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iosv-fs\data\STAFF\ACC\VKamenska\Бюджет\2024\отчети за страницата на РИОСВ Пловдив\"/>
    </mc:Choice>
  </mc:AlternateContent>
  <bookViews>
    <workbookView xWindow="0" yWindow="0" windowWidth="28800" windowHeight="12300" activeTab="2"/>
  </bookViews>
  <sheets>
    <sheet name="OTCHET-agreg pokazateli 012024" sheetId="1" r:id="rId1"/>
    <sheet name="OTCHET-agreg pokazateli 022024" sheetId="2" r:id="rId2"/>
    <sheet name="OTCHET-agreg pokazateli 032024" sheetId="3" r:id="rId3"/>
  </sheets>
  <externalReferences>
    <externalReference r:id="rId4"/>
    <externalReference r:id="rId5"/>
    <externalReference r:id="rId6"/>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3" l="1"/>
  <c r="H107" i="3"/>
  <c r="G107" i="3"/>
  <c r="B107" i="3"/>
  <c r="J96" i="3"/>
  <c r="I96" i="3"/>
  <c r="H96" i="3"/>
  <c r="G96" i="3"/>
  <c r="F96" i="3" s="1"/>
  <c r="E96" i="3"/>
  <c r="J95" i="3"/>
  <c r="I95" i="3"/>
  <c r="H95" i="3"/>
  <c r="G95" i="3"/>
  <c r="F95" i="3" s="1"/>
  <c r="E95" i="3"/>
  <c r="J94" i="3"/>
  <c r="I94" i="3"/>
  <c r="H94" i="3"/>
  <c r="G94" i="3"/>
  <c r="F94" i="3" s="1"/>
  <c r="E94" i="3"/>
  <c r="J93" i="3"/>
  <c r="I93" i="3"/>
  <c r="F93" i="3" s="1"/>
  <c r="H93" i="3"/>
  <c r="G93" i="3"/>
  <c r="E93" i="3"/>
  <c r="J92" i="3"/>
  <c r="I92" i="3"/>
  <c r="H92" i="3"/>
  <c r="G92" i="3"/>
  <c r="F92" i="3" s="1"/>
  <c r="E92" i="3"/>
  <c r="J91" i="3"/>
  <c r="I91" i="3"/>
  <c r="H91" i="3"/>
  <c r="G91" i="3"/>
  <c r="F91" i="3" s="1"/>
  <c r="E91" i="3"/>
  <c r="J90" i="3"/>
  <c r="I90" i="3"/>
  <c r="H90" i="3"/>
  <c r="G90" i="3"/>
  <c r="F90" i="3" s="1"/>
  <c r="E90" i="3"/>
  <c r="J89" i="3"/>
  <c r="I89" i="3"/>
  <c r="F89" i="3" s="1"/>
  <c r="H89" i="3"/>
  <c r="G89" i="3"/>
  <c r="E89" i="3"/>
  <c r="J88" i="3"/>
  <c r="I88" i="3"/>
  <c r="H88" i="3"/>
  <c r="G88" i="3"/>
  <c r="F88" i="3" s="1"/>
  <c r="E88" i="3"/>
  <c r="J87" i="3"/>
  <c r="I87" i="3"/>
  <c r="I86" i="3" s="1"/>
  <c r="H87" i="3"/>
  <c r="G87" i="3"/>
  <c r="F87" i="3" s="1"/>
  <c r="E87" i="3"/>
  <c r="E86" i="3" s="1"/>
  <c r="M86" i="3"/>
  <c r="L86" i="3"/>
  <c r="K86" i="3"/>
  <c r="J86" i="3"/>
  <c r="H86" i="3"/>
  <c r="J85" i="3"/>
  <c r="I85" i="3"/>
  <c r="H85" i="3"/>
  <c r="G85" i="3"/>
  <c r="F85" i="3"/>
  <c r="E85" i="3"/>
  <c r="J84" i="3"/>
  <c r="F84" i="3" s="1"/>
  <c r="I84" i="3"/>
  <c r="H84" i="3"/>
  <c r="G84" i="3"/>
  <c r="E84" i="3"/>
  <c r="J83" i="3"/>
  <c r="J77" i="3" s="1"/>
  <c r="I83" i="3"/>
  <c r="H83" i="3"/>
  <c r="F83" i="3" s="1"/>
  <c r="G83" i="3"/>
  <c r="E83" i="3"/>
  <c r="J82" i="3"/>
  <c r="I82" i="3"/>
  <c r="H82" i="3"/>
  <c r="F82" i="3" s="1"/>
  <c r="G82" i="3"/>
  <c r="E82" i="3"/>
  <c r="F81" i="3"/>
  <c r="J80" i="3"/>
  <c r="I80" i="3"/>
  <c r="H80" i="3"/>
  <c r="G80" i="3"/>
  <c r="F80" i="3" s="1"/>
  <c r="E80" i="3"/>
  <c r="J79" i="3"/>
  <c r="I79" i="3"/>
  <c r="H79" i="3"/>
  <c r="H77" i="3" s="1"/>
  <c r="G79" i="3"/>
  <c r="G77" i="3" s="1"/>
  <c r="E79" i="3"/>
  <c r="J78" i="3"/>
  <c r="I78" i="3"/>
  <c r="I77" i="3" s="1"/>
  <c r="H78" i="3"/>
  <c r="G78" i="3"/>
  <c r="E78" i="3"/>
  <c r="E77" i="3" s="1"/>
  <c r="M77" i="3"/>
  <c r="L77" i="3"/>
  <c r="K77" i="3"/>
  <c r="M76" i="3"/>
  <c r="L76" i="3"/>
  <c r="K76" i="3"/>
  <c r="J76" i="3"/>
  <c r="I76" i="3"/>
  <c r="H76" i="3"/>
  <c r="G76" i="3"/>
  <c r="F76" i="3" s="1"/>
  <c r="E76" i="3"/>
  <c r="M75" i="3"/>
  <c r="L75" i="3"/>
  <c r="K75" i="3"/>
  <c r="J75" i="3"/>
  <c r="I75" i="3"/>
  <c r="H75" i="3"/>
  <c r="G75" i="3"/>
  <c r="F75" i="3"/>
  <c r="E75" i="3"/>
  <c r="M74" i="3"/>
  <c r="L74" i="3"/>
  <c r="K74" i="3"/>
  <c r="J74" i="3"/>
  <c r="I74" i="3"/>
  <c r="H74" i="3"/>
  <c r="G74" i="3"/>
  <c r="F74" i="3" s="1"/>
  <c r="E74" i="3"/>
  <c r="M73" i="3"/>
  <c r="L73" i="3"/>
  <c r="K73" i="3"/>
  <c r="J73" i="3"/>
  <c r="I73" i="3"/>
  <c r="H73" i="3"/>
  <c r="F73" i="3" s="1"/>
  <c r="G73" i="3"/>
  <c r="E73" i="3"/>
  <c r="M72" i="3"/>
  <c r="L72" i="3"/>
  <c r="K72" i="3"/>
  <c r="J72" i="3"/>
  <c r="I72" i="3"/>
  <c r="H72" i="3"/>
  <c r="G72" i="3"/>
  <c r="F72" i="3" s="1"/>
  <c r="E72" i="3"/>
  <c r="M71" i="3"/>
  <c r="L71" i="3"/>
  <c r="K71" i="3"/>
  <c r="J71" i="3"/>
  <c r="I71" i="3"/>
  <c r="H71" i="3"/>
  <c r="F71" i="3" s="1"/>
  <c r="G71" i="3"/>
  <c r="E71" i="3"/>
  <c r="M70" i="3"/>
  <c r="L70" i="3"/>
  <c r="K70" i="3"/>
  <c r="J70" i="3"/>
  <c r="I70" i="3"/>
  <c r="I68" i="3" s="1"/>
  <c r="H70" i="3"/>
  <c r="G70" i="3"/>
  <c r="E70" i="3"/>
  <c r="M69" i="3"/>
  <c r="L69" i="3"/>
  <c r="L68" i="3" s="1"/>
  <c r="L66" i="3" s="1"/>
  <c r="K69" i="3"/>
  <c r="J69" i="3"/>
  <c r="J68" i="3" s="1"/>
  <c r="J66" i="3" s="1"/>
  <c r="I69" i="3"/>
  <c r="H69" i="3"/>
  <c r="G69" i="3"/>
  <c r="E69" i="3"/>
  <c r="M68" i="3"/>
  <c r="M66" i="3" s="1"/>
  <c r="K68" i="3"/>
  <c r="K66" i="3" s="1"/>
  <c r="E68" i="3"/>
  <c r="F67" i="3"/>
  <c r="J63" i="3"/>
  <c r="I63" i="3"/>
  <c r="H63" i="3"/>
  <c r="F63" i="3" s="1"/>
  <c r="G63" i="3"/>
  <c r="E63" i="3"/>
  <c r="J62" i="3"/>
  <c r="I62" i="3"/>
  <c r="H62" i="3"/>
  <c r="G62" i="3"/>
  <c r="F62" i="3"/>
  <c r="E62" i="3"/>
  <c r="F61" i="3"/>
  <c r="J60" i="3"/>
  <c r="I60" i="3"/>
  <c r="H60" i="3"/>
  <c r="G60" i="3"/>
  <c r="F60" i="3" s="1"/>
  <c r="E60" i="3"/>
  <c r="J59" i="3"/>
  <c r="I59" i="3"/>
  <c r="F59" i="3" s="1"/>
  <c r="H59" i="3"/>
  <c r="G59" i="3"/>
  <c r="E59" i="3"/>
  <c r="J58" i="3"/>
  <c r="I58" i="3"/>
  <c r="H58" i="3"/>
  <c r="G58" i="3"/>
  <c r="F58" i="3" s="1"/>
  <c r="E58" i="3"/>
  <c r="J57" i="3"/>
  <c r="I57" i="3"/>
  <c r="I56" i="3" s="1"/>
  <c r="H57" i="3"/>
  <c r="G57" i="3"/>
  <c r="F57" i="3" s="1"/>
  <c r="F56" i="3" s="1"/>
  <c r="E57" i="3"/>
  <c r="E56" i="3" s="1"/>
  <c r="M56" i="3"/>
  <c r="L56" i="3"/>
  <c r="K56" i="3"/>
  <c r="J56" i="3"/>
  <c r="H56" i="3"/>
  <c r="J55" i="3"/>
  <c r="I55" i="3"/>
  <c r="H55" i="3"/>
  <c r="G55" i="3"/>
  <c r="F55" i="3"/>
  <c r="E55" i="3"/>
  <c r="J54" i="3"/>
  <c r="F54" i="3" s="1"/>
  <c r="I54" i="3"/>
  <c r="H54" i="3"/>
  <c r="G54" i="3"/>
  <c r="E54" i="3"/>
  <c r="J53" i="3"/>
  <c r="I53" i="3"/>
  <c r="H53" i="3"/>
  <c r="F53" i="3" s="1"/>
  <c r="G53" i="3"/>
  <c r="E53" i="3"/>
  <c r="J52" i="3"/>
  <c r="I52" i="3"/>
  <c r="H52" i="3"/>
  <c r="F52" i="3" s="1"/>
  <c r="G52" i="3"/>
  <c r="E52" i="3"/>
  <c r="J51" i="3"/>
  <c r="I51" i="3"/>
  <c r="H51" i="3"/>
  <c r="G51" i="3"/>
  <c r="F51" i="3"/>
  <c r="E51" i="3"/>
  <c r="J50" i="3"/>
  <c r="F50" i="3" s="1"/>
  <c r="I50" i="3"/>
  <c r="H50" i="3"/>
  <c r="G50" i="3"/>
  <c r="E50" i="3"/>
  <c r="J49" i="3"/>
  <c r="I49" i="3"/>
  <c r="H49" i="3"/>
  <c r="F49" i="3" s="1"/>
  <c r="G49" i="3"/>
  <c r="E49" i="3"/>
  <c r="J48" i="3"/>
  <c r="I48" i="3"/>
  <c r="H48" i="3"/>
  <c r="F48" i="3" s="1"/>
  <c r="G48" i="3"/>
  <c r="E48" i="3"/>
  <c r="J47" i="3"/>
  <c r="I47" i="3"/>
  <c r="H47" i="3"/>
  <c r="G47" i="3"/>
  <c r="F47" i="3"/>
  <c r="E47" i="3"/>
  <c r="J46" i="3"/>
  <c r="F46" i="3" s="1"/>
  <c r="I46" i="3"/>
  <c r="H46" i="3"/>
  <c r="G46" i="3"/>
  <c r="E46" i="3"/>
  <c r="J45" i="3"/>
  <c r="I45" i="3"/>
  <c r="H45" i="3"/>
  <c r="G45" i="3"/>
  <c r="F45" i="3" s="1"/>
  <c r="E45" i="3"/>
  <c r="J44" i="3"/>
  <c r="I44" i="3"/>
  <c r="H44" i="3"/>
  <c r="F44" i="3" s="1"/>
  <c r="G44" i="3"/>
  <c r="E44" i="3"/>
  <c r="J43" i="3"/>
  <c r="I43" i="3"/>
  <c r="H43" i="3"/>
  <c r="G43" i="3"/>
  <c r="F43" i="3"/>
  <c r="E43" i="3"/>
  <c r="J42" i="3"/>
  <c r="F42" i="3" s="1"/>
  <c r="I42" i="3"/>
  <c r="H42" i="3"/>
  <c r="G42" i="3"/>
  <c r="E42" i="3"/>
  <c r="J41" i="3"/>
  <c r="I41" i="3"/>
  <c r="I39" i="3" s="1"/>
  <c r="I38" i="3" s="1"/>
  <c r="H41" i="3"/>
  <c r="G41" i="3"/>
  <c r="F41" i="3" s="1"/>
  <c r="E41" i="3"/>
  <c r="J40" i="3"/>
  <c r="J39" i="3" s="1"/>
  <c r="J38" i="3" s="1"/>
  <c r="J64" i="3" s="1"/>
  <c r="I40" i="3"/>
  <c r="H40" i="3"/>
  <c r="F40" i="3" s="1"/>
  <c r="F39" i="3" s="1"/>
  <c r="G40" i="3"/>
  <c r="G39" i="3" s="1"/>
  <c r="G38" i="3" s="1"/>
  <c r="E40" i="3"/>
  <c r="E39" i="3"/>
  <c r="M38" i="3"/>
  <c r="L38" i="3"/>
  <c r="K38" i="3"/>
  <c r="E38" i="3"/>
  <c r="J37" i="3"/>
  <c r="I37" i="3"/>
  <c r="H37" i="3"/>
  <c r="G37" i="3"/>
  <c r="F37" i="3" s="1"/>
  <c r="E37" i="3"/>
  <c r="J36" i="3"/>
  <c r="I36" i="3"/>
  <c r="F36" i="3" s="1"/>
  <c r="H36" i="3"/>
  <c r="G36" i="3"/>
  <c r="E36" i="3"/>
  <c r="F35" i="3"/>
  <c r="F34" i="3"/>
  <c r="J33" i="3"/>
  <c r="I33" i="3"/>
  <c r="F33" i="3" s="1"/>
  <c r="H33" i="3"/>
  <c r="G33" i="3"/>
  <c r="E33" i="3"/>
  <c r="J32" i="3"/>
  <c r="I32" i="3"/>
  <c r="H32" i="3"/>
  <c r="G32" i="3"/>
  <c r="F32" i="3" s="1"/>
  <c r="E32" i="3"/>
  <c r="J31" i="3"/>
  <c r="I31" i="3"/>
  <c r="I25" i="3" s="1"/>
  <c r="I22" i="3" s="1"/>
  <c r="I64" i="3" s="1"/>
  <c r="H31" i="3"/>
  <c r="G31" i="3"/>
  <c r="F31" i="3" s="1"/>
  <c r="E31" i="3"/>
  <c r="J30" i="3"/>
  <c r="I30" i="3"/>
  <c r="H30" i="3"/>
  <c r="G30" i="3"/>
  <c r="F30" i="3" s="1"/>
  <c r="E30" i="3"/>
  <c r="J29" i="3"/>
  <c r="I29" i="3"/>
  <c r="H29" i="3"/>
  <c r="G29" i="3"/>
  <c r="F29" i="3" s="1"/>
  <c r="E29" i="3"/>
  <c r="J28" i="3"/>
  <c r="I28" i="3"/>
  <c r="H28" i="3"/>
  <c r="G28" i="3"/>
  <c r="F28" i="3" s="1"/>
  <c r="E28" i="3"/>
  <c r="J27" i="3"/>
  <c r="I27" i="3"/>
  <c r="H27" i="3"/>
  <c r="G27" i="3"/>
  <c r="F27" i="3" s="1"/>
  <c r="E27" i="3"/>
  <c r="J26" i="3"/>
  <c r="I26" i="3"/>
  <c r="H26" i="3"/>
  <c r="G26" i="3"/>
  <c r="F26" i="3" s="1"/>
  <c r="E26" i="3"/>
  <c r="E25" i="3" s="1"/>
  <c r="M25" i="3"/>
  <c r="L25" i="3"/>
  <c r="K25" i="3"/>
  <c r="J25" i="3"/>
  <c r="H25" i="3"/>
  <c r="F24" i="3"/>
  <c r="J23" i="3"/>
  <c r="I23" i="3"/>
  <c r="H23" i="3"/>
  <c r="G23" i="3"/>
  <c r="F23" i="3" s="1"/>
  <c r="E23" i="3"/>
  <c r="E22" i="3" s="1"/>
  <c r="M22" i="3"/>
  <c r="M64" i="3" s="1"/>
  <c r="M65" i="3" s="1"/>
  <c r="L22" i="3"/>
  <c r="L64" i="3" s="1"/>
  <c r="L65" i="3" s="1"/>
  <c r="K22" i="3"/>
  <c r="K64" i="3" s="1"/>
  <c r="K65" i="3" s="1"/>
  <c r="J22" i="3"/>
  <c r="H22" i="3"/>
  <c r="F15" i="3"/>
  <c r="E15" i="3"/>
  <c r="F13" i="3"/>
  <c r="E13" i="3"/>
  <c r="B13" i="3"/>
  <c r="I11" i="3"/>
  <c r="H11" i="3"/>
  <c r="F11" i="3"/>
  <c r="B11" i="3"/>
  <c r="B8" i="3"/>
  <c r="E64" i="3" l="1"/>
  <c r="J65" i="3"/>
  <c r="J105" i="3"/>
  <c r="F86" i="3"/>
  <c r="F22" i="3"/>
  <c r="H64" i="3"/>
  <c r="F25" i="3"/>
  <c r="I66" i="3"/>
  <c r="I105" i="3" s="1"/>
  <c r="F38" i="3"/>
  <c r="E66" i="3"/>
  <c r="G25" i="3"/>
  <c r="G22" i="3" s="1"/>
  <c r="G64" i="3" s="1"/>
  <c r="F79" i="3"/>
  <c r="H39" i="3"/>
  <c r="H38" i="3" s="1"/>
  <c r="G68" i="3"/>
  <c r="G66" i="3" s="1"/>
  <c r="F69" i="3"/>
  <c r="F68" i="3" s="1"/>
  <c r="F66" i="3" s="1"/>
  <c r="H68" i="3"/>
  <c r="H66" i="3" s="1"/>
  <c r="F70" i="3"/>
  <c r="F78" i="3"/>
  <c r="F77" i="3" s="1"/>
  <c r="G56" i="3"/>
  <c r="G86" i="3"/>
  <c r="J107" i="2"/>
  <c r="H107" i="2"/>
  <c r="G107" i="2"/>
  <c r="B107" i="2"/>
  <c r="J96" i="2"/>
  <c r="I96" i="2"/>
  <c r="H96" i="2"/>
  <c r="G96" i="2"/>
  <c r="E96" i="2"/>
  <c r="J95" i="2"/>
  <c r="I95" i="2"/>
  <c r="H95" i="2"/>
  <c r="G95" i="2"/>
  <c r="F95" i="2" s="1"/>
  <c r="E95" i="2"/>
  <c r="J94" i="2"/>
  <c r="I94" i="2"/>
  <c r="F94" i="2" s="1"/>
  <c r="H94" i="2"/>
  <c r="G94" i="2"/>
  <c r="E94" i="2"/>
  <c r="J93" i="2"/>
  <c r="I93" i="2"/>
  <c r="H93" i="2"/>
  <c r="G93" i="2"/>
  <c r="F93" i="2" s="1"/>
  <c r="E93" i="2"/>
  <c r="J92" i="2"/>
  <c r="I92" i="2"/>
  <c r="H92" i="2"/>
  <c r="G92" i="2"/>
  <c r="E92" i="2"/>
  <c r="J91" i="2"/>
  <c r="I91" i="2"/>
  <c r="H91" i="2"/>
  <c r="G91" i="2"/>
  <c r="E91" i="2"/>
  <c r="J90" i="2"/>
  <c r="I90" i="2"/>
  <c r="H90" i="2"/>
  <c r="G90" i="2"/>
  <c r="F90" i="2"/>
  <c r="E90" i="2"/>
  <c r="J89" i="2"/>
  <c r="I89" i="2"/>
  <c r="H89" i="2"/>
  <c r="G89" i="2"/>
  <c r="F89" i="2" s="1"/>
  <c r="E89" i="2"/>
  <c r="J88" i="2"/>
  <c r="J86" i="2" s="1"/>
  <c r="I88" i="2"/>
  <c r="H88" i="2"/>
  <c r="G88" i="2"/>
  <c r="E88" i="2"/>
  <c r="J87" i="2"/>
  <c r="I87" i="2"/>
  <c r="I86" i="2" s="1"/>
  <c r="H87" i="2"/>
  <c r="H86" i="2" s="1"/>
  <c r="G87" i="2"/>
  <c r="F87" i="2" s="1"/>
  <c r="E87" i="2"/>
  <c r="E86" i="2" s="1"/>
  <c r="M86" i="2"/>
  <c r="L86" i="2"/>
  <c r="K86" i="2"/>
  <c r="J85" i="2"/>
  <c r="I85" i="2"/>
  <c r="H85" i="2"/>
  <c r="G85" i="2"/>
  <c r="F85" i="2" s="1"/>
  <c r="E85" i="2"/>
  <c r="J84" i="2"/>
  <c r="I84" i="2"/>
  <c r="H84" i="2"/>
  <c r="G84" i="2"/>
  <c r="F84" i="2" s="1"/>
  <c r="E84" i="2"/>
  <c r="J83" i="2"/>
  <c r="I83" i="2"/>
  <c r="H83" i="2"/>
  <c r="G83" i="2"/>
  <c r="E83" i="2"/>
  <c r="J82" i="2"/>
  <c r="I82" i="2"/>
  <c r="H82" i="2"/>
  <c r="G82" i="2"/>
  <c r="E82" i="2"/>
  <c r="E77" i="2" s="1"/>
  <c r="F81" i="2"/>
  <c r="J80" i="2"/>
  <c r="I80" i="2"/>
  <c r="H80" i="2"/>
  <c r="G80" i="2"/>
  <c r="F80" i="2" s="1"/>
  <c r="E80" i="2"/>
  <c r="J79" i="2"/>
  <c r="J77" i="2" s="1"/>
  <c r="I79" i="2"/>
  <c r="H79" i="2"/>
  <c r="F79" i="2" s="1"/>
  <c r="G79" i="2"/>
  <c r="E79" i="2"/>
  <c r="J78" i="2"/>
  <c r="I78" i="2"/>
  <c r="H78" i="2"/>
  <c r="G78" i="2"/>
  <c r="E78" i="2"/>
  <c r="M77" i="2"/>
  <c r="L77" i="2"/>
  <c r="K77" i="2"/>
  <c r="M76" i="2"/>
  <c r="L76" i="2"/>
  <c r="K76" i="2"/>
  <c r="J76" i="2"/>
  <c r="I76" i="2"/>
  <c r="H76" i="2"/>
  <c r="G76" i="2"/>
  <c r="F76" i="2" s="1"/>
  <c r="E76" i="2"/>
  <c r="M75" i="2"/>
  <c r="L75" i="2"/>
  <c r="K75" i="2"/>
  <c r="J75" i="2"/>
  <c r="I75" i="2"/>
  <c r="H75" i="2"/>
  <c r="G75" i="2"/>
  <c r="E75" i="2"/>
  <c r="M74" i="2"/>
  <c r="L74" i="2"/>
  <c r="K74" i="2"/>
  <c r="J74" i="2"/>
  <c r="I74" i="2"/>
  <c r="H74" i="2"/>
  <c r="G74" i="2"/>
  <c r="E74" i="2"/>
  <c r="M73" i="2"/>
  <c r="L73" i="2"/>
  <c r="K73" i="2"/>
  <c r="J73" i="2"/>
  <c r="I73" i="2"/>
  <c r="H73" i="2"/>
  <c r="G73" i="2"/>
  <c r="E73" i="2"/>
  <c r="M72" i="2"/>
  <c r="L72" i="2"/>
  <c r="K72" i="2"/>
  <c r="J72" i="2"/>
  <c r="I72" i="2"/>
  <c r="H72" i="2"/>
  <c r="G72" i="2"/>
  <c r="E72" i="2"/>
  <c r="M71" i="2"/>
  <c r="L71" i="2"/>
  <c r="K71" i="2"/>
  <c r="J71" i="2"/>
  <c r="I71" i="2"/>
  <c r="H71" i="2"/>
  <c r="G71" i="2"/>
  <c r="F71" i="2" s="1"/>
  <c r="E71" i="2"/>
  <c r="M70" i="2"/>
  <c r="L70" i="2"/>
  <c r="K70" i="2"/>
  <c r="J70" i="2"/>
  <c r="I70" i="2"/>
  <c r="H70" i="2"/>
  <c r="G70" i="2"/>
  <c r="E70" i="2"/>
  <c r="M69" i="2"/>
  <c r="M68" i="2" s="1"/>
  <c r="M66" i="2" s="1"/>
  <c r="L69" i="2"/>
  <c r="L68" i="2" s="1"/>
  <c r="L66" i="2" s="1"/>
  <c r="K69" i="2"/>
  <c r="J69" i="2"/>
  <c r="J68" i="2" s="1"/>
  <c r="I69" i="2"/>
  <c r="H69" i="2"/>
  <c r="G69" i="2"/>
  <c r="F69" i="2" s="1"/>
  <c r="E69" i="2"/>
  <c r="E68" i="2" s="1"/>
  <c r="K68" i="2"/>
  <c r="K66" i="2" s="1"/>
  <c r="F67" i="2"/>
  <c r="J63" i="2"/>
  <c r="I63" i="2"/>
  <c r="H63" i="2"/>
  <c r="G63" i="2"/>
  <c r="E63" i="2"/>
  <c r="J62" i="2"/>
  <c r="I62" i="2"/>
  <c r="H62" i="2"/>
  <c r="G62" i="2"/>
  <c r="E62" i="2"/>
  <c r="F61" i="2"/>
  <c r="J60" i="2"/>
  <c r="I60" i="2"/>
  <c r="H60" i="2"/>
  <c r="G60" i="2"/>
  <c r="F60" i="2" s="1"/>
  <c r="E60" i="2"/>
  <c r="J59" i="2"/>
  <c r="I59" i="2"/>
  <c r="H59" i="2"/>
  <c r="G59" i="2"/>
  <c r="F59" i="2" s="1"/>
  <c r="E59" i="2"/>
  <c r="J58" i="2"/>
  <c r="J56" i="2" s="1"/>
  <c r="I58" i="2"/>
  <c r="H58" i="2"/>
  <c r="G58" i="2"/>
  <c r="E58" i="2"/>
  <c r="J57" i="2"/>
  <c r="I57" i="2"/>
  <c r="I56" i="2" s="1"/>
  <c r="H57" i="2"/>
  <c r="H56" i="2" s="1"/>
  <c r="G57" i="2"/>
  <c r="F57" i="2" s="1"/>
  <c r="E57" i="2"/>
  <c r="M56" i="2"/>
  <c r="L56" i="2"/>
  <c r="K56" i="2"/>
  <c r="J55" i="2"/>
  <c r="I55" i="2"/>
  <c r="H55" i="2"/>
  <c r="G55" i="2"/>
  <c r="E55" i="2"/>
  <c r="J54" i="2"/>
  <c r="I54" i="2"/>
  <c r="H54" i="2"/>
  <c r="G54" i="2"/>
  <c r="E54" i="2"/>
  <c r="J53" i="2"/>
  <c r="I53" i="2"/>
  <c r="H53" i="2"/>
  <c r="G53" i="2"/>
  <c r="E53" i="2"/>
  <c r="J52" i="2"/>
  <c r="I52" i="2"/>
  <c r="H52" i="2"/>
  <c r="G52" i="2"/>
  <c r="E52" i="2"/>
  <c r="J51" i="2"/>
  <c r="I51" i="2"/>
  <c r="H51" i="2"/>
  <c r="G51" i="2"/>
  <c r="F51" i="2" s="1"/>
  <c r="E51" i="2"/>
  <c r="J50" i="2"/>
  <c r="I50" i="2"/>
  <c r="H50" i="2"/>
  <c r="G50" i="2"/>
  <c r="E50" i="2"/>
  <c r="J49" i="2"/>
  <c r="I49" i="2"/>
  <c r="H49" i="2"/>
  <c r="G49" i="2"/>
  <c r="F49" i="2" s="1"/>
  <c r="E49" i="2"/>
  <c r="J48" i="2"/>
  <c r="I48" i="2"/>
  <c r="H48" i="2"/>
  <c r="G48" i="2"/>
  <c r="E48" i="2"/>
  <c r="J47" i="2"/>
  <c r="I47" i="2"/>
  <c r="H47" i="2"/>
  <c r="G47" i="2"/>
  <c r="E47" i="2"/>
  <c r="J46" i="2"/>
  <c r="I46" i="2"/>
  <c r="H46" i="2"/>
  <c r="G46" i="2"/>
  <c r="F46" i="2" s="1"/>
  <c r="E46" i="2"/>
  <c r="J45" i="2"/>
  <c r="I45" i="2"/>
  <c r="H45" i="2"/>
  <c r="G45" i="2"/>
  <c r="E45" i="2"/>
  <c r="J44" i="2"/>
  <c r="I44" i="2"/>
  <c r="H44" i="2"/>
  <c r="G44" i="2"/>
  <c r="E44" i="2"/>
  <c r="J43" i="2"/>
  <c r="I43" i="2"/>
  <c r="H43" i="2"/>
  <c r="G43" i="2"/>
  <c r="F43" i="2" s="1"/>
  <c r="E43" i="2"/>
  <c r="J42" i="2"/>
  <c r="I42" i="2"/>
  <c r="H42" i="2"/>
  <c r="G42" i="2"/>
  <c r="E42" i="2"/>
  <c r="J41" i="2"/>
  <c r="I41" i="2"/>
  <c r="H41" i="2"/>
  <c r="G41" i="2"/>
  <c r="F41" i="2" s="1"/>
  <c r="E41" i="2"/>
  <c r="J40" i="2"/>
  <c r="I40" i="2"/>
  <c r="H40" i="2"/>
  <c r="G40" i="2"/>
  <c r="E40" i="2"/>
  <c r="M38" i="2"/>
  <c r="L38" i="2"/>
  <c r="K38" i="2"/>
  <c r="J37" i="2"/>
  <c r="I37" i="2"/>
  <c r="H37" i="2"/>
  <c r="G37" i="2"/>
  <c r="F37" i="2"/>
  <c r="E37" i="2"/>
  <c r="J36" i="2"/>
  <c r="I36" i="2"/>
  <c r="H36" i="2"/>
  <c r="G36" i="2"/>
  <c r="E36" i="2"/>
  <c r="F35" i="2"/>
  <c r="F34" i="2"/>
  <c r="J33" i="2"/>
  <c r="I33" i="2"/>
  <c r="H33" i="2"/>
  <c r="G33" i="2"/>
  <c r="E33" i="2"/>
  <c r="J32" i="2"/>
  <c r="I32" i="2"/>
  <c r="H32" i="2"/>
  <c r="G32" i="2"/>
  <c r="F32" i="2" s="1"/>
  <c r="E32" i="2"/>
  <c r="J31" i="2"/>
  <c r="I31" i="2"/>
  <c r="H31" i="2"/>
  <c r="G31" i="2"/>
  <c r="F31" i="2" s="1"/>
  <c r="E31" i="2"/>
  <c r="J30" i="2"/>
  <c r="I30" i="2"/>
  <c r="H30" i="2"/>
  <c r="G30" i="2"/>
  <c r="F30" i="2" s="1"/>
  <c r="E30" i="2"/>
  <c r="J29" i="2"/>
  <c r="I29" i="2"/>
  <c r="H29" i="2"/>
  <c r="G29" i="2"/>
  <c r="F29" i="2" s="1"/>
  <c r="E29" i="2"/>
  <c r="J28" i="2"/>
  <c r="I28" i="2"/>
  <c r="H28" i="2"/>
  <c r="G28" i="2"/>
  <c r="F28" i="2" s="1"/>
  <c r="E28" i="2"/>
  <c r="J27" i="2"/>
  <c r="I27" i="2"/>
  <c r="H27" i="2"/>
  <c r="G27" i="2"/>
  <c r="E27" i="2"/>
  <c r="J26" i="2"/>
  <c r="I26" i="2"/>
  <c r="H26" i="2"/>
  <c r="G26" i="2"/>
  <c r="G25" i="2" s="1"/>
  <c r="G22" i="2" s="1"/>
  <c r="F26" i="2"/>
  <c r="E26" i="2"/>
  <c r="E25" i="2" s="1"/>
  <c r="M25" i="2"/>
  <c r="L25" i="2"/>
  <c r="L22" i="2" s="1"/>
  <c r="L64" i="2" s="1"/>
  <c r="L65" i="2" s="1"/>
  <c r="K25" i="2"/>
  <c r="F24" i="2"/>
  <c r="J23" i="2"/>
  <c r="I23" i="2"/>
  <c r="H23" i="2"/>
  <c r="G23" i="2"/>
  <c r="F23" i="2" s="1"/>
  <c r="E23" i="2"/>
  <c r="M22" i="2"/>
  <c r="M64" i="2" s="1"/>
  <c r="K22" i="2"/>
  <c r="K64" i="2" s="1"/>
  <c r="F15" i="2"/>
  <c r="E15" i="2"/>
  <c r="F13" i="2"/>
  <c r="E13" i="2"/>
  <c r="B13" i="2"/>
  <c r="I11" i="2"/>
  <c r="H11" i="2"/>
  <c r="F11" i="2"/>
  <c r="B11" i="2"/>
  <c r="B8" i="2"/>
  <c r="G65" i="3" l="1"/>
  <c r="G105" i="3"/>
  <c r="E65" i="3"/>
  <c r="E105" i="3"/>
  <c r="H105" i="3"/>
  <c r="H65" i="3"/>
  <c r="I65" i="3"/>
  <c r="F64" i="3"/>
  <c r="F44" i="2"/>
  <c r="E66" i="2"/>
  <c r="I25" i="2"/>
  <c r="I22" i="2" s="1"/>
  <c r="F54" i="2"/>
  <c r="F72" i="2"/>
  <c r="F74" i="2"/>
  <c r="F75" i="2"/>
  <c r="I77" i="2"/>
  <c r="F96" i="2"/>
  <c r="M65" i="2"/>
  <c r="J25" i="2"/>
  <c r="J39" i="2"/>
  <c r="J38" i="2" s="1"/>
  <c r="H68" i="2"/>
  <c r="H66" i="2" s="1"/>
  <c r="F82" i="2"/>
  <c r="G39" i="2"/>
  <c r="G38" i="2" s="1"/>
  <c r="H25" i="2"/>
  <c r="H22" i="2" s="1"/>
  <c r="F36" i="2"/>
  <c r="H39" i="2"/>
  <c r="H38" i="2" s="1"/>
  <c r="E39" i="2"/>
  <c r="E38" i="2" s="1"/>
  <c r="F45" i="2"/>
  <c r="F58" i="2"/>
  <c r="F56" i="2" s="1"/>
  <c r="F63" i="2"/>
  <c r="I68" i="2"/>
  <c r="I66" i="2" s="1"/>
  <c r="F73" i="2"/>
  <c r="F33" i="2"/>
  <c r="F40" i="2"/>
  <c r="F42" i="2"/>
  <c r="F48" i="2"/>
  <c r="F50" i="2"/>
  <c r="F53" i="2"/>
  <c r="F62" i="2"/>
  <c r="F92" i="2"/>
  <c r="F52" i="2"/>
  <c r="F27" i="2"/>
  <c r="F47" i="2"/>
  <c r="F55" i="2"/>
  <c r="E56" i="2"/>
  <c r="F83" i="2"/>
  <c r="F88" i="2"/>
  <c r="F86" i="2" s="1"/>
  <c r="F91" i="2"/>
  <c r="H77" i="2"/>
  <c r="E22" i="2"/>
  <c r="H64" i="2"/>
  <c r="F39" i="2"/>
  <c r="F38" i="2" s="1"/>
  <c r="J66" i="2"/>
  <c r="K65" i="2"/>
  <c r="F25" i="2"/>
  <c r="F22" i="2" s="1"/>
  <c r="J22" i="2"/>
  <c r="G68" i="2"/>
  <c r="I39" i="2"/>
  <c r="I38" i="2" s="1"/>
  <c r="I64" i="2" s="1"/>
  <c r="F70" i="2"/>
  <c r="G77" i="2"/>
  <c r="F78" i="2"/>
  <c r="F77" i="2" s="1"/>
  <c r="G56" i="2"/>
  <c r="G86" i="2"/>
  <c r="J107" i="1"/>
  <c r="H107" i="1"/>
  <c r="G107" i="1"/>
  <c r="B107" i="1"/>
  <c r="J96" i="1"/>
  <c r="I96" i="1"/>
  <c r="H96" i="1"/>
  <c r="G96" i="1"/>
  <c r="E96" i="1"/>
  <c r="J95" i="1"/>
  <c r="I95" i="1"/>
  <c r="H95" i="1"/>
  <c r="G95" i="1"/>
  <c r="E95" i="1"/>
  <c r="J94" i="1"/>
  <c r="I94" i="1"/>
  <c r="H94" i="1"/>
  <c r="G94" i="1"/>
  <c r="E94" i="1"/>
  <c r="J93" i="1"/>
  <c r="I93" i="1"/>
  <c r="H93" i="1"/>
  <c r="G93" i="1"/>
  <c r="E93" i="1"/>
  <c r="J92" i="1"/>
  <c r="I92" i="1"/>
  <c r="H92" i="1"/>
  <c r="G92" i="1"/>
  <c r="E92" i="1"/>
  <c r="J91" i="1"/>
  <c r="I91" i="1"/>
  <c r="H91" i="1"/>
  <c r="G91" i="1"/>
  <c r="E91" i="1"/>
  <c r="J90" i="1"/>
  <c r="I90" i="1"/>
  <c r="H90" i="1"/>
  <c r="G90" i="1"/>
  <c r="F90" i="1" s="1"/>
  <c r="E90" i="1"/>
  <c r="J89" i="1"/>
  <c r="I89" i="1"/>
  <c r="H89" i="1"/>
  <c r="G89" i="1"/>
  <c r="E89" i="1"/>
  <c r="J88" i="1"/>
  <c r="I88" i="1"/>
  <c r="I86" i="1" s="1"/>
  <c r="H88" i="1"/>
  <c r="H86" i="1" s="1"/>
  <c r="G88" i="1"/>
  <c r="E88" i="1"/>
  <c r="J87" i="1"/>
  <c r="I87" i="1"/>
  <c r="H87" i="1"/>
  <c r="G87" i="1"/>
  <c r="E87" i="1"/>
  <c r="E86" i="1" s="1"/>
  <c r="M86" i="1"/>
  <c r="L86" i="1"/>
  <c r="K86" i="1"/>
  <c r="J85" i="1"/>
  <c r="I85" i="1"/>
  <c r="H85" i="1"/>
  <c r="G85" i="1"/>
  <c r="F85" i="1" s="1"/>
  <c r="E85" i="1"/>
  <c r="J84" i="1"/>
  <c r="I84" i="1"/>
  <c r="H84" i="1"/>
  <c r="G84" i="1"/>
  <c r="E84" i="1"/>
  <c r="J83" i="1"/>
  <c r="I83" i="1"/>
  <c r="H83" i="1"/>
  <c r="G83" i="1"/>
  <c r="E83" i="1"/>
  <c r="J82" i="1"/>
  <c r="I82" i="1"/>
  <c r="H82" i="1"/>
  <c r="G82" i="1"/>
  <c r="E82" i="1"/>
  <c r="F81" i="1"/>
  <c r="J80" i="1"/>
  <c r="I80" i="1"/>
  <c r="H80" i="1"/>
  <c r="G80" i="1"/>
  <c r="E80" i="1"/>
  <c r="J79" i="1"/>
  <c r="I79" i="1"/>
  <c r="H79" i="1"/>
  <c r="G79" i="1"/>
  <c r="E79" i="1"/>
  <c r="J78" i="1"/>
  <c r="I78" i="1"/>
  <c r="H78" i="1"/>
  <c r="G78" i="1"/>
  <c r="E78" i="1"/>
  <c r="M77" i="1"/>
  <c r="L77" i="1"/>
  <c r="K77" i="1"/>
  <c r="M76" i="1"/>
  <c r="L76" i="1"/>
  <c r="K76" i="1"/>
  <c r="J76" i="1"/>
  <c r="I76" i="1"/>
  <c r="H76" i="1"/>
  <c r="G76" i="1"/>
  <c r="E76" i="1"/>
  <c r="M75" i="1"/>
  <c r="L75" i="1"/>
  <c r="K75" i="1"/>
  <c r="J75" i="1"/>
  <c r="I75" i="1"/>
  <c r="H75" i="1"/>
  <c r="G75" i="1"/>
  <c r="E75" i="1"/>
  <c r="M74" i="1"/>
  <c r="L74" i="1"/>
  <c r="K74" i="1"/>
  <c r="J74" i="1"/>
  <c r="I74" i="1"/>
  <c r="H74" i="1"/>
  <c r="G74" i="1"/>
  <c r="E74" i="1"/>
  <c r="M73" i="1"/>
  <c r="L73" i="1"/>
  <c r="K73" i="1"/>
  <c r="J73" i="1"/>
  <c r="I73" i="1"/>
  <c r="H73" i="1"/>
  <c r="G73" i="1"/>
  <c r="E73" i="1"/>
  <c r="M72" i="1"/>
  <c r="L72" i="1"/>
  <c r="K72" i="1"/>
  <c r="J72" i="1"/>
  <c r="I72" i="1"/>
  <c r="H72" i="1"/>
  <c r="G72" i="1"/>
  <c r="E72" i="1"/>
  <c r="M71" i="1"/>
  <c r="L71" i="1"/>
  <c r="K71" i="1"/>
  <c r="J71" i="1"/>
  <c r="I71" i="1"/>
  <c r="H71" i="1"/>
  <c r="G71" i="1"/>
  <c r="E71" i="1"/>
  <c r="M70" i="1"/>
  <c r="L70" i="1"/>
  <c r="K70" i="1"/>
  <c r="J70" i="1"/>
  <c r="I70" i="1"/>
  <c r="H70" i="1"/>
  <c r="G70" i="1"/>
  <c r="E70" i="1"/>
  <c r="M69" i="1"/>
  <c r="L69" i="1"/>
  <c r="L68" i="1" s="1"/>
  <c r="L66" i="1" s="1"/>
  <c r="K69" i="1"/>
  <c r="J69" i="1"/>
  <c r="J68" i="1" s="1"/>
  <c r="I69" i="1"/>
  <c r="H69" i="1"/>
  <c r="H68" i="1" s="1"/>
  <c r="G69" i="1"/>
  <c r="E69" i="1"/>
  <c r="M68" i="1"/>
  <c r="K68" i="1"/>
  <c r="K66" i="1" s="1"/>
  <c r="E68" i="1"/>
  <c r="F67" i="1"/>
  <c r="J63" i="1"/>
  <c r="I63" i="1"/>
  <c r="H63" i="1"/>
  <c r="G63" i="1"/>
  <c r="E63" i="1"/>
  <c r="J62" i="1"/>
  <c r="I62" i="1"/>
  <c r="H62" i="1"/>
  <c r="G62" i="1"/>
  <c r="F62" i="1" s="1"/>
  <c r="E62" i="1"/>
  <c r="F61" i="1"/>
  <c r="J60" i="1"/>
  <c r="I60" i="1"/>
  <c r="H60" i="1"/>
  <c r="G60" i="1"/>
  <c r="E60" i="1"/>
  <c r="J59" i="1"/>
  <c r="I59" i="1"/>
  <c r="H59" i="1"/>
  <c r="G59" i="1"/>
  <c r="E59" i="1"/>
  <c r="J58" i="1"/>
  <c r="I58" i="1"/>
  <c r="H58" i="1"/>
  <c r="G58" i="1"/>
  <c r="E58" i="1"/>
  <c r="J57" i="1"/>
  <c r="I57" i="1"/>
  <c r="H57" i="1"/>
  <c r="G57" i="1"/>
  <c r="E57" i="1"/>
  <c r="M56" i="1"/>
  <c r="L56" i="1"/>
  <c r="K56" i="1"/>
  <c r="J55" i="1"/>
  <c r="I55" i="1"/>
  <c r="H55" i="1"/>
  <c r="G55" i="1"/>
  <c r="E55" i="1"/>
  <c r="J54" i="1"/>
  <c r="I54" i="1"/>
  <c r="H54" i="1"/>
  <c r="G54" i="1"/>
  <c r="E54" i="1"/>
  <c r="J53" i="1"/>
  <c r="I53" i="1"/>
  <c r="H53" i="1"/>
  <c r="G53" i="1"/>
  <c r="E53" i="1"/>
  <c r="J52" i="1"/>
  <c r="I52" i="1"/>
  <c r="H52" i="1"/>
  <c r="G52" i="1"/>
  <c r="E52" i="1"/>
  <c r="J51" i="1"/>
  <c r="I51" i="1"/>
  <c r="H51" i="1"/>
  <c r="G51" i="1"/>
  <c r="F51" i="1" s="1"/>
  <c r="E51" i="1"/>
  <c r="J50" i="1"/>
  <c r="I50" i="1"/>
  <c r="H50" i="1"/>
  <c r="G50" i="1"/>
  <c r="E50" i="1"/>
  <c r="J49" i="1"/>
  <c r="I49" i="1"/>
  <c r="H49" i="1"/>
  <c r="G49" i="1"/>
  <c r="E49" i="1"/>
  <c r="J48" i="1"/>
  <c r="I48" i="1"/>
  <c r="H48" i="1"/>
  <c r="G48" i="1"/>
  <c r="E48" i="1"/>
  <c r="J47" i="1"/>
  <c r="I47" i="1"/>
  <c r="H47" i="1"/>
  <c r="G47" i="1"/>
  <c r="E47" i="1"/>
  <c r="J46" i="1"/>
  <c r="I46" i="1"/>
  <c r="H46" i="1"/>
  <c r="G46" i="1"/>
  <c r="E46" i="1"/>
  <c r="J45" i="1"/>
  <c r="I45" i="1"/>
  <c r="H45" i="1"/>
  <c r="G45" i="1"/>
  <c r="F45" i="1" s="1"/>
  <c r="E45" i="1"/>
  <c r="J44" i="1"/>
  <c r="I44" i="1"/>
  <c r="H44" i="1"/>
  <c r="G44" i="1"/>
  <c r="E44" i="1"/>
  <c r="J43" i="1"/>
  <c r="I43" i="1"/>
  <c r="H43" i="1"/>
  <c r="F43" i="1" s="1"/>
  <c r="G43" i="1"/>
  <c r="E43" i="1"/>
  <c r="J42" i="1"/>
  <c r="I42" i="1"/>
  <c r="H42" i="1"/>
  <c r="G42" i="1"/>
  <c r="E42" i="1"/>
  <c r="J41" i="1"/>
  <c r="J39" i="1" s="1"/>
  <c r="J38" i="1" s="1"/>
  <c r="I41" i="1"/>
  <c r="I39" i="1" s="1"/>
  <c r="H41" i="1"/>
  <c r="G41" i="1"/>
  <c r="E41" i="1"/>
  <c r="J40" i="1"/>
  <c r="I40" i="1"/>
  <c r="H40" i="1"/>
  <c r="G40" i="1"/>
  <c r="G39" i="1" s="1"/>
  <c r="G38" i="1" s="1"/>
  <c r="E40" i="1"/>
  <c r="M38" i="1"/>
  <c r="L38" i="1"/>
  <c r="K38" i="1"/>
  <c r="J37" i="1"/>
  <c r="I37" i="1"/>
  <c r="H37" i="1"/>
  <c r="G37" i="1"/>
  <c r="E37" i="1"/>
  <c r="J36" i="1"/>
  <c r="I36" i="1"/>
  <c r="H36" i="1"/>
  <c r="G36" i="1"/>
  <c r="E36" i="1"/>
  <c r="F35" i="1"/>
  <c r="F34" i="1"/>
  <c r="J33" i="1"/>
  <c r="I33" i="1"/>
  <c r="H33" i="1"/>
  <c r="G33" i="1"/>
  <c r="E33" i="1"/>
  <c r="J32" i="1"/>
  <c r="I32" i="1"/>
  <c r="H32" i="1"/>
  <c r="G32" i="1"/>
  <c r="E32" i="1"/>
  <c r="J31" i="1"/>
  <c r="I31" i="1"/>
  <c r="H31" i="1"/>
  <c r="G31" i="1"/>
  <c r="E31" i="1"/>
  <c r="J30" i="1"/>
  <c r="I30" i="1"/>
  <c r="H30" i="1"/>
  <c r="G30" i="1"/>
  <c r="E30" i="1"/>
  <c r="J29" i="1"/>
  <c r="I29" i="1"/>
  <c r="H29" i="1"/>
  <c r="G29" i="1"/>
  <c r="E29" i="1"/>
  <c r="J28" i="1"/>
  <c r="I28" i="1"/>
  <c r="H28" i="1"/>
  <c r="G28" i="1"/>
  <c r="F28" i="1" s="1"/>
  <c r="E28" i="1"/>
  <c r="J27" i="1"/>
  <c r="I27" i="1"/>
  <c r="H27" i="1"/>
  <c r="G27" i="1"/>
  <c r="E27" i="1"/>
  <c r="J26" i="1"/>
  <c r="I26" i="1"/>
  <c r="H26" i="1"/>
  <c r="G26" i="1"/>
  <c r="E26" i="1"/>
  <c r="M25" i="1"/>
  <c r="M22" i="1" s="1"/>
  <c r="M64" i="1" s="1"/>
  <c r="L25" i="1"/>
  <c r="K25" i="1"/>
  <c r="F24" i="1"/>
  <c r="J23" i="1"/>
  <c r="I23" i="1"/>
  <c r="H23" i="1"/>
  <c r="G23" i="1"/>
  <c r="E23" i="1"/>
  <c r="L22" i="1"/>
  <c r="L64" i="1" s="1"/>
  <c r="K22" i="1"/>
  <c r="K64" i="1" s="1"/>
  <c r="F15" i="1"/>
  <c r="E15" i="1"/>
  <c r="F13" i="1"/>
  <c r="E13" i="1"/>
  <c r="B13" i="1"/>
  <c r="I11" i="1"/>
  <c r="H11" i="1"/>
  <c r="F11" i="1"/>
  <c r="B11" i="1"/>
  <c r="B8" i="1"/>
  <c r="F65" i="3" l="1"/>
  <c r="B105" i="3" s="1"/>
  <c r="F105" i="3"/>
  <c r="H25" i="1"/>
  <c r="H22" i="1" s="1"/>
  <c r="F42" i="1"/>
  <c r="F68" i="2"/>
  <c r="F66" i="2" s="1"/>
  <c r="E56" i="1"/>
  <c r="F40" i="1"/>
  <c r="I25" i="1"/>
  <c r="I22" i="1" s="1"/>
  <c r="F47" i="1"/>
  <c r="F55" i="1"/>
  <c r="J86" i="1"/>
  <c r="E64" i="2"/>
  <c r="F30" i="1"/>
  <c r="H56" i="1"/>
  <c r="M66" i="1"/>
  <c r="J64" i="2"/>
  <c r="J65" i="2" s="1"/>
  <c r="F59" i="1"/>
  <c r="F64" i="2"/>
  <c r="F105" i="2" s="1"/>
  <c r="E39" i="1"/>
  <c r="E38" i="1" s="1"/>
  <c r="F54" i="1"/>
  <c r="F75" i="1"/>
  <c r="G64" i="2"/>
  <c r="I105" i="2"/>
  <c r="I65" i="2"/>
  <c r="G66" i="2"/>
  <c r="G65" i="2" s="1"/>
  <c r="H105" i="2"/>
  <c r="H65" i="2"/>
  <c r="E65" i="2"/>
  <c r="E105" i="2"/>
  <c r="F23" i="1"/>
  <c r="E25" i="1"/>
  <c r="E22" i="1" s="1"/>
  <c r="E64" i="1" s="1"/>
  <c r="F29" i="1"/>
  <c r="F37" i="1"/>
  <c r="F44" i="1"/>
  <c r="I68" i="1"/>
  <c r="F88" i="1"/>
  <c r="F96" i="1"/>
  <c r="F26" i="1"/>
  <c r="F25" i="1" s="1"/>
  <c r="I38" i="1"/>
  <c r="F46" i="1"/>
  <c r="F49" i="1"/>
  <c r="I56" i="1"/>
  <c r="F31" i="1"/>
  <c r="F52" i="1"/>
  <c r="F57" i="1"/>
  <c r="J56" i="1"/>
  <c r="F60" i="1"/>
  <c r="J77" i="1"/>
  <c r="F93" i="1"/>
  <c r="H77" i="1"/>
  <c r="H66" i="1" s="1"/>
  <c r="F82" i="1"/>
  <c r="F87" i="1"/>
  <c r="F86" i="1" s="1"/>
  <c r="F95" i="1"/>
  <c r="I77" i="1"/>
  <c r="I66" i="1" s="1"/>
  <c r="F80" i="1"/>
  <c r="F84" i="1"/>
  <c r="F92" i="1"/>
  <c r="F36" i="1"/>
  <c r="F33" i="1"/>
  <c r="F48" i="1"/>
  <c r="M65" i="1"/>
  <c r="F27" i="1"/>
  <c r="F50" i="1"/>
  <c r="F53" i="1"/>
  <c r="F63" i="1"/>
  <c r="F69" i="1"/>
  <c r="F70" i="1"/>
  <c r="F71" i="1"/>
  <c r="F72" i="1"/>
  <c r="F74" i="1"/>
  <c r="E77" i="1"/>
  <c r="E66" i="1" s="1"/>
  <c r="F89" i="1"/>
  <c r="F94" i="1"/>
  <c r="J25" i="1"/>
  <c r="J22" i="1" s="1"/>
  <c r="F32" i="1"/>
  <c r="F41" i="1"/>
  <c r="F39" i="1" s="1"/>
  <c r="F58" i="1"/>
  <c r="F73" i="1"/>
  <c r="F76" i="1"/>
  <c r="F79" i="1"/>
  <c r="F83" i="1"/>
  <c r="F91" i="1"/>
  <c r="K65" i="1"/>
  <c r="L65" i="1"/>
  <c r="F22" i="1"/>
  <c r="G25" i="1"/>
  <c r="G22" i="1" s="1"/>
  <c r="H39" i="1"/>
  <c r="H38" i="1" s="1"/>
  <c r="G68" i="1"/>
  <c r="G77" i="1"/>
  <c r="F78" i="1"/>
  <c r="G56" i="1"/>
  <c r="G86" i="1"/>
  <c r="B65" i="3" l="1"/>
  <c r="F38" i="1"/>
  <c r="F64" i="1" s="1"/>
  <c r="J105" i="2"/>
  <c r="F65" i="2"/>
  <c r="J64" i="1"/>
  <c r="F68" i="1"/>
  <c r="F77" i="1"/>
  <c r="F66" i="1" s="1"/>
  <c r="H64" i="1"/>
  <c r="H105" i="1" s="1"/>
  <c r="F56" i="1"/>
  <c r="G64" i="1"/>
  <c r="J66" i="1"/>
  <c r="B65" i="2"/>
  <c r="B105" i="2"/>
  <c r="G105" i="2"/>
  <c r="J105" i="1"/>
  <c r="J65" i="1"/>
  <c r="I64" i="1"/>
  <c r="I65" i="1" s="1"/>
  <c r="G66" i="1"/>
  <c r="E65" i="1"/>
  <c r="E105" i="1"/>
  <c r="F65" i="1" l="1"/>
  <c r="B65" i="1" s="1"/>
  <c r="F105" i="1"/>
  <c r="I105" i="1"/>
  <c r="H65" i="1"/>
  <c r="G65" i="1"/>
  <c r="G105" i="1"/>
  <c r="B10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3.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<sst xmlns="http://schemas.openxmlformats.org/spreadsheetml/2006/main" count="741" uniqueCount="175">
  <si>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</si>
  <si>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</si>
  <si>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</si>
  <si>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</si>
  <si>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</si>
  <si>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</si>
  <si>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</si>
  <si>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</si>
  <si>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2024 г.</t>
  </si>
  <si>
    <t>ОТЧЕТ               2024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</si>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</sst>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d\.m\.yyyy\ &quot;г.&quot;;@"/>
    <numFmt numFmtId="165" formatCode="000&quot; &quot;000&quot; &quot;000"/>
    <numFmt numFmtId="166" formatCode="0.0"/>
    <numFmt numFmtId="167"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Normal 2" xfId="2"/>
    <cellStyle name="Normal_B3_2013" xfId="3"/>
    <cellStyle name="Normal_BIN 7301,7311 and 6301" xfId="4"/>
    <cellStyle name="Запетая" xfId="1" builtinId="3"/>
    <cellStyle name="Нормален" xfId="0" builtinId="0"/>
  </cellStyles>
  <dxfs count="63">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FF/ACC/VKamenska/mes.spravki%20i%20ot4eti/MESECHNI%20OTCHETI/mes_ot4et_2024/m_01_2024/11_RIOSV%20Plivdiv_B1_31012024_01_PRB%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FF/ACC/VKamenska/mes.spravki%20i%20ot4eti/MESECHNI%20OTCHETI/mes_ot4et_2024/m_02_2024/11_RIOSV%20Plivdiv_B1_29022024_01_PRB%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AFF/ACC/VKamenska/mes.spravki%20i%20ot4eti/MESECHNI%20OTCHETI/mes_ot4et_2024/m_03_2024/11_RIOSV%20Plivdiv_B1_31032024_01_PRB%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ПЛОВДИВ</v>
          </cell>
          <cell r="F9">
            <v>45322</v>
          </cell>
          <cell r="H9">
            <v>471013</v>
          </cell>
        </row>
        <row r="12">
          <cell r="B12" t="str">
            <v>Министерство на околната среда и водите</v>
          </cell>
          <cell r="E12" t="str">
            <v>код по ЕБК:</v>
          </cell>
          <cell r="F12" t="str">
            <v>1900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77">
          <cell r="G77">
            <v>0</v>
          </cell>
          <cell r="H77">
            <v>0</v>
          </cell>
          <cell r="I77">
            <v>0</v>
          </cell>
        </row>
        <row r="78">
          <cell r="G78">
            <v>0</v>
          </cell>
          <cell r="H78">
            <v>0</v>
          </cell>
          <cell r="I78">
            <v>0</v>
          </cell>
        </row>
        <row r="90">
          <cell r="E90">
            <v>0</v>
          </cell>
          <cell r="G90">
            <v>11218</v>
          </cell>
          <cell r="H90">
            <v>0</v>
          </cell>
          <cell r="I90">
            <v>0</v>
          </cell>
          <cell r="J90">
            <v>0</v>
          </cell>
        </row>
        <row r="94">
          <cell r="E94">
            <v>0</v>
          </cell>
          <cell r="G94">
            <v>0</v>
          </cell>
          <cell r="H94">
            <v>0</v>
          </cell>
          <cell r="I94">
            <v>0</v>
          </cell>
          <cell r="J94">
            <v>0</v>
          </cell>
        </row>
        <row r="106">
          <cell r="E106">
            <v>0</v>
          </cell>
          <cell r="G106">
            <v>2004</v>
          </cell>
          <cell r="H106">
            <v>0</v>
          </cell>
          <cell r="I106">
            <v>0</v>
          </cell>
          <cell r="J106">
            <v>0</v>
          </cell>
        </row>
        <row r="110">
          <cell r="E110">
            <v>0</v>
          </cell>
          <cell r="G110">
            <v>0</v>
          </cell>
          <cell r="H110">
            <v>0</v>
          </cell>
          <cell r="I110">
            <v>0</v>
          </cell>
          <cell r="J110">
            <v>-78</v>
          </cell>
        </row>
        <row r="119">
          <cell r="E119">
            <v>0</v>
          </cell>
          <cell r="G119">
            <v>0</v>
          </cell>
          <cell r="H119">
            <v>0</v>
          </cell>
          <cell r="I119">
            <v>0</v>
          </cell>
          <cell r="J119">
            <v>0</v>
          </cell>
        </row>
        <row r="123">
          <cell r="E123">
            <v>0</v>
          </cell>
          <cell r="G123">
            <v>0</v>
          </cell>
          <cell r="H123">
            <v>0</v>
          </cell>
          <cell r="I123">
            <v>0</v>
          </cell>
          <cell r="J123">
            <v>0</v>
          </cell>
        </row>
        <row r="135">
          <cell r="G135">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0</v>
          </cell>
          <cell r="G187">
            <v>72099</v>
          </cell>
          <cell r="H187">
            <v>0</v>
          </cell>
          <cell r="I187">
            <v>0</v>
          </cell>
          <cell r="J187">
            <v>9246</v>
          </cell>
        </row>
        <row r="190">
          <cell r="E190">
            <v>0</v>
          </cell>
          <cell r="G190">
            <v>3960</v>
          </cell>
          <cell r="H190">
            <v>0</v>
          </cell>
          <cell r="I190">
            <v>0</v>
          </cell>
          <cell r="J190">
            <v>326</v>
          </cell>
        </row>
        <row r="196">
          <cell r="E196">
            <v>0</v>
          </cell>
          <cell r="G196">
            <v>0</v>
          </cell>
          <cell r="H196">
            <v>0</v>
          </cell>
          <cell r="I196">
            <v>0</v>
          </cell>
          <cell r="J196">
            <v>25432</v>
          </cell>
        </row>
        <row r="204">
          <cell r="E204">
            <v>0</v>
          </cell>
          <cell r="G204">
            <v>0</v>
          </cell>
          <cell r="H204">
            <v>0</v>
          </cell>
          <cell r="I204">
            <v>0</v>
          </cell>
          <cell r="J204">
            <v>0</v>
          </cell>
        </row>
        <row r="205">
          <cell r="E205">
            <v>0</v>
          </cell>
          <cell r="G205">
            <v>5650</v>
          </cell>
          <cell r="H205">
            <v>0</v>
          </cell>
          <cell r="I205">
            <v>368</v>
          </cell>
          <cell r="J205">
            <v>0</v>
          </cell>
        </row>
        <row r="223">
          <cell r="E223">
            <v>0</v>
          </cell>
          <cell r="G223">
            <v>305</v>
          </cell>
          <cell r="H223">
            <v>0</v>
          </cell>
          <cell r="I223">
            <v>609</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3">
          <cell r="E243">
            <v>0</v>
          </cell>
          <cell r="G243">
            <v>0</v>
          </cell>
          <cell r="H243">
            <v>0</v>
          </cell>
          <cell r="I243">
            <v>0</v>
          </cell>
          <cell r="J243">
            <v>0</v>
          </cell>
        </row>
        <row r="246">
          <cell r="E246">
            <v>0</v>
          </cell>
          <cell r="G246">
            <v>0</v>
          </cell>
          <cell r="H246">
            <v>0</v>
          </cell>
          <cell r="I246">
            <v>0</v>
          </cell>
          <cell r="J246">
            <v>0</v>
          </cell>
        </row>
        <row r="247">
          <cell r="E247">
            <v>0</v>
          </cell>
          <cell r="G247">
            <v>0</v>
          </cell>
          <cell r="H247">
            <v>0</v>
          </cell>
          <cell r="I247">
            <v>0</v>
          </cell>
          <cell r="J247">
            <v>0</v>
          </cell>
        </row>
        <row r="251">
          <cell r="E251">
            <v>0</v>
          </cell>
          <cell r="G251">
            <v>0</v>
          </cell>
          <cell r="H251">
            <v>0</v>
          </cell>
          <cell r="I251">
            <v>0</v>
          </cell>
          <cell r="J251">
            <v>0</v>
          </cell>
        </row>
        <row r="252">
          <cell r="E252">
            <v>0</v>
          </cell>
          <cell r="G252">
            <v>0</v>
          </cell>
          <cell r="H252">
            <v>0</v>
          </cell>
          <cell r="I252">
            <v>0</v>
          </cell>
          <cell r="J252">
            <v>0</v>
          </cell>
        </row>
        <row r="258">
          <cell r="E258">
            <v>0</v>
          </cell>
          <cell r="G258">
            <v>0</v>
          </cell>
          <cell r="H258">
            <v>0</v>
          </cell>
          <cell r="I258">
            <v>0</v>
          </cell>
          <cell r="J258">
            <v>0</v>
          </cell>
        </row>
        <row r="259">
          <cell r="E259">
            <v>0</v>
          </cell>
          <cell r="G259">
            <v>0</v>
          </cell>
          <cell r="H259">
            <v>0</v>
          </cell>
          <cell r="I259">
            <v>0</v>
          </cell>
          <cell r="J259">
            <v>0</v>
          </cell>
        </row>
        <row r="260">
          <cell r="E260">
            <v>0</v>
          </cell>
          <cell r="G260">
            <v>0</v>
          </cell>
          <cell r="H260">
            <v>0</v>
          </cell>
          <cell r="I260">
            <v>0</v>
          </cell>
          <cell r="J260">
            <v>0</v>
          </cell>
        </row>
        <row r="261">
          <cell r="E261">
            <v>0</v>
          </cell>
          <cell r="G261">
            <v>0</v>
          </cell>
          <cell r="H261">
            <v>0</v>
          </cell>
          <cell r="I261">
            <v>0</v>
          </cell>
          <cell r="J261">
            <v>0</v>
          </cell>
        </row>
        <row r="268">
          <cell r="E268">
            <v>0</v>
          </cell>
          <cell r="G268">
            <v>0</v>
          </cell>
          <cell r="H268">
            <v>0</v>
          </cell>
          <cell r="I268">
            <v>0</v>
          </cell>
          <cell r="J268">
            <v>0</v>
          </cell>
        </row>
        <row r="272">
          <cell r="E272">
            <v>0</v>
          </cell>
          <cell r="G272">
            <v>0</v>
          </cell>
          <cell r="H272">
            <v>0</v>
          </cell>
          <cell r="I272">
            <v>0</v>
          </cell>
          <cell r="J272">
            <v>0</v>
          </cell>
        </row>
        <row r="273">
          <cell r="E273">
            <v>0</v>
          </cell>
          <cell r="G273">
            <v>0</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8">
          <cell r="E278">
            <v>0</v>
          </cell>
          <cell r="G278">
            <v>0</v>
          </cell>
          <cell r="H278">
            <v>0</v>
          </cell>
          <cell r="I278">
            <v>0</v>
          </cell>
          <cell r="J278">
            <v>0</v>
          </cell>
        </row>
        <row r="279">
          <cell r="E279">
            <v>0</v>
          </cell>
          <cell r="G279">
            <v>0</v>
          </cell>
          <cell r="H279">
            <v>0</v>
          </cell>
          <cell r="I279">
            <v>0</v>
          </cell>
          <cell r="J279">
            <v>0</v>
          </cell>
        </row>
        <row r="287">
          <cell r="E287">
            <v>0</v>
          </cell>
          <cell r="G287">
            <v>0</v>
          </cell>
          <cell r="H287">
            <v>0</v>
          </cell>
          <cell r="I287">
            <v>0</v>
          </cell>
          <cell r="J287">
            <v>0</v>
          </cell>
        </row>
        <row r="290">
          <cell r="E290">
            <v>0</v>
          </cell>
          <cell r="G290">
            <v>0</v>
          </cell>
          <cell r="H290">
            <v>0</v>
          </cell>
          <cell r="I290">
            <v>0</v>
          </cell>
          <cell r="J290">
            <v>0</v>
          </cell>
        </row>
        <row r="291">
          <cell r="E291">
            <v>0</v>
          </cell>
          <cell r="G291">
            <v>0</v>
          </cell>
          <cell r="H291">
            <v>0</v>
          </cell>
          <cell r="I291">
            <v>0</v>
          </cell>
          <cell r="J291">
            <v>0</v>
          </cell>
        </row>
        <row r="296">
          <cell r="E296">
            <v>0</v>
          </cell>
          <cell r="G296">
            <v>0</v>
          </cell>
          <cell r="H296">
            <v>0</v>
          </cell>
          <cell r="I296">
            <v>0</v>
          </cell>
          <cell r="J296">
            <v>0</v>
          </cell>
        </row>
        <row r="297">
          <cell r="E297">
            <v>0</v>
          </cell>
          <cell r="G297">
            <v>0</v>
          </cell>
          <cell r="H297">
            <v>0</v>
          </cell>
          <cell r="I297">
            <v>0</v>
          </cell>
          <cell r="J297">
            <v>0</v>
          </cell>
        </row>
        <row r="299">
          <cell r="E299">
            <v>0</v>
          </cell>
          <cell r="G299">
            <v>0</v>
          </cell>
          <cell r="H299">
            <v>0</v>
          </cell>
          <cell r="I299">
            <v>0</v>
          </cell>
          <cell r="J299">
            <v>0</v>
          </cell>
        </row>
        <row r="300">
          <cell r="E300">
            <v>0</v>
          </cell>
          <cell r="G300">
            <v>0</v>
          </cell>
          <cell r="H300">
            <v>0</v>
          </cell>
          <cell r="I300">
            <v>0</v>
          </cell>
          <cell r="J300">
            <v>0</v>
          </cell>
        </row>
        <row r="364">
          <cell r="E364">
            <v>0</v>
          </cell>
          <cell r="G364">
            <v>0</v>
          </cell>
          <cell r="H364">
            <v>0</v>
          </cell>
          <cell r="I364">
            <v>0</v>
          </cell>
          <cell r="J364">
            <v>0</v>
          </cell>
        </row>
        <row r="378">
          <cell r="E378">
            <v>0</v>
          </cell>
          <cell r="G378">
            <v>0</v>
          </cell>
          <cell r="H378">
            <v>0</v>
          </cell>
          <cell r="I378">
            <v>0</v>
          </cell>
          <cell r="J378">
            <v>0</v>
          </cell>
        </row>
        <row r="386">
          <cell r="E386">
            <v>0</v>
          </cell>
          <cell r="G386">
            <v>0</v>
          </cell>
          <cell r="H386">
            <v>0</v>
          </cell>
          <cell r="I386">
            <v>0</v>
          </cell>
          <cell r="J386">
            <v>0</v>
          </cell>
        </row>
        <row r="391">
          <cell r="E391">
            <v>0</v>
          </cell>
          <cell r="G391">
            <v>0</v>
          </cell>
          <cell r="H391">
            <v>0</v>
          </cell>
          <cell r="I391">
            <v>0</v>
          </cell>
          <cell r="J391">
            <v>0</v>
          </cell>
        </row>
        <row r="394">
          <cell r="E394">
            <v>0</v>
          </cell>
          <cell r="G394">
            <v>-52252</v>
          </cell>
          <cell r="H394">
            <v>0</v>
          </cell>
          <cell r="I394">
            <v>0</v>
          </cell>
          <cell r="J394">
            <v>0</v>
          </cell>
        </row>
        <row r="399">
          <cell r="E399">
            <v>0</v>
          </cell>
          <cell r="G399">
            <v>0</v>
          </cell>
          <cell r="H399">
            <v>0</v>
          </cell>
          <cell r="I399">
            <v>0</v>
          </cell>
          <cell r="J399">
            <v>0</v>
          </cell>
        </row>
        <row r="402">
          <cell r="E402">
            <v>0</v>
          </cell>
          <cell r="G402">
            <v>0</v>
          </cell>
          <cell r="H402">
            <v>0</v>
          </cell>
          <cell r="I402">
            <v>0</v>
          </cell>
          <cell r="J402">
            <v>0</v>
          </cell>
        </row>
        <row r="405">
          <cell r="E405">
            <v>0</v>
          </cell>
          <cell r="G405">
            <v>0</v>
          </cell>
          <cell r="H405">
            <v>0</v>
          </cell>
          <cell r="I405">
            <v>0</v>
          </cell>
          <cell r="J405">
            <v>0</v>
          </cell>
        </row>
        <row r="409">
          <cell r="E409">
            <v>0</v>
          </cell>
          <cell r="G409">
            <v>83314</v>
          </cell>
          <cell r="H409">
            <v>0</v>
          </cell>
          <cell r="I409">
            <v>0</v>
          </cell>
          <cell r="J409">
            <v>0</v>
          </cell>
        </row>
        <row r="412">
          <cell r="E412">
            <v>0</v>
          </cell>
          <cell r="G412">
            <v>0</v>
          </cell>
          <cell r="H412">
            <v>0</v>
          </cell>
          <cell r="I412">
            <v>0</v>
          </cell>
          <cell r="J412">
            <v>0</v>
          </cell>
        </row>
        <row r="415">
          <cell r="E415">
            <v>0</v>
          </cell>
          <cell r="G415">
            <v>0</v>
          </cell>
          <cell r="H415">
            <v>0</v>
          </cell>
          <cell r="I415">
            <v>0</v>
          </cell>
          <cell r="J415">
            <v>35004</v>
          </cell>
        </row>
        <row r="428">
          <cell r="G428">
            <v>0</v>
          </cell>
        </row>
        <row r="429">
          <cell r="E429">
            <v>0</v>
          </cell>
          <cell r="G429">
            <v>0</v>
          </cell>
          <cell r="H429">
            <v>0</v>
          </cell>
          <cell r="I429">
            <v>0</v>
          </cell>
          <cell r="J429">
            <v>0</v>
          </cell>
        </row>
        <row r="464">
          <cell r="E464">
            <v>0</v>
          </cell>
          <cell r="G464">
            <v>0</v>
          </cell>
          <cell r="H464">
            <v>0</v>
          </cell>
          <cell r="I464">
            <v>0</v>
          </cell>
          <cell r="J464">
            <v>0</v>
          </cell>
        </row>
        <row r="474">
          <cell r="E474">
            <v>0</v>
          </cell>
          <cell r="G474">
            <v>0</v>
          </cell>
          <cell r="H474">
            <v>0</v>
          </cell>
          <cell r="I474">
            <v>0</v>
          </cell>
          <cell r="J474">
            <v>0</v>
          </cell>
        </row>
        <row r="482">
          <cell r="G482">
            <v>0</v>
          </cell>
          <cell r="H482">
            <v>0</v>
          </cell>
        </row>
        <row r="483">
          <cell r="G483">
            <v>0</v>
          </cell>
          <cell r="H483">
            <v>0</v>
          </cell>
        </row>
        <row r="494">
          <cell r="G494">
            <v>0</v>
          </cell>
          <cell r="H494">
            <v>0</v>
          </cell>
        </row>
        <row r="496">
          <cell r="G496">
            <v>0</v>
          </cell>
          <cell r="H496">
            <v>0</v>
          </cell>
        </row>
        <row r="500">
          <cell r="E500">
            <v>0</v>
          </cell>
          <cell r="G500">
            <v>0</v>
          </cell>
          <cell r="H500">
            <v>0</v>
          </cell>
          <cell r="I500">
            <v>0</v>
          </cell>
          <cell r="J500">
            <v>0</v>
          </cell>
        </row>
        <row r="506">
          <cell r="E506">
            <v>0</v>
          </cell>
          <cell r="G506">
            <v>0</v>
          </cell>
          <cell r="H506">
            <v>0</v>
          </cell>
          <cell r="I506">
            <v>0</v>
          </cell>
          <cell r="J506">
            <v>0</v>
          </cell>
        </row>
        <row r="515">
          <cell r="E515">
            <v>0</v>
          </cell>
          <cell r="G515">
            <v>0</v>
          </cell>
          <cell r="H515">
            <v>0</v>
          </cell>
          <cell r="I515">
            <v>0</v>
          </cell>
          <cell r="J515">
            <v>0</v>
          </cell>
        </row>
        <row r="519">
          <cell r="E519">
            <v>0</v>
          </cell>
          <cell r="G519">
            <v>0</v>
          </cell>
          <cell r="H519">
            <v>0</v>
          </cell>
          <cell r="I519">
            <v>0</v>
          </cell>
          <cell r="J519">
            <v>0</v>
          </cell>
        </row>
        <row r="524">
          <cell r="E524">
            <v>0</v>
          </cell>
          <cell r="G524">
            <v>0</v>
          </cell>
          <cell r="H524">
            <v>0</v>
          </cell>
          <cell r="I524">
            <v>0</v>
          </cell>
          <cell r="J524">
            <v>0</v>
          </cell>
        </row>
        <row r="527">
          <cell r="E527">
            <v>0</v>
          </cell>
          <cell r="G527">
            <v>39030</v>
          </cell>
          <cell r="H527">
            <v>0</v>
          </cell>
          <cell r="I527">
            <v>0</v>
          </cell>
          <cell r="J527">
            <v>78</v>
          </cell>
        </row>
        <row r="534">
          <cell r="E534">
            <v>0</v>
          </cell>
          <cell r="G534">
            <v>0</v>
          </cell>
          <cell r="H534">
            <v>0</v>
          </cell>
          <cell r="I534">
            <v>0</v>
          </cell>
          <cell r="J534">
            <v>0</v>
          </cell>
        </row>
        <row r="539">
          <cell r="E539">
            <v>0</v>
          </cell>
          <cell r="G539">
            <v>0</v>
          </cell>
          <cell r="H539">
            <v>0</v>
          </cell>
          <cell r="I539">
            <v>0</v>
          </cell>
          <cell r="J539">
            <v>0</v>
          </cell>
        </row>
        <row r="547">
          <cell r="E547">
            <v>0</v>
          </cell>
          <cell r="G547">
            <v>0</v>
          </cell>
          <cell r="H547">
            <v>0</v>
          </cell>
          <cell r="I547">
            <v>0</v>
          </cell>
          <cell r="J547">
            <v>0</v>
          </cell>
        </row>
        <row r="570">
          <cell r="H570">
            <v>0</v>
          </cell>
          <cell r="I570">
            <v>0</v>
          </cell>
          <cell r="J570">
            <v>0</v>
          </cell>
        </row>
        <row r="571">
          <cell r="G571">
            <v>0</v>
          </cell>
          <cell r="H571">
            <v>0</v>
          </cell>
          <cell r="I571">
            <v>0</v>
          </cell>
          <cell r="J571">
            <v>0</v>
          </cell>
        </row>
        <row r="572">
          <cell r="H572">
            <v>0</v>
          </cell>
          <cell r="I572">
            <v>0</v>
          </cell>
          <cell r="J572">
            <v>0</v>
          </cell>
        </row>
        <row r="573">
          <cell r="G573">
            <v>0</v>
          </cell>
          <cell r="I573">
            <v>0</v>
          </cell>
          <cell r="J573">
            <v>0</v>
          </cell>
        </row>
        <row r="574">
          <cell r="G574">
            <v>0</v>
          </cell>
          <cell r="H574">
            <v>0</v>
          </cell>
          <cell r="J574">
            <v>0</v>
          </cell>
        </row>
        <row r="575">
          <cell r="G575">
            <v>0</v>
          </cell>
          <cell r="H575">
            <v>0</v>
          </cell>
          <cell r="J575">
            <v>0</v>
          </cell>
        </row>
        <row r="576">
          <cell r="G576">
            <v>0</v>
          </cell>
          <cell r="H576">
            <v>0</v>
          </cell>
          <cell r="I576">
            <v>0</v>
          </cell>
          <cell r="J576">
            <v>0</v>
          </cell>
        </row>
        <row r="577">
          <cell r="G577">
            <v>0</v>
          </cell>
          <cell r="H577">
            <v>0</v>
          </cell>
          <cell r="I577">
            <v>0</v>
          </cell>
          <cell r="J577">
            <v>0</v>
          </cell>
        </row>
        <row r="578">
          <cell r="H578">
            <v>0</v>
          </cell>
          <cell r="I578">
            <v>0</v>
          </cell>
          <cell r="J578">
            <v>0</v>
          </cell>
        </row>
        <row r="579">
          <cell r="G579">
            <v>0</v>
          </cell>
          <cell r="I579">
            <v>0</v>
          </cell>
          <cell r="J579">
            <v>0</v>
          </cell>
        </row>
        <row r="580">
          <cell r="G580">
            <v>0</v>
          </cell>
          <cell r="H580">
            <v>0</v>
          </cell>
          <cell r="I580">
            <v>-323</v>
          </cell>
          <cell r="J580">
            <v>0</v>
          </cell>
        </row>
        <row r="581">
          <cell r="G581">
            <v>0</v>
          </cell>
          <cell r="H581">
            <v>0</v>
          </cell>
          <cell r="I581">
            <v>0</v>
          </cell>
          <cell r="J581">
            <v>0</v>
          </cell>
        </row>
        <row r="582">
          <cell r="G582">
            <v>0</v>
          </cell>
          <cell r="I582">
            <v>0</v>
          </cell>
        </row>
        <row r="583">
          <cell r="G583">
            <v>0</v>
          </cell>
          <cell r="I583">
            <v>0</v>
          </cell>
          <cell r="J583">
            <v>0</v>
          </cell>
        </row>
        <row r="584">
          <cell r="G584">
            <v>0</v>
          </cell>
          <cell r="I584">
            <v>0</v>
          </cell>
          <cell r="J584">
            <v>0</v>
          </cell>
        </row>
        <row r="585">
          <cell r="G585">
            <v>0</v>
          </cell>
          <cell r="H585">
            <v>0</v>
          </cell>
          <cell r="J585">
            <v>0</v>
          </cell>
        </row>
        <row r="586">
          <cell r="G586">
            <v>0</v>
          </cell>
          <cell r="H586">
            <v>0</v>
          </cell>
          <cell r="J586">
            <v>0</v>
          </cell>
        </row>
        <row r="587">
          <cell r="G587">
            <v>0</v>
          </cell>
          <cell r="I587">
            <v>0</v>
          </cell>
          <cell r="J587">
            <v>0</v>
          </cell>
        </row>
        <row r="588">
          <cell r="G588">
            <v>0</v>
          </cell>
          <cell r="J588">
            <v>0</v>
          </cell>
        </row>
        <row r="590">
          <cell r="H590">
            <v>0</v>
          </cell>
          <cell r="I590">
            <v>0</v>
          </cell>
          <cell r="J590">
            <v>0</v>
          </cell>
        </row>
        <row r="591">
          <cell r="H591">
            <v>0</v>
          </cell>
          <cell r="I591">
            <v>0</v>
          </cell>
          <cell r="J591">
            <v>0</v>
          </cell>
        </row>
        <row r="592">
          <cell r="H592">
            <v>0</v>
          </cell>
          <cell r="I592">
            <v>0</v>
          </cell>
          <cell r="J592">
            <v>0</v>
          </cell>
        </row>
        <row r="593">
          <cell r="H593">
            <v>0</v>
          </cell>
          <cell r="I593">
            <v>0</v>
          </cell>
          <cell r="J593">
            <v>0</v>
          </cell>
        </row>
        <row r="594">
          <cell r="E594">
            <v>0</v>
          </cell>
          <cell r="G594">
            <v>-1300</v>
          </cell>
          <cell r="H594">
            <v>0</v>
          </cell>
          <cell r="I594">
            <v>1300</v>
          </cell>
          <cell r="J594">
            <v>0</v>
          </cell>
        </row>
        <row r="597">
          <cell r="E597">
            <v>0</v>
          </cell>
          <cell r="G597">
            <v>0</v>
          </cell>
          <cell r="H597">
            <v>0</v>
          </cell>
          <cell r="I597">
            <v>0</v>
          </cell>
          <cell r="J597">
            <v>0</v>
          </cell>
        </row>
        <row r="608">
          <cell r="B608">
            <v>45322</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ПЛОВДИВ</v>
          </cell>
          <cell r="F9">
            <v>45351</v>
          </cell>
          <cell r="H9">
            <v>471013</v>
          </cell>
        </row>
        <row r="12">
          <cell r="B12" t="str">
            <v>Министерство на околната среда и водите</v>
          </cell>
          <cell r="E12" t="str">
            <v>код по ЕБК:</v>
          </cell>
          <cell r="F12" t="str">
            <v>1900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77">
          <cell r="G77">
            <v>0</v>
          </cell>
          <cell r="H77">
            <v>0</v>
          </cell>
          <cell r="I77">
            <v>0</v>
          </cell>
        </row>
        <row r="78">
          <cell r="G78">
            <v>0</v>
          </cell>
          <cell r="H78">
            <v>0</v>
          </cell>
          <cell r="I78">
            <v>0</v>
          </cell>
        </row>
        <row r="90">
          <cell r="E90">
            <v>140000</v>
          </cell>
          <cell r="G90">
            <v>28578</v>
          </cell>
          <cell r="H90">
            <v>0</v>
          </cell>
          <cell r="I90">
            <v>0</v>
          </cell>
          <cell r="J90">
            <v>0</v>
          </cell>
        </row>
        <row r="94">
          <cell r="E94">
            <v>0</v>
          </cell>
          <cell r="G94">
            <v>0</v>
          </cell>
          <cell r="H94">
            <v>0</v>
          </cell>
          <cell r="I94">
            <v>0</v>
          </cell>
          <cell r="J94">
            <v>0</v>
          </cell>
        </row>
        <row r="106">
          <cell r="E106">
            <v>25000</v>
          </cell>
          <cell r="G106">
            <v>2465</v>
          </cell>
          <cell r="H106">
            <v>0</v>
          </cell>
          <cell r="I106">
            <v>0</v>
          </cell>
          <cell r="J106">
            <v>0</v>
          </cell>
        </row>
        <row r="110">
          <cell r="E110">
            <v>0</v>
          </cell>
          <cell r="G110">
            <v>351</v>
          </cell>
          <cell r="H110">
            <v>0</v>
          </cell>
          <cell r="I110">
            <v>0</v>
          </cell>
          <cell r="J110">
            <v>-478</v>
          </cell>
        </row>
        <row r="119">
          <cell r="E119">
            <v>0</v>
          </cell>
          <cell r="G119">
            <v>0</v>
          </cell>
          <cell r="H119">
            <v>0</v>
          </cell>
          <cell r="I119">
            <v>0</v>
          </cell>
          <cell r="J119">
            <v>0</v>
          </cell>
        </row>
        <row r="123">
          <cell r="E123">
            <v>0</v>
          </cell>
          <cell r="G123">
            <v>0</v>
          </cell>
          <cell r="H123">
            <v>0</v>
          </cell>
          <cell r="I123">
            <v>0</v>
          </cell>
          <cell r="J123">
            <v>0</v>
          </cell>
        </row>
        <row r="135">
          <cell r="G135">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725532</v>
          </cell>
          <cell r="G187">
            <v>119386</v>
          </cell>
          <cell r="H187">
            <v>0</v>
          </cell>
          <cell r="I187">
            <v>0</v>
          </cell>
          <cell r="J187">
            <v>15484</v>
          </cell>
        </row>
        <row r="190">
          <cell r="E190">
            <v>26262</v>
          </cell>
          <cell r="G190">
            <v>13160</v>
          </cell>
          <cell r="H190">
            <v>0</v>
          </cell>
          <cell r="I190">
            <v>0</v>
          </cell>
          <cell r="J190">
            <v>337</v>
          </cell>
        </row>
        <row r="196">
          <cell r="E196">
            <v>228603</v>
          </cell>
          <cell r="G196">
            <v>0</v>
          </cell>
          <cell r="H196">
            <v>0</v>
          </cell>
          <cell r="I196">
            <v>0</v>
          </cell>
          <cell r="J196">
            <v>42379</v>
          </cell>
        </row>
        <row r="204">
          <cell r="E204">
            <v>0</v>
          </cell>
          <cell r="G204">
            <v>0</v>
          </cell>
          <cell r="H204">
            <v>0</v>
          </cell>
          <cell r="I204">
            <v>0</v>
          </cell>
          <cell r="J204">
            <v>0</v>
          </cell>
        </row>
        <row r="205">
          <cell r="E205">
            <v>145820</v>
          </cell>
          <cell r="G205">
            <v>13806</v>
          </cell>
          <cell r="H205">
            <v>0</v>
          </cell>
          <cell r="I205">
            <v>1028</v>
          </cell>
          <cell r="J205">
            <v>0</v>
          </cell>
        </row>
        <row r="223">
          <cell r="E223">
            <v>2900</v>
          </cell>
          <cell r="G223">
            <v>396</v>
          </cell>
          <cell r="H223">
            <v>0</v>
          </cell>
          <cell r="I223">
            <v>609</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3">
          <cell r="E243">
            <v>0</v>
          </cell>
          <cell r="G243">
            <v>0</v>
          </cell>
          <cell r="H243">
            <v>0</v>
          </cell>
          <cell r="I243">
            <v>0</v>
          </cell>
          <cell r="J243">
            <v>0</v>
          </cell>
        </row>
        <row r="246">
          <cell r="E246">
            <v>0</v>
          </cell>
          <cell r="G246">
            <v>0</v>
          </cell>
          <cell r="H246">
            <v>0</v>
          </cell>
          <cell r="I246">
            <v>0</v>
          </cell>
          <cell r="J246">
            <v>0</v>
          </cell>
        </row>
        <row r="247">
          <cell r="E247">
            <v>0</v>
          </cell>
          <cell r="G247">
            <v>0</v>
          </cell>
          <cell r="H247">
            <v>0</v>
          </cell>
          <cell r="I247">
            <v>0</v>
          </cell>
          <cell r="J247">
            <v>0</v>
          </cell>
        </row>
        <row r="251">
          <cell r="E251">
            <v>0</v>
          </cell>
          <cell r="G251">
            <v>0</v>
          </cell>
          <cell r="H251">
            <v>0</v>
          </cell>
          <cell r="I251">
            <v>0</v>
          </cell>
          <cell r="J251">
            <v>0</v>
          </cell>
        </row>
        <row r="252">
          <cell r="E252">
            <v>0</v>
          </cell>
          <cell r="G252">
            <v>0</v>
          </cell>
          <cell r="H252">
            <v>0</v>
          </cell>
          <cell r="I252">
            <v>0</v>
          </cell>
          <cell r="J252">
            <v>0</v>
          </cell>
        </row>
        <row r="258">
          <cell r="E258">
            <v>0</v>
          </cell>
          <cell r="G258">
            <v>0</v>
          </cell>
          <cell r="H258">
            <v>0</v>
          </cell>
          <cell r="I258">
            <v>0</v>
          </cell>
          <cell r="J258">
            <v>0</v>
          </cell>
        </row>
        <row r="259">
          <cell r="E259">
            <v>0</v>
          </cell>
          <cell r="G259">
            <v>0</v>
          </cell>
          <cell r="H259">
            <v>0</v>
          </cell>
          <cell r="I259">
            <v>0</v>
          </cell>
          <cell r="J259">
            <v>0</v>
          </cell>
        </row>
        <row r="260">
          <cell r="E260">
            <v>0</v>
          </cell>
          <cell r="G260">
            <v>0</v>
          </cell>
          <cell r="H260">
            <v>0</v>
          </cell>
          <cell r="I260">
            <v>0</v>
          </cell>
          <cell r="J260">
            <v>0</v>
          </cell>
        </row>
        <row r="261">
          <cell r="E261">
            <v>0</v>
          </cell>
          <cell r="G261">
            <v>0</v>
          </cell>
          <cell r="H261">
            <v>0</v>
          </cell>
          <cell r="I261">
            <v>0</v>
          </cell>
          <cell r="J261">
            <v>0</v>
          </cell>
        </row>
        <row r="268">
          <cell r="E268">
            <v>0</v>
          </cell>
          <cell r="G268">
            <v>0</v>
          </cell>
          <cell r="H268">
            <v>0</v>
          </cell>
          <cell r="I268">
            <v>0</v>
          </cell>
          <cell r="J268">
            <v>0</v>
          </cell>
        </row>
        <row r="272">
          <cell r="E272">
            <v>0</v>
          </cell>
          <cell r="G272">
            <v>0</v>
          </cell>
          <cell r="H272">
            <v>0</v>
          </cell>
          <cell r="I272">
            <v>0</v>
          </cell>
          <cell r="J272">
            <v>0</v>
          </cell>
        </row>
        <row r="273">
          <cell r="E273">
            <v>0</v>
          </cell>
          <cell r="G273">
            <v>0</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8">
          <cell r="E278">
            <v>0</v>
          </cell>
          <cell r="G278">
            <v>0</v>
          </cell>
          <cell r="H278">
            <v>0</v>
          </cell>
          <cell r="I278">
            <v>0</v>
          </cell>
          <cell r="J278">
            <v>0</v>
          </cell>
        </row>
        <row r="279">
          <cell r="E279">
            <v>0</v>
          </cell>
          <cell r="G279">
            <v>0</v>
          </cell>
          <cell r="H279">
            <v>0</v>
          </cell>
          <cell r="I279">
            <v>0</v>
          </cell>
          <cell r="J279">
            <v>0</v>
          </cell>
        </row>
        <row r="287">
          <cell r="E287">
            <v>0</v>
          </cell>
          <cell r="G287">
            <v>0</v>
          </cell>
          <cell r="H287">
            <v>0</v>
          </cell>
          <cell r="I287">
            <v>0</v>
          </cell>
          <cell r="J287">
            <v>0</v>
          </cell>
        </row>
        <row r="290">
          <cell r="E290">
            <v>0</v>
          </cell>
          <cell r="G290">
            <v>0</v>
          </cell>
          <cell r="H290">
            <v>0</v>
          </cell>
          <cell r="I290">
            <v>0</v>
          </cell>
          <cell r="J290">
            <v>0</v>
          </cell>
        </row>
        <row r="291">
          <cell r="E291">
            <v>0</v>
          </cell>
          <cell r="G291">
            <v>0</v>
          </cell>
          <cell r="H291">
            <v>0</v>
          </cell>
          <cell r="I291">
            <v>0</v>
          </cell>
          <cell r="J291">
            <v>0</v>
          </cell>
        </row>
        <row r="296">
          <cell r="E296">
            <v>0</v>
          </cell>
          <cell r="G296">
            <v>0</v>
          </cell>
          <cell r="H296">
            <v>0</v>
          </cell>
          <cell r="I296">
            <v>0</v>
          </cell>
          <cell r="J296">
            <v>0</v>
          </cell>
        </row>
        <row r="297">
          <cell r="E297">
            <v>0</v>
          </cell>
          <cell r="G297">
            <v>0</v>
          </cell>
          <cell r="H297">
            <v>0</v>
          </cell>
          <cell r="I297">
            <v>0</v>
          </cell>
          <cell r="J297">
            <v>0</v>
          </cell>
        </row>
        <row r="299">
          <cell r="E299">
            <v>0</v>
          </cell>
          <cell r="G299">
            <v>0</v>
          </cell>
          <cell r="H299">
            <v>0</v>
          </cell>
          <cell r="I299">
            <v>0</v>
          </cell>
          <cell r="J299">
            <v>0</v>
          </cell>
        </row>
        <row r="300">
          <cell r="E300">
            <v>0</v>
          </cell>
          <cell r="G300">
            <v>0</v>
          </cell>
          <cell r="H300">
            <v>0</v>
          </cell>
          <cell r="I300">
            <v>0</v>
          </cell>
          <cell r="J300">
            <v>0</v>
          </cell>
        </row>
        <row r="364">
          <cell r="E364">
            <v>0</v>
          </cell>
          <cell r="G364">
            <v>0</v>
          </cell>
          <cell r="H364">
            <v>0</v>
          </cell>
          <cell r="I364">
            <v>0</v>
          </cell>
          <cell r="J364">
            <v>0</v>
          </cell>
        </row>
        <row r="378">
          <cell r="E378">
            <v>0</v>
          </cell>
          <cell r="G378">
            <v>0</v>
          </cell>
          <cell r="H378">
            <v>0</v>
          </cell>
          <cell r="I378">
            <v>0</v>
          </cell>
          <cell r="J378">
            <v>0</v>
          </cell>
        </row>
        <row r="386">
          <cell r="E386">
            <v>0</v>
          </cell>
          <cell r="G386">
            <v>0</v>
          </cell>
          <cell r="H386">
            <v>0</v>
          </cell>
          <cell r="I386">
            <v>0</v>
          </cell>
          <cell r="J386">
            <v>0</v>
          </cell>
        </row>
        <row r="391">
          <cell r="E391">
            <v>0</v>
          </cell>
          <cell r="G391">
            <v>0</v>
          </cell>
          <cell r="H391">
            <v>0</v>
          </cell>
          <cell r="I391">
            <v>0</v>
          </cell>
          <cell r="J391">
            <v>0</v>
          </cell>
        </row>
        <row r="394">
          <cell r="E394">
            <v>964117</v>
          </cell>
          <cell r="G394">
            <v>-52085</v>
          </cell>
          <cell r="H394">
            <v>0</v>
          </cell>
          <cell r="I394">
            <v>0</v>
          </cell>
          <cell r="J394">
            <v>0</v>
          </cell>
        </row>
        <row r="399">
          <cell r="E399">
            <v>0</v>
          </cell>
          <cell r="G399">
            <v>0</v>
          </cell>
          <cell r="H399">
            <v>0</v>
          </cell>
          <cell r="I399">
            <v>0</v>
          </cell>
          <cell r="J399">
            <v>0</v>
          </cell>
        </row>
        <row r="402">
          <cell r="E402">
            <v>0</v>
          </cell>
          <cell r="G402">
            <v>0</v>
          </cell>
          <cell r="H402">
            <v>0</v>
          </cell>
          <cell r="I402">
            <v>0</v>
          </cell>
          <cell r="J402">
            <v>0</v>
          </cell>
        </row>
        <row r="405">
          <cell r="E405">
            <v>0</v>
          </cell>
          <cell r="G405">
            <v>0</v>
          </cell>
          <cell r="H405">
            <v>0</v>
          </cell>
          <cell r="I405">
            <v>0</v>
          </cell>
          <cell r="J405">
            <v>0</v>
          </cell>
        </row>
        <row r="409">
          <cell r="E409">
            <v>0</v>
          </cell>
          <cell r="G409">
            <v>148648</v>
          </cell>
          <cell r="H409">
            <v>0</v>
          </cell>
          <cell r="I409">
            <v>0</v>
          </cell>
          <cell r="J409">
            <v>0</v>
          </cell>
        </row>
        <row r="412">
          <cell r="E412">
            <v>0</v>
          </cell>
          <cell r="G412">
            <v>0</v>
          </cell>
          <cell r="H412">
            <v>0</v>
          </cell>
          <cell r="I412">
            <v>0</v>
          </cell>
          <cell r="J412">
            <v>0</v>
          </cell>
        </row>
        <row r="415">
          <cell r="E415">
            <v>0</v>
          </cell>
          <cell r="G415">
            <v>0</v>
          </cell>
          <cell r="H415">
            <v>0</v>
          </cell>
          <cell r="I415">
            <v>0</v>
          </cell>
          <cell r="J415">
            <v>58200</v>
          </cell>
        </row>
        <row r="428">
          <cell r="G428">
            <v>0</v>
          </cell>
        </row>
        <row r="429">
          <cell r="E429">
            <v>0</v>
          </cell>
          <cell r="G429">
            <v>0</v>
          </cell>
          <cell r="H429">
            <v>0</v>
          </cell>
          <cell r="I429">
            <v>0</v>
          </cell>
          <cell r="J429">
            <v>0</v>
          </cell>
        </row>
        <row r="464">
          <cell r="E464">
            <v>0</v>
          </cell>
          <cell r="G464">
            <v>0</v>
          </cell>
          <cell r="H464">
            <v>0</v>
          </cell>
          <cell r="I464">
            <v>0</v>
          </cell>
          <cell r="J464">
            <v>0</v>
          </cell>
        </row>
        <row r="474">
          <cell r="E474">
            <v>0</v>
          </cell>
          <cell r="G474">
            <v>0</v>
          </cell>
          <cell r="H474">
            <v>0</v>
          </cell>
          <cell r="I474">
            <v>0</v>
          </cell>
          <cell r="J474">
            <v>0</v>
          </cell>
        </row>
        <row r="482">
          <cell r="G482">
            <v>0</v>
          </cell>
          <cell r="H482">
            <v>0</v>
          </cell>
        </row>
        <row r="483">
          <cell r="G483">
            <v>0</v>
          </cell>
          <cell r="H483">
            <v>0</v>
          </cell>
        </row>
        <row r="494">
          <cell r="G494">
            <v>0</v>
          </cell>
          <cell r="H494">
            <v>0</v>
          </cell>
        </row>
        <row r="496">
          <cell r="G496">
            <v>0</v>
          </cell>
          <cell r="H496">
            <v>0</v>
          </cell>
        </row>
        <row r="500">
          <cell r="E500">
            <v>0</v>
          </cell>
          <cell r="G500">
            <v>0</v>
          </cell>
          <cell r="H500">
            <v>0</v>
          </cell>
          <cell r="I500">
            <v>0</v>
          </cell>
          <cell r="J500">
            <v>0</v>
          </cell>
        </row>
        <row r="506">
          <cell r="E506">
            <v>0</v>
          </cell>
          <cell r="G506">
            <v>0</v>
          </cell>
          <cell r="H506">
            <v>0</v>
          </cell>
          <cell r="I506">
            <v>0</v>
          </cell>
          <cell r="J506">
            <v>0</v>
          </cell>
        </row>
        <row r="515">
          <cell r="E515">
            <v>0</v>
          </cell>
          <cell r="G515">
            <v>0</v>
          </cell>
          <cell r="H515">
            <v>0</v>
          </cell>
          <cell r="I515">
            <v>0</v>
          </cell>
          <cell r="J515">
            <v>0</v>
          </cell>
        </row>
        <row r="519">
          <cell r="E519">
            <v>0</v>
          </cell>
          <cell r="G519">
            <v>0</v>
          </cell>
          <cell r="H519">
            <v>0</v>
          </cell>
          <cell r="I519">
            <v>0</v>
          </cell>
          <cell r="J519">
            <v>0</v>
          </cell>
        </row>
        <row r="524">
          <cell r="E524">
            <v>0</v>
          </cell>
          <cell r="G524">
            <v>0</v>
          </cell>
          <cell r="H524">
            <v>0</v>
          </cell>
          <cell r="I524">
            <v>0</v>
          </cell>
          <cell r="J524">
            <v>0</v>
          </cell>
        </row>
        <row r="527">
          <cell r="E527">
            <v>0</v>
          </cell>
          <cell r="G527">
            <v>20691</v>
          </cell>
          <cell r="H527">
            <v>0</v>
          </cell>
          <cell r="I527">
            <v>0</v>
          </cell>
          <cell r="J527">
            <v>478</v>
          </cell>
        </row>
        <row r="534">
          <cell r="E534">
            <v>0</v>
          </cell>
          <cell r="G534">
            <v>0</v>
          </cell>
          <cell r="H534">
            <v>0</v>
          </cell>
          <cell r="I534">
            <v>0</v>
          </cell>
          <cell r="J534">
            <v>0</v>
          </cell>
        </row>
        <row r="539">
          <cell r="E539">
            <v>0</v>
          </cell>
          <cell r="G539">
            <v>0</v>
          </cell>
          <cell r="H539">
            <v>0</v>
          </cell>
          <cell r="I539">
            <v>0</v>
          </cell>
          <cell r="J539">
            <v>0</v>
          </cell>
        </row>
        <row r="547">
          <cell r="E547">
            <v>0</v>
          </cell>
          <cell r="G547">
            <v>0</v>
          </cell>
          <cell r="H547">
            <v>0</v>
          </cell>
          <cell r="I547">
            <v>0</v>
          </cell>
          <cell r="J547">
            <v>0</v>
          </cell>
        </row>
        <row r="570">
          <cell r="H570">
            <v>0</v>
          </cell>
          <cell r="I570">
            <v>0</v>
          </cell>
          <cell r="J570">
            <v>0</v>
          </cell>
        </row>
        <row r="571">
          <cell r="G571">
            <v>0</v>
          </cell>
          <cell r="H571">
            <v>0</v>
          </cell>
          <cell r="I571">
            <v>0</v>
          </cell>
          <cell r="J571">
            <v>0</v>
          </cell>
        </row>
        <row r="572">
          <cell r="H572">
            <v>0</v>
          </cell>
          <cell r="I572">
            <v>0</v>
          </cell>
          <cell r="J572">
            <v>0</v>
          </cell>
        </row>
        <row r="573">
          <cell r="G573">
            <v>0</v>
          </cell>
          <cell r="I573">
            <v>0</v>
          </cell>
          <cell r="J573">
            <v>0</v>
          </cell>
        </row>
        <row r="574">
          <cell r="G574">
            <v>0</v>
          </cell>
          <cell r="H574">
            <v>0</v>
          </cell>
          <cell r="J574">
            <v>0</v>
          </cell>
        </row>
        <row r="575">
          <cell r="G575">
            <v>0</v>
          </cell>
          <cell r="H575">
            <v>0</v>
          </cell>
          <cell r="J575">
            <v>0</v>
          </cell>
        </row>
        <row r="576">
          <cell r="G576">
            <v>0</v>
          </cell>
          <cell r="H576">
            <v>0</v>
          </cell>
          <cell r="I576">
            <v>0</v>
          </cell>
          <cell r="J576">
            <v>0</v>
          </cell>
        </row>
        <row r="577">
          <cell r="G577">
            <v>0</v>
          </cell>
          <cell r="H577">
            <v>0</v>
          </cell>
          <cell r="I577">
            <v>0</v>
          </cell>
          <cell r="J577">
            <v>0</v>
          </cell>
        </row>
        <row r="578">
          <cell r="H578">
            <v>0</v>
          </cell>
          <cell r="I578">
            <v>0</v>
          </cell>
          <cell r="J578">
            <v>0</v>
          </cell>
        </row>
        <row r="579">
          <cell r="G579">
            <v>0</v>
          </cell>
          <cell r="I579">
            <v>0</v>
          </cell>
          <cell r="J579">
            <v>0</v>
          </cell>
        </row>
        <row r="580">
          <cell r="G580">
            <v>0</v>
          </cell>
          <cell r="H580">
            <v>0</v>
          </cell>
          <cell r="I580">
            <v>-263</v>
          </cell>
          <cell r="J580">
            <v>0</v>
          </cell>
        </row>
        <row r="581">
          <cell r="G581">
            <v>0</v>
          </cell>
          <cell r="H581">
            <v>0</v>
          </cell>
          <cell r="I581">
            <v>0</v>
          </cell>
          <cell r="J581">
            <v>0</v>
          </cell>
        </row>
        <row r="582">
          <cell r="G582">
            <v>0</v>
          </cell>
          <cell r="I582">
            <v>0</v>
          </cell>
        </row>
        <row r="583">
          <cell r="G583">
            <v>0</v>
          </cell>
          <cell r="I583">
            <v>0</v>
          </cell>
          <cell r="J583">
            <v>0</v>
          </cell>
        </row>
        <row r="584">
          <cell r="G584">
            <v>0</v>
          </cell>
          <cell r="I584">
            <v>0</v>
          </cell>
          <cell r="J584">
            <v>0</v>
          </cell>
        </row>
        <row r="585">
          <cell r="G585">
            <v>0</v>
          </cell>
          <cell r="H585">
            <v>0</v>
          </cell>
          <cell r="J585">
            <v>0</v>
          </cell>
        </row>
        <row r="586">
          <cell r="G586">
            <v>0</v>
          </cell>
          <cell r="H586">
            <v>0</v>
          </cell>
          <cell r="J586">
            <v>0</v>
          </cell>
        </row>
        <row r="587">
          <cell r="G587">
            <v>0</v>
          </cell>
          <cell r="I587">
            <v>0</v>
          </cell>
          <cell r="J587">
            <v>0</v>
          </cell>
        </row>
        <row r="588">
          <cell r="G588">
            <v>0</v>
          </cell>
          <cell r="J588">
            <v>0</v>
          </cell>
        </row>
        <row r="590">
          <cell r="H590">
            <v>0</v>
          </cell>
          <cell r="I590">
            <v>0</v>
          </cell>
          <cell r="J590">
            <v>0</v>
          </cell>
        </row>
        <row r="591">
          <cell r="H591">
            <v>0</v>
          </cell>
          <cell r="I591">
            <v>0</v>
          </cell>
          <cell r="J591">
            <v>0</v>
          </cell>
        </row>
        <row r="592">
          <cell r="H592">
            <v>0</v>
          </cell>
          <cell r="I592">
            <v>0</v>
          </cell>
          <cell r="J592">
            <v>0</v>
          </cell>
        </row>
        <row r="593">
          <cell r="H593">
            <v>0</v>
          </cell>
          <cell r="I593">
            <v>0</v>
          </cell>
          <cell r="J593">
            <v>0</v>
          </cell>
        </row>
        <row r="594">
          <cell r="E594">
            <v>0</v>
          </cell>
          <cell r="G594">
            <v>-1900</v>
          </cell>
          <cell r="H594">
            <v>0</v>
          </cell>
          <cell r="I594">
            <v>1900</v>
          </cell>
          <cell r="J594">
            <v>0</v>
          </cell>
        </row>
        <row r="597">
          <cell r="E597">
            <v>0</v>
          </cell>
          <cell r="G597">
            <v>0</v>
          </cell>
          <cell r="H597">
            <v>0</v>
          </cell>
          <cell r="I597">
            <v>0</v>
          </cell>
          <cell r="J597">
            <v>0</v>
          </cell>
        </row>
        <row r="608">
          <cell r="B608">
            <v>45351</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ПЛОВДИВ</v>
          </cell>
          <cell r="F9">
            <v>45382</v>
          </cell>
          <cell r="H9">
            <v>471013</v>
          </cell>
        </row>
        <row r="12">
          <cell r="B12" t="str">
            <v>Министерство на околната среда и водите</v>
          </cell>
          <cell r="E12" t="str">
            <v>код по ЕБК:</v>
          </cell>
          <cell r="F12" t="str">
            <v>1900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77">
          <cell r="G77">
            <v>0</v>
          </cell>
          <cell r="H77">
            <v>0</v>
          </cell>
          <cell r="I77">
            <v>0</v>
          </cell>
        </row>
        <row r="78">
          <cell r="G78">
            <v>0</v>
          </cell>
          <cell r="H78">
            <v>0</v>
          </cell>
          <cell r="I78">
            <v>0</v>
          </cell>
        </row>
        <row r="90">
          <cell r="E90">
            <v>140000</v>
          </cell>
          <cell r="G90">
            <v>38607</v>
          </cell>
          <cell r="H90">
            <v>0</v>
          </cell>
          <cell r="I90">
            <v>0</v>
          </cell>
          <cell r="J90">
            <v>0</v>
          </cell>
        </row>
        <row r="94">
          <cell r="E94">
            <v>0</v>
          </cell>
          <cell r="G94">
            <v>0</v>
          </cell>
          <cell r="H94">
            <v>0</v>
          </cell>
          <cell r="I94">
            <v>0</v>
          </cell>
          <cell r="J94">
            <v>0</v>
          </cell>
        </row>
        <row r="106">
          <cell r="E106">
            <v>25000</v>
          </cell>
          <cell r="G106">
            <v>4274</v>
          </cell>
          <cell r="H106">
            <v>0</v>
          </cell>
          <cell r="I106">
            <v>0</v>
          </cell>
          <cell r="J106">
            <v>0</v>
          </cell>
        </row>
        <row r="110">
          <cell r="E110">
            <v>0</v>
          </cell>
          <cell r="G110">
            <v>351</v>
          </cell>
          <cell r="H110">
            <v>0</v>
          </cell>
          <cell r="I110">
            <v>0</v>
          </cell>
          <cell r="J110">
            <v>-678</v>
          </cell>
        </row>
        <row r="119">
          <cell r="E119">
            <v>0</v>
          </cell>
          <cell r="G119">
            <v>0</v>
          </cell>
          <cell r="H119">
            <v>0</v>
          </cell>
          <cell r="I119">
            <v>0</v>
          </cell>
          <cell r="J119">
            <v>0</v>
          </cell>
        </row>
        <row r="123">
          <cell r="E123">
            <v>0</v>
          </cell>
          <cell r="G123">
            <v>0</v>
          </cell>
          <cell r="H123">
            <v>0</v>
          </cell>
          <cell r="I123">
            <v>0</v>
          </cell>
          <cell r="J123">
            <v>0</v>
          </cell>
        </row>
        <row r="135">
          <cell r="G135">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811246</v>
          </cell>
          <cell r="G187">
            <v>166917</v>
          </cell>
          <cell r="H187">
            <v>0</v>
          </cell>
          <cell r="I187">
            <v>0</v>
          </cell>
          <cell r="J187">
            <v>21730</v>
          </cell>
        </row>
        <row r="190">
          <cell r="E190">
            <v>28199</v>
          </cell>
          <cell r="G190">
            <v>14098</v>
          </cell>
          <cell r="H190">
            <v>0</v>
          </cell>
          <cell r="I190">
            <v>0</v>
          </cell>
          <cell r="J190">
            <v>337</v>
          </cell>
        </row>
        <row r="196">
          <cell r="E196">
            <v>258084</v>
          </cell>
          <cell r="G196">
            <v>0</v>
          </cell>
          <cell r="H196">
            <v>0</v>
          </cell>
          <cell r="I196">
            <v>0</v>
          </cell>
          <cell r="J196">
            <v>59595</v>
          </cell>
        </row>
        <row r="204">
          <cell r="E204">
            <v>0</v>
          </cell>
          <cell r="G204">
            <v>0</v>
          </cell>
          <cell r="H204">
            <v>0</v>
          </cell>
          <cell r="I204">
            <v>0</v>
          </cell>
          <cell r="J204">
            <v>0</v>
          </cell>
        </row>
        <row r="205">
          <cell r="E205">
            <v>202870</v>
          </cell>
          <cell r="G205">
            <v>22417</v>
          </cell>
          <cell r="H205">
            <v>0</v>
          </cell>
          <cell r="I205">
            <v>1181</v>
          </cell>
          <cell r="J205">
            <v>0</v>
          </cell>
        </row>
        <row r="223">
          <cell r="E223">
            <v>2900</v>
          </cell>
          <cell r="G223">
            <v>2288</v>
          </cell>
          <cell r="H223">
            <v>0</v>
          </cell>
          <cell r="I223">
            <v>609</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3">
          <cell r="E243">
            <v>0</v>
          </cell>
          <cell r="G243">
            <v>0</v>
          </cell>
          <cell r="H243">
            <v>0</v>
          </cell>
          <cell r="I243">
            <v>0</v>
          </cell>
          <cell r="J243">
            <v>0</v>
          </cell>
        </row>
        <row r="246">
          <cell r="E246">
            <v>0</v>
          </cell>
          <cell r="G246">
            <v>0</v>
          </cell>
          <cell r="H246">
            <v>0</v>
          </cell>
          <cell r="I246">
            <v>0</v>
          </cell>
          <cell r="J246">
            <v>0</v>
          </cell>
        </row>
        <row r="247">
          <cell r="E247">
            <v>0</v>
          </cell>
          <cell r="G247">
            <v>0</v>
          </cell>
          <cell r="H247">
            <v>0</v>
          </cell>
          <cell r="I247">
            <v>0</v>
          </cell>
          <cell r="J247">
            <v>0</v>
          </cell>
        </row>
        <row r="251">
          <cell r="E251">
            <v>0</v>
          </cell>
          <cell r="G251">
            <v>0</v>
          </cell>
          <cell r="H251">
            <v>0</v>
          </cell>
          <cell r="I251">
            <v>0</v>
          </cell>
          <cell r="J251">
            <v>0</v>
          </cell>
        </row>
        <row r="252">
          <cell r="E252">
            <v>0</v>
          </cell>
          <cell r="G252">
            <v>0</v>
          </cell>
          <cell r="H252">
            <v>0</v>
          </cell>
          <cell r="I252">
            <v>0</v>
          </cell>
          <cell r="J252">
            <v>0</v>
          </cell>
        </row>
        <row r="258">
          <cell r="E258">
            <v>0</v>
          </cell>
          <cell r="G258">
            <v>0</v>
          </cell>
          <cell r="H258">
            <v>0</v>
          </cell>
          <cell r="I258">
            <v>0</v>
          </cell>
          <cell r="J258">
            <v>0</v>
          </cell>
        </row>
        <row r="259">
          <cell r="E259">
            <v>0</v>
          </cell>
          <cell r="G259">
            <v>0</v>
          </cell>
          <cell r="H259">
            <v>0</v>
          </cell>
          <cell r="I259">
            <v>0</v>
          </cell>
          <cell r="J259">
            <v>0</v>
          </cell>
        </row>
        <row r="260">
          <cell r="E260">
            <v>0</v>
          </cell>
          <cell r="G260">
            <v>0</v>
          </cell>
          <cell r="H260">
            <v>0</v>
          </cell>
          <cell r="I260">
            <v>0</v>
          </cell>
          <cell r="J260">
            <v>0</v>
          </cell>
        </row>
        <row r="261">
          <cell r="E261">
            <v>0</v>
          </cell>
          <cell r="G261">
            <v>0</v>
          </cell>
          <cell r="H261">
            <v>0</v>
          </cell>
          <cell r="I261">
            <v>0</v>
          </cell>
          <cell r="J261">
            <v>0</v>
          </cell>
        </row>
        <row r="268">
          <cell r="E268">
            <v>0</v>
          </cell>
          <cell r="G268">
            <v>0</v>
          </cell>
          <cell r="H268">
            <v>0</v>
          </cell>
          <cell r="I268">
            <v>0</v>
          </cell>
          <cell r="J268">
            <v>0</v>
          </cell>
        </row>
        <row r="272">
          <cell r="E272">
            <v>0</v>
          </cell>
          <cell r="G272">
            <v>0</v>
          </cell>
          <cell r="H272">
            <v>0</v>
          </cell>
          <cell r="I272">
            <v>0</v>
          </cell>
          <cell r="J272">
            <v>0</v>
          </cell>
        </row>
        <row r="273">
          <cell r="E273">
            <v>0</v>
          </cell>
          <cell r="G273">
            <v>0</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8">
          <cell r="E278">
            <v>0</v>
          </cell>
          <cell r="G278">
            <v>0</v>
          </cell>
          <cell r="H278">
            <v>0</v>
          </cell>
          <cell r="I278">
            <v>0</v>
          </cell>
          <cell r="J278">
            <v>0</v>
          </cell>
        </row>
        <row r="279">
          <cell r="E279">
            <v>0</v>
          </cell>
          <cell r="G279">
            <v>0</v>
          </cell>
          <cell r="H279">
            <v>0</v>
          </cell>
          <cell r="I279">
            <v>0</v>
          </cell>
          <cell r="J279">
            <v>0</v>
          </cell>
        </row>
        <row r="287">
          <cell r="E287">
            <v>0</v>
          </cell>
          <cell r="G287">
            <v>0</v>
          </cell>
          <cell r="H287">
            <v>0</v>
          </cell>
          <cell r="I287">
            <v>0</v>
          </cell>
          <cell r="J287">
            <v>0</v>
          </cell>
        </row>
        <row r="290">
          <cell r="E290">
            <v>0</v>
          </cell>
          <cell r="G290">
            <v>0</v>
          </cell>
          <cell r="H290">
            <v>0</v>
          </cell>
          <cell r="I290">
            <v>0</v>
          </cell>
          <cell r="J290">
            <v>0</v>
          </cell>
        </row>
        <row r="291">
          <cell r="E291">
            <v>0</v>
          </cell>
          <cell r="G291">
            <v>0</v>
          </cell>
          <cell r="H291">
            <v>0</v>
          </cell>
          <cell r="I291">
            <v>0</v>
          </cell>
          <cell r="J291">
            <v>0</v>
          </cell>
        </row>
        <row r="296">
          <cell r="E296">
            <v>0</v>
          </cell>
          <cell r="G296">
            <v>0</v>
          </cell>
          <cell r="H296">
            <v>0</v>
          </cell>
          <cell r="I296">
            <v>0</v>
          </cell>
          <cell r="J296">
            <v>0</v>
          </cell>
        </row>
        <row r="297">
          <cell r="E297">
            <v>0</v>
          </cell>
          <cell r="G297">
            <v>0</v>
          </cell>
          <cell r="H297">
            <v>0</v>
          </cell>
          <cell r="I297">
            <v>0</v>
          </cell>
          <cell r="J297">
            <v>0</v>
          </cell>
        </row>
        <row r="299">
          <cell r="E299">
            <v>0</v>
          </cell>
          <cell r="G299">
            <v>0</v>
          </cell>
          <cell r="H299">
            <v>0</v>
          </cell>
          <cell r="I299">
            <v>0</v>
          </cell>
          <cell r="J299">
            <v>0</v>
          </cell>
        </row>
        <row r="300">
          <cell r="E300">
            <v>0</v>
          </cell>
          <cell r="G300">
            <v>0</v>
          </cell>
          <cell r="H300">
            <v>0</v>
          </cell>
          <cell r="I300">
            <v>0</v>
          </cell>
          <cell r="J300">
            <v>0</v>
          </cell>
        </row>
        <row r="364">
          <cell r="E364">
            <v>0</v>
          </cell>
          <cell r="G364">
            <v>0</v>
          </cell>
          <cell r="H364">
            <v>0</v>
          </cell>
          <cell r="I364">
            <v>0</v>
          </cell>
          <cell r="J364">
            <v>0</v>
          </cell>
        </row>
        <row r="378">
          <cell r="E378">
            <v>0</v>
          </cell>
          <cell r="G378">
            <v>0</v>
          </cell>
          <cell r="H378">
            <v>0</v>
          </cell>
          <cell r="I378">
            <v>0</v>
          </cell>
          <cell r="J378">
            <v>0</v>
          </cell>
        </row>
        <row r="386">
          <cell r="E386">
            <v>0</v>
          </cell>
          <cell r="G386">
            <v>0</v>
          </cell>
          <cell r="H386">
            <v>0</v>
          </cell>
          <cell r="I386">
            <v>0</v>
          </cell>
          <cell r="J386">
            <v>0</v>
          </cell>
        </row>
        <row r="391">
          <cell r="E391">
            <v>0</v>
          </cell>
          <cell r="G391">
            <v>0</v>
          </cell>
          <cell r="H391">
            <v>0</v>
          </cell>
          <cell r="I391">
            <v>0</v>
          </cell>
          <cell r="J391">
            <v>0</v>
          </cell>
        </row>
        <row r="394">
          <cell r="E394">
            <v>1138299</v>
          </cell>
          <cell r="G394">
            <v>-55591</v>
          </cell>
          <cell r="H394">
            <v>0</v>
          </cell>
          <cell r="I394">
            <v>0</v>
          </cell>
          <cell r="J394">
            <v>0</v>
          </cell>
        </row>
        <row r="399">
          <cell r="E399">
            <v>0</v>
          </cell>
          <cell r="G399">
            <v>0</v>
          </cell>
          <cell r="H399">
            <v>0</v>
          </cell>
          <cell r="I399">
            <v>0</v>
          </cell>
          <cell r="J399">
            <v>0</v>
          </cell>
        </row>
        <row r="402">
          <cell r="E402">
            <v>0</v>
          </cell>
          <cell r="G402">
            <v>0</v>
          </cell>
          <cell r="H402">
            <v>0</v>
          </cell>
          <cell r="I402">
            <v>0</v>
          </cell>
          <cell r="J402">
            <v>0</v>
          </cell>
        </row>
        <row r="405">
          <cell r="E405">
            <v>0</v>
          </cell>
          <cell r="G405">
            <v>0</v>
          </cell>
          <cell r="H405">
            <v>0</v>
          </cell>
          <cell r="I405">
            <v>0</v>
          </cell>
          <cell r="J405">
            <v>0</v>
          </cell>
        </row>
        <row r="409">
          <cell r="E409">
            <v>0</v>
          </cell>
          <cell r="G409">
            <v>208187</v>
          </cell>
          <cell r="H409">
            <v>0</v>
          </cell>
          <cell r="I409">
            <v>0</v>
          </cell>
          <cell r="J409">
            <v>0</v>
          </cell>
        </row>
        <row r="412">
          <cell r="E412">
            <v>0</v>
          </cell>
          <cell r="G412">
            <v>0</v>
          </cell>
          <cell r="H412">
            <v>0</v>
          </cell>
          <cell r="I412">
            <v>0</v>
          </cell>
          <cell r="J412">
            <v>0</v>
          </cell>
        </row>
        <row r="415">
          <cell r="E415">
            <v>0</v>
          </cell>
          <cell r="G415">
            <v>0</v>
          </cell>
          <cell r="H415">
            <v>0</v>
          </cell>
          <cell r="I415">
            <v>0</v>
          </cell>
          <cell r="J415">
            <v>81662</v>
          </cell>
        </row>
        <row r="428">
          <cell r="G428">
            <v>0</v>
          </cell>
        </row>
        <row r="429">
          <cell r="E429">
            <v>0</v>
          </cell>
          <cell r="G429">
            <v>0</v>
          </cell>
          <cell r="H429">
            <v>0</v>
          </cell>
          <cell r="I429">
            <v>0</v>
          </cell>
          <cell r="J429">
            <v>0</v>
          </cell>
        </row>
        <row r="464">
          <cell r="E464">
            <v>0</v>
          </cell>
          <cell r="G464">
            <v>0</v>
          </cell>
          <cell r="H464">
            <v>0</v>
          </cell>
          <cell r="I464">
            <v>0</v>
          </cell>
          <cell r="J464">
            <v>0</v>
          </cell>
        </row>
        <row r="474">
          <cell r="E474">
            <v>0</v>
          </cell>
          <cell r="G474">
            <v>0</v>
          </cell>
          <cell r="H474">
            <v>0</v>
          </cell>
          <cell r="I474">
            <v>0</v>
          </cell>
          <cell r="J474">
            <v>0</v>
          </cell>
        </row>
        <row r="482">
          <cell r="G482">
            <v>0</v>
          </cell>
          <cell r="H482">
            <v>0</v>
          </cell>
        </row>
        <row r="483">
          <cell r="G483">
            <v>0</v>
          </cell>
          <cell r="H483">
            <v>0</v>
          </cell>
        </row>
        <row r="494">
          <cell r="G494">
            <v>0</v>
          </cell>
          <cell r="H494">
            <v>0</v>
          </cell>
        </row>
        <row r="496">
          <cell r="G496">
            <v>0</v>
          </cell>
          <cell r="H496">
            <v>0</v>
          </cell>
        </row>
        <row r="500">
          <cell r="E500">
            <v>0</v>
          </cell>
          <cell r="G500">
            <v>0</v>
          </cell>
          <cell r="H500">
            <v>0</v>
          </cell>
          <cell r="I500">
            <v>0</v>
          </cell>
          <cell r="J500">
            <v>0</v>
          </cell>
        </row>
        <row r="506">
          <cell r="E506">
            <v>0</v>
          </cell>
          <cell r="G506">
            <v>0</v>
          </cell>
          <cell r="H506">
            <v>0</v>
          </cell>
          <cell r="I506">
            <v>0</v>
          </cell>
          <cell r="J506">
            <v>0</v>
          </cell>
        </row>
        <row r="515">
          <cell r="E515">
            <v>0</v>
          </cell>
          <cell r="G515">
            <v>0</v>
          </cell>
          <cell r="H515">
            <v>0</v>
          </cell>
          <cell r="I515">
            <v>0</v>
          </cell>
          <cell r="J515">
            <v>0</v>
          </cell>
        </row>
        <row r="519">
          <cell r="E519">
            <v>0</v>
          </cell>
          <cell r="G519">
            <v>0</v>
          </cell>
          <cell r="H519">
            <v>0</v>
          </cell>
          <cell r="I519">
            <v>0</v>
          </cell>
          <cell r="J519">
            <v>0</v>
          </cell>
        </row>
        <row r="524">
          <cell r="E524">
            <v>0</v>
          </cell>
          <cell r="G524">
            <v>0</v>
          </cell>
          <cell r="H524">
            <v>0</v>
          </cell>
          <cell r="I524">
            <v>0</v>
          </cell>
          <cell r="J524">
            <v>0</v>
          </cell>
        </row>
        <row r="527">
          <cell r="E527">
            <v>0</v>
          </cell>
          <cell r="G527">
            <v>11792</v>
          </cell>
          <cell r="H527">
            <v>0</v>
          </cell>
          <cell r="I527">
            <v>0</v>
          </cell>
          <cell r="J527">
            <v>678</v>
          </cell>
        </row>
        <row r="534">
          <cell r="E534">
            <v>0</v>
          </cell>
          <cell r="G534">
            <v>0</v>
          </cell>
          <cell r="H534">
            <v>0</v>
          </cell>
          <cell r="I534">
            <v>0</v>
          </cell>
          <cell r="J534">
            <v>0</v>
          </cell>
        </row>
        <row r="539">
          <cell r="E539">
            <v>0</v>
          </cell>
          <cell r="G539">
            <v>0</v>
          </cell>
          <cell r="H539">
            <v>0</v>
          </cell>
          <cell r="I539">
            <v>0</v>
          </cell>
          <cell r="J539">
            <v>0</v>
          </cell>
        </row>
        <row r="547">
          <cell r="E547">
            <v>0</v>
          </cell>
          <cell r="G547">
            <v>0</v>
          </cell>
          <cell r="H547">
            <v>0</v>
          </cell>
          <cell r="I547">
            <v>0</v>
          </cell>
          <cell r="J547">
            <v>0</v>
          </cell>
        </row>
        <row r="570">
          <cell r="H570">
            <v>0</v>
          </cell>
          <cell r="I570">
            <v>0</v>
          </cell>
          <cell r="J570">
            <v>0</v>
          </cell>
        </row>
        <row r="571">
          <cell r="G571">
            <v>0</v>
          </cell>
          <cell r="H571">
            <v>0</v>
          </cell>
          <cell r="I571">
            <v>0</v>
          </cell>
          <cell r="J571">
            <v>0</v>
          </cell>
        </row>
        <row r="572">
          <cell r="H572">
            <v>0</v>
          </cell>
          <cell r="I572">
            <v>0</v>
          </cell>
          <cell r="J572">
            <v>0</v>
          </cell>
        </row>
        <row r="573">
          <cell r="G573">
            <v>0</v>
          </cell>
          <cell r="I573">
            <v>0</v>
          </cell>
          <cell r="J573">
            <v>0</v>
          </cell>
        </row>
        <row r="574">
          <cell r="G574">
            <v>0</v>
          </cell>
          <cell r="H574">
            <v>0</v>
          </cell>
          <cell r="J574">
            <v>0</v>
          </cell>
        </row>
        <row r="575">
          <cell r="G575">
            <v>0</v>
          </cell>
          <cell r="H575">
            <v>0</v>
          </cell>
          <cell r="J575">
            <v>0</v>
          </cell>
        </row>
        <row r="576">
          <cell r="G576">
            <v>0</v>
          </cell>
          <cell r="H576">
            <v>0</v>
          </cell>
          <cell r="I576">
            <v>0</v>
          </cell>
          <cell r="J576">
            <v>0</v>
          </cell>
        </row>
        <row r="577">
          <cell r="G577">
            <v>0</v>
          </cell>
          <cell r="H577">
            <v>0</v>
          </cell>
          <cell r="I577">
            <v>0</v>
          </cell>
          <cell r="J577">
            <v>0</v>
          </cell>
        </row>
        <row r="578">
          <cell r="H578">
            <v>0</v>
          </cell>
          <cell r="I578">
            <v>0</v>
          </cell>
          <cell r="J578">
            <v>0</v>
          </cell>
        </row>
        <row r="579">
          <cell r="G579">
            <v>0</v>
          </cell>
          <cell r="I579">
            <v>0</v>
          </cell>
          <cell r="J579">
            <v>0</v>
          </cell>
        </row>
        <row r="580">
          <cell r="G580">
            <v>0</v>
          </cell>
          <cell r="H580">
            <v>0</v>
          </cell>
          <cell r="I580">
            <v>-110</v>
          </cell>
          <cell r="J580">
            <v>0</v>
          </cell>
        </row>
        <row r="581">
          <cell r="G581">
            <v>0</v>
          </cell>
          <cell r="H581">
            <v>0</v>
          </cell>
          <cell r="I581">
            <v>0</v>
          </cell>
          <cell r="J581">
            <v>0</v>
          </cell>
        </row>
        <row r="582">
          <cell r="G582">
            <v>0</v>
          </cell>
          <cell r="I582">
            <v>0</v>
          </cell>
        </row>
        <row r="583">
          <cell r="G583">
            <v>0</v>
          </cell>
          <cell r="I583">
            <v>0</v>
          </cell>
          <cell r="J583">
            <v>0</v>
          </cell>
        </row>
        <row r="584">
          <cell r="G584">
            <v>0</v>
          </cell>
          <cell r="I584">
            <v>0</v>
          </cell>
          <cell r="J584">
            <v>0</v>
          </cell>
        </row>
        <row r="585">
          <cell r="G585">
            <v>0</v>
          </cell>
          <cell r="H585">
            <v>0</v>
          </cell>
          <cell r="J585">
            <v>0</v>
          </cell>
        </row>
        <row r="586">
          <cell r="G586">
            <v>0</v>
          </cell>
          <cell r="H586">
            <v>0</v>
          </cell>
          <cell r="J586">
            <v>0</v>
          </cell>
        </row>
        <row r="587">
          <cell r="G587">
            <v>0</v>
          </cell>
          <cell r="I587">
            <v>0</v>
          </cell>
          <cell r="J587">
            <v>0</v>
          </cell>
        </row>
        <row r="588">
          <cell r="G588">
            <v>0</v>
          </cell>
          <cell r="J588">
            <v>0</v>
          </cell>
        </row>
        <row r="590">
          <cell r="H590">
            <v>0</v>
          </cell>
          <cell r="I590">
            <v>0</v>
          </cell>
          <cell r="J590">
            <v>0</v>
          </cell>
        </row>
        <row r="591">
          <cell r="H591">
            <v>0</v>
          </cell>
          <cell r="I591">
            <v>0</v>
          </cell>
          <cell r="J591">
            <v>0</v>
          </cell>
        </row>
        <row r="592">
          <cell r="H592">
            <v>0</v>
          </cell>
          <cell r="I592">
            <v>0</v>
          </cell>
          <cell r="J592">
            <v>0</v>
          </cell>
        </row>
        <row r="593">
          <cell r="H593">
            <v>0</v>
          </cell>
          <cell r="I593">
            <v>0</v>
          </cell>
          <cell r="J593">
            <v>0</v>
          </cell>
        </row>
        <row r="594">
          <cell r="E594">
            <v>0</v>
          </cell>
          <cell r="G594">
            <v>-1900</v>
          </cell>
          <cell r="H594">
            <v>0</v>
          </cell>
          <cell r="I594">
            <v>1900</v>
          </cell>
          <cell r="J594">
            <v>0</v>
          </cell>
        </row>
        <row r="597">
          <cell r="E597">
            <v>0</v>
          </cell>
          <cell r="G597">
            <v>0</v>
          </cell>
          <cell r="H597">
            <v>0</v>
          </cell>
          <cell r="I597">
            <v>0</v>
          </cell>
          <cell r="J597">
            <v>0</v>
          </cell>
        </row>
        <row r="608">
          <cell r="B608">
            <v>45382</v>
          </cell>
        </row>
      </sheetData>
      <sheetData sheetId="4"/>
      <sheetData sheetId="5"/>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opLeftCell="B82" workbookViewId="0">
      <selection activeCell="B122" sqref="B122"/>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РИОСВ ПЛОВДИВ</v>
      </c>
      <c r="C11" s="22"/>
      <c r="D11" s="22"/>
      <c r="E11" s="23" t="s">
        <v>0</v>
      </c>
      <c r="F11" s="24">
        <f>[1]OTCHET!F9</f>
        <v>45322</v>
      </c>
      <c r="G11" s="25" t="s">
        <v>1</v>
      </c>
      <c r="H11" s="26">
        <f>+[1]OTCHET!H9</f>
        <v>471013</v>
      </c>
      <c r="I11" s="448">
        <f>+[1]OTCHET!I9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+[1]OTCHET!B12</f>
        <v>Министерство на околната среда и водите</v>
      </c>
      <c r="C13" s="31"/>
      <c r="D13" s="31"/>
      <c r="E13" s="35" t="str">
        <f>+[1]OTCHET!E12</f>
        <v>код по ЕБК:</v>
      </c>
      <c r="F13" s="36" t="str">
        <f>+[1]OTCHET!F12</f>
        <v>1900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+[1]OTCHET!E15</f>
        <v>0</v>
      </c>
      <c r="F15" s="41" t="str">
        <f>[1]OTCHET!F15</f>
        <v>БЮДЖЕТ</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0</v>
      </c>
      <c r="F22" s="102">
        <f t="shared" si="0"/>
        <v>13144</v>
      </c>
      <c r="G22" s="103">
        <f t="shared" si="0"/>
        <v>13222</v>
      </c>
      <c r="H22" s="104">
        <f t="shared" si="0"/>
        <v>0</v>
      </c>
      <c r="I22" s="104">
        <f t="shared" si="0"/>
        <v>0</v>
      </c>
      <c r="J22" s="105">
        <f t="shared" si="0"/>
        <v>-78</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[1]OTCHET!E22+[1]OTCHET!E28+[1]OTCHET!E33+[1]OTCHET!E39+[1]OTCHET!E47+[1]OTCHET!E52+[1]OTCHET!E58+[1]OTCHET!E61+[1]OTCHET!E64+[1]OTCHET!E65+[1]OTCHET!E72+[1]OTCHET!E73</f>
        <v>0</v>
      </c>
      <c r="F23" s="111">
        <f t="shared" ref="F23:F88" si="1">+G23+H23+I23+J23</f>
        <v>0</v>
      </c>
      <c r="G23" s="112">
        <f>[1]OTCHET!G22+[1]OTCHET!G28+[1]OTCHET!G33+[1]OTCHET!G39+[1]OTCHET!G47+[1]OTCHET!G52+[1]OTCHET!G58+[1]OTCHET!G61+[1]OTCHET!G64+[1]OTCHET!G65+[1]OTCHET!G72+[1]OTCHET!G73</f>
        <v>0</v>
      </c>
      <c r="H23" s="113">
        <f>[1]OTCHET!H22+[1]OTCHET!H28+[1]OTCHET!H33+[1]OTCHET!H39+[1]OTCHET!H47+[1]OTCHET!H52+[1]OTCHET!H58+[1]OTCHET!H61+[1]OTCHET!H64+[1]OTCHET!H65+[1]OTCHET!H72+[1]OTCHET!H73</f>
        <v>0</v>
      </c>
      <c r="I23" s="113">
        <f>[1]OTCHET!I22+[1]OTCHET!I28+[1]OTCHET!I33+[1]OTCHET!I39+[1]OTCHET!I47+[1]OTCHET!I52+[1]OTCHET!I58+[1]OTCHET!I61+[1]OTCHET!I64+[1]OTCHET!I65+[1]OTCHET!I72+[1]OTCHET!I73</f>
        <v>0</v>
      </c>
      <c r="J23" s="114">
        <f>[1]OTCHET!J22+[1]OTCHET!J28+[1]OTCHET!J33+[1]OTCHET!J39+[1]OTCHET!J47+[1]OTCHET!J52+[1]OTCHET!J58+[1]OTCHET!J61+[1]OTCHET!J64+[1]OTCHET!J65+[1]OTCHET!J72+[1]OTCHET!J73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13144</v>
      </c>
      <c r="G25" s="128">
        <f t="shared" ref="G25:M25" si="2">+G26+G30+G31+G32+G33</f>
        <v>13222</v>
      </c>
      <c r="H25" s="129">
        <f>+H26+H30+H31+H32+H33</f>
        <v>0</v>
      </c>
      <c r="I25" s="129">
        <f>+I26+I30+I31+I32+I33</f>
        <v>0</v>
      </c>
      <c r="J25" s="130">
        <f>+J26+J30+J31+J32+J33</f>
        <v>-78</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[1]OTCHET!E74</f>
        <v>0</v>
      </c>
      <c r="F26" s="133">
        <f t="shared" si="1"/>
        <v>0</v>
      </c>
      <c r="G26" s="134">
        <f>[1]OTCHET!G74</f>
        <v>0</v>
      </c>
      <c r="H26" s="135">
        <f>[1]OTCHET!H74</f>
        <v>0</v>
      </c>
      <c r="I26" s="135">
        <f>[1]OTCHET!I74</f>
        <v>0</v>
      </c>
      <c r="J26" s="136">
        <f>[1]OTCHET!J74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[1]OTCHET!E75</f>
        <v>0</v>
      </c>
      <c r="F27" s="140">
        <f t="shared" si="1"/>
        <v>0</v>
      </c>
      <c r="G27" s="141">
        <f>[1]OTCHET!G75</f>
        <v>0</v>
      </c>
      <c r="H27" s="142">
        <f>[1]OTCHET!H75</f>
        <v>0</v>
      </c>
      <c r="I27" s="142">
        <f>[1]OTCHET!I75</f>
        <v>0</v>
      </c>
      <c r="J27" s="143">
        <f>[1]OTCHET!J75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[1]OTCHET!E77</f>
        <v>0</v>
      </c>
      <c r="F28" s="148">
        <f t="shared" si="1"/>
        <v>0</v>
      </c>
      <c r="G28" s="149">
        <f>[1]OTCHET!G77</f>
        <v>0</v>
      </c>
      <c r="H28" s="150">
        <f>[1]OTCHET!H77</f>
        <v>0</v>
      </c>
      <c r="I28" s="150">
        <f>[1]OTCHET!I77</f>
        <v>0</v>
      </c>
      <c r="J28" s="151">
        <f>[1]OTCHET!J77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+[1]OTCHET!E78+[1]OTCHET!E79</f>
        <v>0</v>
      </c>
      <c r="F29" s="156">
        <f t="shared" si="1"/>
        <v>0</v>
      </c>
      <c r="G29" s="157">
        <f>+[1]OTCHET!G78+[1]OTCHET!G79</f>
        <v>0</v>
      </c>
      <c r="H29" s="158">
        <f>+[1]OTCHET!H78+[1]OTCHET!H79</f>
        <v>0</v>
      </c>
      <c r="I29" s="158">
        <f>+[1]OTCHET!I78+[1]OTCHET!I79</f>
        <v>0</v>
      </c>
      <c r="J29" s="159">
        <f>+[1]OTCHET!J78+[1]OTCHET!J79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[1]OTCHET!E90+[1]OTCHET!E93+[1]OTCHET!E94</f>
        <v>0</v>
      </c>
      <c r="F30" s="162">
        <f t="shared" si="1"/>
        <v>11218</v>
      </c>
      <c r="G30" s="163">
        <f>[1]OTCHET!G90+[1]OTCHET!G93+[1]OTCHET!G94</f>
        <v>11218</v>
      </c>
      <c r="H30" s="164">
        <f>[1]OTCHET!H90+[1]OTCHET!H93+[1]OTCHET!H94</f>
        <v>0</v>
      </c>
      <c r="I30" s="164">
        <f>[1]OTCHET!I90+[1]OTCHET!I93+[1]OTCHET!I94</f>
        <v>0</v>
      </c>
      <c r="J30" s="165">
        <f>[1]OTCHET!J90+[1]OTCHET!J93+[1]OTCHET!J94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[1]OTCHET!E106</f>
        <v>0</v>
      </c>
      <c r="F31" s="168">
        <f t="shared" si="1"/>
        <v>2004</v>
      </c>
      <c r="G31" s="169">
        <f>[1]OTCHET!G106</f>
        <v>2004</v>
      </c>
      <c r="H31" s="170">
        <f>[1]OTCHET!H106</f>
        <v>0</v>
      </c>
      <c r="I31" s="170">
        <f>[1]OTCHET!I106</f>
        <v>0</v>
      </c>
      <c r="J31" s="171">
        <f>[1]OTCHET!J106</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[1]OTCHET!E110+[1]OTCHET!E119+[1]OTCHET!E135+[1]OTCHET!E136</f>
        <v>0</v>
      </c>
      <c r="F32" s="168">
        <f t="shared" si="1"/>
        <v>-78</v>
      </c>
      <c r="G32" s="169">
        <f>[1]OTCHET!G110+[1]OTCHET!G119+[1]OTCHET!G135+[1]OTCHET!G136</f>
        <v>0</v>
      </c>
      <c r="H32" s="170">
        <f>[1]OTCHET!H110+[1]OTCHET!H119+[1]OTCHET!H135+[1]OTCHET!H136</f>
        <v>0</v>
      </c>
      <c r="I32" s="170">
        <f>[1]OTCHET!I110+[1]OTCHET!I119+[1]OTCHET!I135+[1]OTCHET!I136</f>
        <v>0</v>
      </c>
      <c r="J32" s="171">
        <f>[1]OTCHET!J110+[1]OTCHET!J119+[1]OTCHET!J135+[1]OTCHET!J136</f>
        <v>-78</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[1]OTCHET!E123</f>
        <v>0</v>
      </c>
      <c r="F33" s="120">
        <f t="shared" si="1"/>
        <v>0</v>
      </c>
      <c r="G33" s="121">
        <f>[1]OTCHET!G123</f>
        <v>0</v>
      </c>
      <c r="H33" s="122">
        <f>[1]OTCHET!H123</f>
        <v>0</v>
      </c>
      <c r="I33" s="122">
        <f>[1]OTCHET!I123</f>
        <v>0</v>
      </c>
      <c r="J33" s="123">
        <f>[1]OTCHET!J123</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+[1]OTCHET!E137</f>
        <v>0</v>
      </c>
      <c r="F36" s="191">
        <f t="shared" si="1"/>
        <v>0</v>
      </c>
      <c r="G36" s="192">
        <f>+[1]OTCHET!G137</f>
        <v>0</v>
      </c>
      <c r="H36" s="193">
        <f>+[1]OTCHET!H137</f>
        <v>0</v>
      </c>
      <c r="I36" s="193">
        <f>+[1]OTCHET!I137</f>
        <v>0</v>
      </c>
      <c r="J36" s="194">
        <f>+[1]OTCHET!J137</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[1]OTCHET!E140+[1]OTCHET!E149+[1]OTCHET!E158</f>
        <v>0</v>
      </c>
      <c r="F37" s="199">
        <f t="shared" si="1"/>
        <v>0</v>
      </c>
      <c r="G37" s="200">
        <f>[1]OTCHET!G140+[1]OTCHET!G149+[1]OTCHET!G158</f>
        <v>0</v>
      </c>
      <c r="H37" s="201">
        <f>[1]OTCHET!H140+[1]OTCHET!H149+[1]OTCHET!H158</f>
        <v>0</v>
      </c>
      <c r="I37" s="201">
        <f>[1]OTCHET!I140+[1]OTCHET!I149+[1]OTCHET!I158</f>
        <v>0</v>
      </c>
      <c r="J37" s="202">
        <f>[1]OTCHET!J140+[1]OTCHET!J149+[1]OTCHET!J158</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0</v>
      </c>
      <c r="F38" s="209">
        <f t="shared" si="3"/>
        <v>117995</v>
      </c>
      <c r="G38" s="210">
        <f t="shared" si="3"/>
        <v>82014</v>
      </c>
      <c r="H38" s="211">
        <f t="shared" si="3"/>
        <v>0</v>
      </c>
      <c r="I38" s="211">
        <f t="shared" si="3"/>
        <v>977</v>
      </c>
      <c r="J38" s="212">
        <f t="shared" si="3"/>
        <v>35004</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0</v>
      </c>
      <c r="F39" s="221">
        <f t="shared" si="4"/>
        <v>111063</v>
      </c>
      <c r="G39" s="222">
        <f t="shared" si="4"/>
        <v>76059</v>
      </c>
      <c r="H39" s="223">
        <f t="shared" si="4"/>
        <v>0</v>
      </c>
      <c r="I39" s="223">
        <f t="shared" si="4"/>
        <v>0</v>
      </c>
      <c r="J39" s="224">
        <f t="shared" si="4"/>
        <v>35004</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[1]OTCHET!E187</f>
        <v>0</v>
      </c>
      <c r="F40" s="229">
        <f t="shared" si="1"/>
        <v>81345</v>
      </c>
      <c r="G40" s="230">
        <f>[1]OTCHET!G187</f>
        <v>72099</v>
      </c>
      <c r="H40" s="231">
        <f>[1]OTCHET!H187</f>
        <v>0</v>
      </c>
      <c r="I40" s="231">
        <f>[1]OTCHET!I187</f>
        <v>0</v>
      </c>
      <c r="J40" s="232">
        <f>[1]OTCHET!J187</f>
        <v>9246</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[1]OTCHET!E190</f>
        <v>0</v>
      </c>
      <c r="F41" s="237">
        <f t="shared" si="1"/>
        <v>4286</v>
      </c>
      <c r="G41" s="238">
        <f>[1]OTCHET!G190</f>
        <v>3960</v>
      </c>
      <c r="H41" s="239">
        <f>[1]OTCHET!H190</f>
        <v>0</v>
      </c>
      <c r="I41" s="239">
        <f>[1]OTCHET!I190</f>
        <v>0</v>
      </c>
      <c r="J41" s="240">
        <f>[1]OTCHET!J190</f>
        <v>326</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+[1]OTCHET!E196+[1]OTCHET!E204</f>
        <v>0</v>
      </c>
      <c r="F42" s="244">
        <f t="shared" si="1"/>
        <v>25432</v>
      </c>
      <c r="G42" s="245">
        <f>+[1]OTCHET!G196+[1]OTCHET!G204</f>
        <v>0</v>
      </c>
      <c r="H42" s="246">
        <f>+[1]OTCHET!H196+[1]OTCHET!H204</f>
        <v>0</v>
      </c>
      <c r="I42" s="246">
        <f>+[1]OTCHET!I196+[1]OTCHET!I204</f>
        <v>0</v>
      </c>
      <c r="J42" s="247">
        <f>+[1]OTCHET!J196+[1]OTCHET!J204</f>
        <v>25432</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+[1]OTCHET!E205+[1]OTCHET!E223+[1]OTCHET!E274</f>
        <v>0</v>
      </c>
      <c r="F43" s="250">
        <f t="shared" si="1"/>
        <v>6932</v>
      </c>
      <c r="G43" s="251">
        <f>+[1]OTCHET!G205+[1]OTCHET!G223+[1]OTCHET!G274</f>
        <v>5955</v>
      </c>
      <c r="H43" s="252">
        <f>+[1]OTCHET!H205+[1]OTCHET!H223+[1]OTCHET!H274</f>
        <v>0</v>
      </c>
      <c r="I43" s="252">
        <f>+[1]OTCHET!I205+[1]OTCHET!I223+[1]OTCHET!I274</f>
        <v>977</v>
      </c>
      <c r="J43" s="253">
        <f>+[1]OTCHET!J205+[1]OTCHET!J223+[1]OTCHET!J274</f>
        <v>0</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+[1]OTCHET!E227+[1]OTCHET!E233+[1]OTCHET!E236+[1]OTCHET!E237+[1]OTCHET!E238+[1]OTCHET!E239+[1]OTCHET!E243</f>
        <v>0</v>
      </c>
      <c r="F44" s="120">
        <f t="shared" si="1"/>
        <v>0</v>
      </c>
      <c r="G44" s="121">
        <f>+[1]OTCHET!G227+[1]OTCHET!G233+[1]OTCHET!G236+[1]OTCHET!G237+[1]OTCHET!G238+[1]OTCHET!G239+[1]OTCHET!G243</f>
        <v>0</v>
      </c>
      <c r="H44" s="122">
        <f>+[1]OTCHET!H227+[1]OTCHET!H233+[1]OTCHET!H236+[1]OTCHET!H237+[1]OTCHET!H238+[1]OTCHET!H239+[1]OTCHET!H243</f>
        <v>0</v>
      </c>
      <c r="I44" s="122">
        <f>+[1]OTCHET!I227+[1]OTCHET!I233+[1]OTCHET!I236+[1]OTCHET!I237+[1]OTCHET!I238+[1]OTCHET!I239+[1]OTCHET!I243</f>
        <v>0</v>
      </c>
      <c r="J44" s="123">
        <f>+[1]OTCHET!J227+[1]OTCHET!J233+[1]OTCHET!J236+[1]OTCHET!J237+[1]OTCHET!J238+[1]OTCHET!J239+[1]OTCHET!J243</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+[1]OTCHET!E236+[1]OTCHET!E237+[1]OTCHET!E238+[1]OTCHET!E239+[1]OTCHET!E246+[1]OTCHET!E247+[1]OTCHET!E251</f>
        <v>0</v>
      </c>
      <c r="F45" s="256">
        <f t="shared" si="1"/>
        <v>0</v>
      </c>
      <c r="G45" s="257">
        <f>+[1]OTCHET!G236+[1]OTCHET!G237+[1]OTCHET!G238+[1]OTCHET!G239+[1]OTCHET!G246+[1]OTCHET!G247+[1]OTCHET!G251</f>
        <v>0</v>
      </c>
      <c r="H45" s="258">
        <f>+[1]OTCHET!H236+[1]OTCHET!H237+[1]OTCHET!H238+[1]OTCHET!H239+[1]OTCHET!H246+[1]OTCHET!H247+[1]OTCHET!H251</f>
        <v>0</v>
      </c>
      <c r="I45" s="259">
        <f>+[1]OTCHET!I236+[1]OTCHET!I237+[1]OTCHET!I238+[1]OTCHET!I239+[1]OTCHET!I246+[1]OTCHET!I247+[1]OTCHET!I251</f>
        <v>0</v>
      </c>
      <c r="J45" s="260">
        <f>+[1]OTCHET!J236+[1]OTCHET!J237+[1]OTCHET!J238+[1]OTCHET!J239+[1]OTCHET!J246+[1]OTCHET!J247+[1]OTCHET!J251</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+[1]OTCHET!E258+[1]OTCHET!E259+[1]OTCHET!E260+[1]OTCHET!E261</f>
        <v>0</v>
      </c>
      <c r="F46" s="250">
        <f t="shared" si="1"/>
        <v>0</v>
      </c>
      <c r="G46" s="251">
        <f>+[1]OTCHET!G258+[1]OTCHET!G259+[1]OTCHET!G260+[1]OTCHET!G261</f>
        <v>0</v>
      </c>
      <c r="H46" s="252">
        <f>+[1]OTCHET!H258+[1]OTCHET!H259+[1]OTCHET!H260+[1]OTCHET!H261</f>
        <v>0</v>
      </c>
      <c r="I46" s="252">
        <f>+[1]OTCHET!I258+[1]OTCHET!I259+[1]OTCHET!I260+[1]OTCHET!I261</f>
        <v>0</v>
      </c>
      <c r="J46" s="253">
        <f>+[1]OTCHET!J258+[1]OTCHET!J259+[1]OTCHET!J260+[1]OTCHET!J261</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+[1]OTCHET!E259</f>
        <v>0</v>
      </c>
      <c r="F47" s="256">
        <f t="shared" si="1"/>
        <v>0</v>
      </c>
      <c r="G47" s="257">
        <f>+[1]OTCHET!G259</f>
        <v>0</v>
      </c>
      <c r="H47" s="258">
        <f>+[1]OTCHET!H259</f>
        <v>0</v>
      </c>
      <c r="I47" s="259">
        <f>+[1]OTCHET!I259</f>
        <v>0</v>
      </c>
      <c r="J47" s="260">
        <f>+[1]OTCHET!J259</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+[1]OTCHET!E268+[1]OTCHET!E272+[1]OTCHET!E273</f>
        <v>0</v>
      </c>
      <c r="F48" s="168">
        <f t="shared" si="1"/>
        <v>0</v>
      </c>
      <c r="G48" s="163">
        <f>+[1]OTCHET!G268+[1]OTCHET!G272+[1]OTCHET!G273</f>
        <v>0</v>
      </c>
      <c r="H48" s="164">
        <f>+[1]OTCHET!H268+[1]OTCHET!H272+[1]OTCHET!H273</f>
        <v>0</v>
      </c>
      <c r="I48" s="164">
        <f>+[1]OTCHET!I268+[1]OTCHET!I272+[1]OTCHET!I273</f>
        <v>0</v>
      </c>
      <c r="J48" s="165">
        <f>+[1]OTCHET!J268+[1]OTCHET!J272+[1]OTCHET!J273</f>
        <v>0</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[1]OTCHET!E278+[1]OTCHET!E279+[1]OTCHET!E287+[1]OTCHET!E290</f>
        <v>0</v>
      </c>
      <c r="F49" s="168">
        <f t="shared" si="1"/>
        <v>0</v>
      </c>
      <c r="G49" s="169">
        <f>[1]OTCHET!G278+[1]OTCHET!G279+[1]OTCHET!G287+[1]OTCHET!G290</f>
        <v>0</v>
      </c>
      <c r="H49" s="170">
        <f>[1]OTCHET!H278+[1]OTCHET!H279+[1]OTCHET!H287+[1]OTCHET!H290</f>
        <v>0</v>
      </c>
      <c r="I49" s="170">
        <f>[1]OTCHET!I278+[1]OTCHET!I279+[1]OTCHET!I287+[1]OTCHET!I290</f>
        <v>0</v>
      </c>
      <c r="J49" s="171">
        <f>[1]OTCHET!J278+[1]OTCHET!J279+[1]OTCHET!J287+[1]OTCHET!J290</f>
        <v>0</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+[1]OTCHET!E291</f>
        <v>0</v>
      </c>
      <c r="F50" s="168">
        <f t="shared" si="1"/>
        <v>0</v>
      </c>
      <c r="G50" s="169">
        <f>+[1]OTCHET!G291</f>
        <v>0</v>
      </c>
      <c r="H50" s="170">
        <f>+[1]OTCHET!H291</f>
        <v>0</v>
      </c>
      <c r="I50" s="170">
        <f>+[1]OTCHET!I291</f>
        <v>0</v>
      </c>
      <c r="J50" s="171">
        <f>+[1]OTCHET!J291</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+[1]OTCHET!E275</f>
        <v>0</v>
      </c>
      <c r="F51" s="120">
        <f>+G51+H51+I51+J51</f>
        <v>0</v>
      </c>
      <c r="G51" s="121">
        <f>+[1]OTCHET!G275</f>
        <v>0</v>
      </c>
      <c r="H51" s="122">
        <f>+[1]OTCHET!H275</f>
        <v>0</v>
      </c>
      <c r="I51" s="122">
        <f>+[1]OTCHET!I275</f>
        <v>0</v>
      </c>
      <c r="J51" s="123">
        <f>+[1]OTCHET!J275</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+[1]OTCHET!E296</f>
        <v>0</v>
      </c>
      <c r="F52" s="120">
        <f t="shared" si="1"/>
        <v>0</v>
      </c>
      <c r="G52" s="121">
        <f>+[1]OTCHET!G296</f>
        <v>0</v>
      </c>
      <c r="H52" s="122">
        <f>+[1]OTCHET!H296</f>
        <v>0</v>
      </c>
      <c r="I52" s="122">
        <f>+[1]OTCHET!I296</f>
        <v>0</v>
      </c>
      <c r="J52" s="123">
        <f>+[1]OTCHET!J296</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[1]OTCHET!E297</f>
        <v>0</v>
      </c>
      <c r="F53" s="267">
        <f t="shared" si="1"/>
        <v>0</v>
      </c>
      <c r="G53" s="268">
        <f>[1]OTCHET!G297</f>
        <v>0</v>
      </c>
      <c r="H53" s="269">
        <f>[1]OTCHET!H297</f>
        <v>0</v>
      </c>
      <c r="I53" s="269">
        <f>[1]OTCHET!I297</f>
        <v>0</v>
      </c>
      <c r="J53" s="270">
        <f>[1]OTCHET!J297</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[1]OTCHET!E299</f>
        <v>0</v>
      </c>
      <c r="F54" s="275">
        <f t="shared" si="1"/>
        <v>0</v>
      </c>
      <c r="G54" s="276">
        <f>[1]OTCHET!G299</f>
        <v>0</v>
      </c>
      <c r="H54" s="277">
        <f>[1]OTCHET!H299</f>
        <v>0</v>
      </c>
      <c r="I54" s="277">
        <f>[1]OTCHET!I299</f>
        <v>0</v>
      </c>
      <c r="J54" s="278">
        <f>[1]OTCHET!J299</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+[1]OTCHET!E300</f>
        <v>0</v>
      </c>
      <c r="F55" s="284">
        <f t="shared" si="1"/>
        <v>0</v>
      </c>
      <c r="G55" s="285">
        <f>+[1]OTCHET!G300</f>
        <v>0</v>
      </c>
      <c r="H55" s="286">
        <f>+[1]OTCHET!H300</f>
        <v>0</v>
      </c>
      <c r="I55" s="286">
        <f>+[1]OTCHET!I300</f>
        <v>0</v>
      </c>
      <c r="J55" s="287">
        <f>+[1]OTCHET!J300</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0</v>
      </c>
      <c r="F56" s="293">
        <f t="shared" si="5"/>
        <v>66066</v>
      </c>
      <c r="G56" s="294">
        <f t="shared" si="5"/>
        <v>31062</v>
      </c>
      <c r="H56" s="295">
        <f t="shared" si="5"/>
        <v>0</v>
      </c>
      <c r="I56" s="296">
        <f t="shared" si="5"/>
        <v>0</v>
      </c>
      <c r="J56" s="297">
        <f t="shared" si="5"/>
        <v>35004</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+[1]OTCHET!E364+[1]OTCHET!E378+[1]OTCHET!E391</f>
        <v>0</v>
      </c>
      <c r="F57" s="299">
        <f t="shared" si="1"/>
        <v>0</v>
      </c>
      <c r="G57" s="300">
        <f>+[1]OTCHET!G364+[1]OTCHET!G378+[1]OTCHET!G391</f>
        <v>0</v>
      </c>
      <c r="H57" s="301">
        <f>+[1]OTCHET!H364+[1]OTCHET!H378+[1]OTCHET!H391</f>
        <v>0</v>
      </c>
      <c r="I57" s="301">
        <f>+[1]OTCHET!I364+[1]OTCHET!I378+[1]OTCHET!I391</f>
        <v>0</v>
      </c>
      <c r="J57" s="302">
        <f>+[1]OTCHET!J364+[1]OTCHET!J378+[1]OTCHET!J391</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+[1]OTCHET!E386+[1]OTCHET!E394+[1]OTCHET!E399+[1]OTCHET!E402+[1]OTCHET!E405+[1]OTCHET!E408+[1]OTCHET!E409+[1]OTCHET!E412+[1]OTCHET!E425+[1]OTCHET!E426+[1]OTCHET!E427+[1]OTCHET!E428+[1]OTCHET!E429</f>
        <v>0</v>
      </c>
      <c r="F58" s="304">
        <f t="shared" si="1"/>
        <v>31062</v>
      </c>
      <c r="G58" s="305">
        <f>+[1]OTCHET!G386+[1]OTCHET!G394+[1]OTCHET!G399+[1]OTCHET!G402+[1]OTCHET!G405+[1]OTCHET!G408+[1]OTCHET!G409+[1]OTCHET!G412+[1]OTCHET!G425+[1]OTCHET!G426+[1]OTCHET!G427+[1]OTCHET!G428+[1]OTCHET!G429</f>
        <v>31062</v>
      </c>
      <c r="H58" s="306">
        <f>+[1]OTCHET!H386+[1]OTCHET!H394+[1]OTCHET!H399+[1]OTCHET!H402+[1]OTCHET!H405+[1]OTCHET!H408+[1]OTCHET!H409+[1]OTCHET!H412+[1]OTCHET!H425+[1]OTCHET!H426+[1]OTCHET!H427+[1]OTCHET!H428+[1]OTCHET!H429</f>
        <v>0</v>
      </c>
      <c r="I58" s="306">
        <f>+[1]OTCHET!I386+[1]OTCHET!I394+[1]OTCHET!I399+[1]OTCHET!I402+[1]OTCHET!I405+[1]OTCHET!I408+[1]OTCHET!I409+[1]OTCHET!I412+[1]OTCHET!I425+[1]OTCHET!I426+[1]OTCHET!I427+[1]OTCHET!I428+[1]OTCHET!I429</f>
        <v>0</v>
      </c>
      <c r="J58" s="307">
        <f>+[1]OTCHET!J386+[1]OTCHET!J394+[1]OTCHET!J399+[1]OTCHET!J402+[1]OTCHET!J405+[1]OTCHET!J408+[1]OTCHET!J409+[1]OTCHET!J412+[1]OTCHET!J425+[1]OTCHET!J426+[1]OTCHET!J427+[1]OTCHET!J428+[1]OTCHET!J429</f>
        <v>0</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+[1]OTCHET!E425+[1]OTCHET!E426+[1]OTCHET!E427+[1]OTCHET!E428+[1]OTCHET!E429</f>
        <v>0</v>
      </c>
      <c r="F59" s="309">
        <f t="shared" si="1"/>
        <v>0</v>
      </c>
      <c r="G59" s="310">
        <f>+[1]OTCHET!G425+[1]OTCHET!G426+[1]OTCHET!G427+[1]OTCHET!G428+[1]OTCHET!G429</f>
        <v>0</v>
      </c>
      <c r="H59" s="311">
        <f>+[1]OTCHET!H425+[1]OTCHET!H426+[1]OTCHET!H427+[1]OTCHET!H428+[1]OTCHET!H429</f>
        <v>0</v>
      </c>
      <c r="I59" s="311">
        <f>+[1]OTCHET!I425+[1]OTCHET!I426+[1]OTCHET!I427+[1]OTCHET!I428+[1]OTCHET!I429</f>
        <v>0</v>
      </c>
      <c r="J59" s="312">
        <f>+[1]OTCHET!J425+[1]OTCHET!J426+[1]OTCHET!J427+[1]OTCHET!J428+[1]OTCHET!J429</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[1]OTCHET!E408</f>
        <v>0</v>
      </c>
      <c r="F60" s="316">
        <f t="shared" si="1"/>
        <v>0</v>
      </c>
      <c r="G60" s="317">
        <f>[1]OTCHET!G408</f>
        <v>0</v>
      </c>
      <c r="H60" s="318">
        <f>[1]OTCHET!H408</f>
        <v>0</v>
      </c>
      <c r="I60" s="318">
        <f>[1]OTCHET!I408</f>
        <v>0</v>
      </c>
      <c r="J60" s="319">
        <f>[1]OTCHET!J408</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[1]OTCHET!E415</f>
        <v>0</v>
      </c>
      <c r="F62" s="199">
        <f t="shared" si="1"/>
        <v>35004</v>
      </c>
      <c r="G62" s="200">
        <f>[1]OTCHET!G415</f>
        <v>0</v>
      </c>
      <c r="H62" s="201">
        <f>[1]OTCHET!H415</f>
        <v>0</v>
      </c>
      <c r="I62" s="201">
        <f>[1]OTCHET!I415</f>
        <v>0</v>
      </c>
      <c r="J62" s="202">
        <f>[1]OTCHET!J415</f>
        <v>35004</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+[1]OTCHET!E252</f>
        <v>0</v>
      </c>
      <c r="F63" s="328">
        <f t="shared" si="1"/>
        <v>0</v>
      </c>
      <c r="G63" s="329">
        <f>+[1]OTCHET!G252</f>
        <v>0</v>
      </c>
      <c r="H63" s="330">
        <f>+[1]OTCHET!H252</f>
        <v>0</v>
      </c>
      <c r="I63" s="330">
        <f>+[1]OTCHET!I252</f>
        <v>0</v>
      </c>
      <c r="J63" s="331">
        <f>+[1]OTCHET!J252</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0</v>
      </c>
      <c r="F64" s="336">
        <f t="shared" si="6"/>
        <v>-38785</v>
      </c>
      <c r="G64" s="337">
        <f t="shared" si="6"/>
        <v>-37730</v>
      </c>
      <c r="H64" s="338">
        <f t="shared" si="6"/>
        <v>0</v>
      </c>
      <c r="I64" s="338">
        <f t="shared" si="6"/>
        <v>-977</v>
      </c>
      <c r="J64" s="339">
        <f t="shared" si="6"/>
        <v>-78</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0</v>
      </c>
      <c r="F66" s="348">
        <f>SUM(+F68+F76+F77+F84+F85+F86+F89+F90+F91+F92+F93+F94+F95)</f>
        <v>38785</v>
      </c>
      <c r="G66" s="349">
        <f t="shared" ref="G66:L66" si="8">SUM(+G68+G76+G77+G84+G85+G86+G89+G90+G91+G92+G93+G94+G95)</f>
        <v>37730</v>
      </c>
      <c r="H66" s="350">
        <f>SUM(+H68+H76+H77+H84+H85+H86+H89+H90+H91+H92+H93+H94+H95)</f>
        <v>0</v>
      </c>
      <c r="I66" s="350">
        <f>SUM(+I68+I76+I77+I84+I85+I86+I89+I90+I91+I92+I93+I94+I95)</f>
        <v>977</v>
      </c>
      <c r="J66" s="351">
        <f>SUM(+J68+J76+J77+J84+J85+J86+J89+J90+J91+J92+J93+J94+J95)</f>
        <v>78</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+[1]OTCHET!E485+[1]OTCHET!E486+[1]OTCHET!E489+[1]OTCHET!E490+[1]OTCHET!E493+[1]OTCHET!E494+[1]OTCHET!E498</f>
        <v>0</v>
      </c>
      <c r="F69" s="367">
        <f t="shared" si="1"/>
        <v>0</v>
      </c>
      <c r="G69" s="368">
        <f>+[1]OTCHET!G485+[1]OTCHET!G486+[1]OTCHET!G489+[1]OTCHET!G490+[1]OTCHET!G493+[1]OTCHET!G494+[1]OTCHET!G498</f>
        <v>0</v>
      </c>
      <c r="H69" s="369">
        <f>+[1]OTCHET!H485+[1]OTCHET!H486+[1]OTCHET!H489+[1]OTCHET!H490+[1]OTCHET!H493+[1]OTCHET!H494+[1]OTCHET!H498</f>
        <v>0</v>
      </c>
      <c r="I69" s="369">
        <f>+[1]OTCHET!I485+[1]OTCHET!I486+[1]OTCHET!I489+[1]OTCHET!I490+[1]OTCHET!I493+[1]OTCHET!I494+[1]OTCHET!I498</f>
        <v>0</v>
      </c>
      <c r="J69" s="370">
        <f>+[1]OTCHET!J485+[1]OTCHET!J486+[1]OTCHET!J489+[1]OTCHET!J490+[1]OTCHET!J493+[1]OTCHET!J494+[1]OTCHET!J498</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+[1]OTCHET!E487+[1]OTCHET!E488+[1]OTCHET!E491+[1]OTCHET!E492+[1]OTCHET!E495+[1]OTCHET!E496+[1]OTCHET!E497+[1]OTCHET!E499</f>
        <v>0</v>
      </c>
      <c r="F70" s="375">
        <f t="shared" si="1"/>
        <v>0</v>
      </c>
      <c r="G70" s="376">
        <f>+[1]OTCHET!G487+[1]OTCHET!G488+[1]OTCHET!G491+[1]OTCHET!G492+[1]OTCHET!G495+[1]OTCHET!G496+[1]OTCHET!G497+[1]OTCHET!G499</f>
        <v>0</v>
      </c>
      <c r="H70" s="377">
        <f>+[1]OTCHET!H487+[1]OTCHET!H488+[1]OTCHET!H491+[1]OTCHET!H492+[1]OTCHET!H495+[1]OTCHET!H496+[1]OTCHET!H497+[1]OTCHET!H499</f>
        <v>0</v>
      </c>
      <c r="I70" s="377">
        <f>+[1]OTCHET!I487+[1]OTCHET!I488+[1]OTCHET!I491+[1]OTCHET!I492+[1]OTCHET!I495+[1]OTCHET!I496+[1]OTCHET!I497+[1]OTCHET!I499</f>
        <v>0</v>
      </c>
      <c r="J70" s="378">
        <f>+[1]OTCHET!J487+[1]OTCHET!J488+[1]OTCHET!J491+[1]OTCHET!J492+[1]OTCHET!J495+[1]OTCHET!J496+[1]OTCHET!J497+[1]OTCHET!J499</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+[1]OTCHET!E500</f>
        <v>0</v>
      </c>
      <c r="F71" s="375">
        <f t="shared" si="1"/>
        <v>0</v>
      </c>
      <c r="G71" s="376">
        <f>+[1]OTCHET!G500</f>
        <v>0</v>
      </c>
      <c r="H71" s="377">
        <f>+[1]OTCHET!H500</f>
        <v>0</v>
      </c>
      <c r="I71" s="377">
        <f>+[1]OTCHET!I500</f>
        <v>0</v>
      </c>
      <c r="J71" s="378">
        <f>+[1]OTCHET!J500</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+[1]OTCHET!E505</f>
        <v>0</v>
      </c>
      <c r="F72" s="375">
        <f t="shared" si="1"/>
        <v>0</v>
      </c>
      <c r="G72" s="376">
        <f>+[1]OTCHET!G505</f>
        <v>0</v>
      </c>
      <c r="H72" s="377">
        <f>+[1]OTCHET!H505</f>
        <v>0</v>
      </c>
      <c r="I72" s="377">
        <f>+[1]OTCHET!I505</f>
        <v>0</v>
      </c>
      <c r="J72" s="378">
        <f>+[1]OTCHET!J505</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+[1]OTCHET!E545</f>
        <v>0</v>
      </c>
      <c r="F73" s="375">
        <f t="shared" si="1"/>
        <v>0</v>
      </c>
      <c r="G73" s="376">
        <f>+[1]OTCHET!G545</f>
        <v>0</v>
      </c>
      <c r="H73" s="377">
        <f>+[1]OTCHET!H545</f>
        <v>0</v>
      </c>
      <c r="I73" s="377">
        <f>+[1]OTCHET!I545</f>
        <v>0</v>
      </c>
      <c r="J73" s="378">
        <f>+[1]OTCHET!J545</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+[1]OTCHET!E584+[1]OTCHET!E585</f>
        <v>0</v>
      </c>
      <c r="F74" s="375">
        <f t="shared" si="1"/>
        <v>0</v>
      </c>
      <c r="G74" s="376">
        <f>+[1]OTCHET!G584+[1]OTCHET!G585</f>
        <v>0</v>
      </c>
      <c r="H74" s="377">
        <f>+[1]OTCHET!H584+[1]OTCHET!H585</f>
        <v>0</v>
      </c>
      <c r="I74" s="377">
        <f>+[1]OTCHET!I584+[1]OTCHET!I585</f>
        <v>0</v>
      </c>
      <c r="J74" s="378">
        <f>+[1]OTCHET!J584+[1]OTCHET!J585</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+[1]OTCHET!E586+[1]OTCHET!E587+[1]OTCHET!E588</f>
        <v>0</v>
      </c>
      <c r="F75" s="382">
        <f t="shared" si="1"/>
        <v>0</v>
      </c>
      <c r="G75" s="383">
        <f>+[1]OTCHET!G586+[1]OTCHET!G587+[1]OTCHET!G588</f>
        <v>0</v>
      </c>
      <c r="H75" s="384">
        <f>+[1]OTCHET!H586+[1]OTCHET!H587+[1]OTCHET!H588</f>
        <v>0</v>
      </c>
      <c r="I75" s="384">
        <f>+[1]OTCHET!I586+[1]OTCHET!I587+[1]OTCHET!I588</f>
        <v>0</v>
      </c>
      <c r="J75" s="385">
        <f>+[1]OTCHET!J586+[1]OTCHET!J587+[1]OTCHET!J588</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[1]OTCHET!E464</f>
        <v>0</v>
      </c>
      <c r="F76" s="299">
        <f t="shared" si="1"/>
        <v>0</v>
      </c>
      <c r="G76" s="300">
        <f>[1]OTCHET!G464</f>
        <v>0</v>
      </c>
      <c r="H76" s="301">
        <f>[1]OTCHET!H464</f>
        <v>0</v>
      </c>
      <c r="I76" s="301">
        <f>[1]OTCHET!I464</f>
        <v>0</v>
      </c>
      <c r="J76" s="302">
        <f>[1]OTCHET!J464</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+[1]OTCHET!E469+[1]OTCHET!E472</f>
        <v>0</v>
      </c>
      <c r="F78" s="367">
        <f t="shared" si="1"/>
        <v>0</v>
      </c>
      <c r="G78" s="368">
        <f>+[1]OTCHET!G469+[1]OTCHET!G472</f>
        <v>0</v>
      </c>
      <c r="H78" s="369">
        <f>+[1]OTCHET!H469+[1]OTCHET!H472</f>
        <v>0</v>
      </c>
      <c r="I78" s="369">
        <f>+[1]OTCHET!I469+[1]OTCHET!I472</f>
        <v>0</v>
      </c>
      <c r="J78" s="370">
        <f>+[1]OTCHET!J469+[1]OTCHET!J472</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+[1]OTCHET!E470+[1]OTCHET!E473</f>
        <v>0</v>
      </c>
      <c r="F79" s="375">
        <f t="shared" si="1"/>
        <v>0</v>
      </c>
      <c r="G79" s="376">
        <f>+[1]OTCHET!G470+[1]OTCHET!G473</f>
        <v>0</v>
      </c>
      <c r="H79" s="377">
        <f>+[1]OTCHET!H470+[1]OTCHET!H473</f>
        <v>0</v>
      </c>
      <c r="I79" s="377">
        <f>+[1]OTCHET!I470+[1]OTCHET!I473</f>
        <v>0</v>
      </c>
      <c r="J79" s="378">
        <f>+[1]OTCHET!J470+[1]OTCHET!J473</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[1]OTCHET!E474</f>
        <v>0</v>
      </c>
      <c r="F80" s="375">
        <f t="shared" si="1"/>
        <v>0</v>
      </c>
      <c r="G80" s="376">
        <f>[1]OTCHET!G474</f>
        <v>0</v>
      </c>
      <c r="H80" s="377">
        <f>[1]OTCHET!H474</f>
        <v>0</v>
      </c>
      <c r="I80" s="377">
        <f>[1]OTCHET!I474</f>
        <v>0</v>
      </c>
      <c r="J80" s="378">
        <f>[1]OTCHET!J474</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+[1]OTCHET!E482</f>
        <v>0</v>
      </c>
      <c r="F82" s="375">
        <f t="shared" si="1"/>
        <v>0</v>
      </c>
      <c r="G82" s="376">
        <f>+[1]OTCHET!G482</f>
        <v>0</v>
      </c>
      <c r="H82" s="377">
        <f>+[1]OTCHET!H482</f>
        <v>0</v>
      </c>
      <c r="I82" s="377">
        <f>+[1]OTCHET!I482</f>
        <v>0</v>
      </c>
      <c r="J82" s="378">
        <f>+[1]OTCHET!J482</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+[1]OTCHET!E483</f>
        <v>0</v>
      </c>
      <c r="F83" s="382">
        <f t="shared" si="1"/>
        <v>0</v>
      </c>
      <c r="G83" s="383">
        <f>+[1]OTCHET!G483</f>
        <v>0</v>
      </c>
      <c r="H83" s="384">
        <f>+[1]OTCHET!H483</f>
        <v>0</v>
      </c>
      <c r="I83" s="384">
        <f>+[1]OTCHET!I483</f>
        <v>0</v>
      </c>
      <c r="J83" s="385">
        <f>+[1]OTCHET!J483</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[1]OTCHET!E538</f>
        <v>0</v>
      </c>
      <c r="F84" s="299">
        <f t="shared" si="1"/>
        <v>0</v>
      </c>
      <c r="G84" s="300">
        <f>[1]OTCHET!G538</f>
        <v>0</v>
      </c>
      <c r="H84" s="301">
        <f>[1]OTCHET!H538</f>
        <v>0</v>
      </c>
      <c r="I84" s="301">
        <f>[1]OTCHET!I538</f>
        <v>0</v>
      </c>
      <c r="J84" s="302">
        <f>[1]OTCHET!J538</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[1]OTCHET!E539</f>
        <v>0</v>
      </c>
      <c r="F85" s="304">
        <f t="shared" si="1"/>
        <v>0</v>
      </c>
      <c r="G85" s="305">
        <f>[1]OTCHET!G539</f>
        <v>0</v>
      </c>
      <c r="H85" s="306">
        <f>[1]OTCHET!H539</f>
        <v>0</v>
      </c>
      <c r="I85" s="306">
        <f>[1]OTCHET!I539</f>
        <v>0</v>
      </c>
      <c r="J85" s="307">
        <f>[1]OTCHET!J539</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0</v>
      </c>
      <c r="F86" s="309">
        <f>+F87+F88</f>
        <v>39108</v>
      </c>
      <c r="G86" s="310">
        <f t="shared" ref="G86:M86" si="11">+G87+G88</f>
        <v>39030</v>
      </c>
      <c r="H86" s="311">
        <f>+H87+H88</f>
        <v>0</v>
      </c>
      <c r="I86" s="311">
        <f>+I87+I88</f>
        <v>0</v>
      </c>
      <c r="J86" s="312">
        <f>+J87+J88</f>
        <v>78</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+[1]OTCHET!E506+[1]OTCHET!E515+[1]OTCHET!E519+[1]OTCHET!E546</f>
        <v>0</v>
      </c>
      <c r="F87" s="367">
        <f t="shared" si="1"/>
        <v>0</v>
      </c>
      <c r="G87" s="368">
        <f>+[1]OTCHET!G506+[1]OTCHET!G515+[1]OTCHET!G519+[1]OTCHET!G546</f>
        <v>0</v>
      </c>
      <c r="H87" s="369">
        <f>+[1]OTCHET!H506+[1]OTCHET!H515+[1]OTCHET!H519+[1]OTCHET!H546</f>
        <v>0</v>
      </c>
      <c r="I87" s="369">
        <f>+[1]OTCHET!I506+[1]OTCHET!I515+[1]OTCHET!I519+[1]OTCHET!I546</f>
        <v>0</v>
      </c>
      <c r="J87" s="370">
        <f>+[1]OTCHET!J506+[1]OTCHET!J515+[1]OTCHET!J519+[1]OTCHET!J546</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+[1]OTCHET!E524+[1]OTCHET!E527+[1]OTCHET!E547</f>
        <v>0</v>
      </c>
      <c r="F88" s="382">
        <f t="shared" si="1"/>
        <v>39108</v>
      </c>
      <c r="G88" s="383">
        <f>+[1]OTCHET!G524+[1]OTCHET!G527+[1]OTCHET!G547</f>
        <v>39030</v>
      </c>
      <c r="H88" s="384">
        <f>+[1]OTCHET!H524+[1]OTCHET!H527+[1]OTCHET!H547</f>
        <v>0</v>
      </c>
      <c r="I88" s="384">
        <f>+[1]OTCHET!I524+[1]OTCHET!I527+[1]OTCHET!I547</f>
        <v>0</v>
      </c>
      <c r="J88" s="385">
        <f>+[1]OTCHET!J524+[1]OTCHET!J527+[1]OTCHET!J547</f>
        <v>78</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[1]OTCHET!E534</f>
        <v>0</v>
      </c>
      <c r="F89" s="299">
        <f t="shared" ref="F89:F96" si="12">+G89+H89+I89+J89</f>
        <v>0</v>
      </c>
      <c r="G89" s="300">
        <f>[1]OTCHET!G534</f>
        <v>0</v>
      </c>
      <c r="H89" s="301">
        <f>[1]OTCHET!H534</f>
        <v>0</v>
      </c>
      <c r="I89" s="301">
        <f>[1]OTCHET!I534</f>
        <v>0</v>
      </c>
      <c r="J89" s="302">
        <f>[1]OTCHET!J534</f>
        <v>0</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+[1]OTCHET!E570+[1]OTCHET!E571+[1]OTCHET!E572+[1]OTCHET!E573+[1]OTCHET!E574+[1]OTCHET!E575</f>
        <v>0</v>
      </c>
      <c r="F90" s="304">
        <f t="shared" si="12"/>
        <v>0</v>
      </c>
      <c r="G90" s="305">
        <f>+[1]OTCHET!G570+[1]OTCHET!G571+[1]OTCHET!G572+[1]OTCHET!G573+[1]OTCHET!G574+[1]OTCHET!G575</f>
        <v>0</v>
      </c>
      <c r="H90" s="306">
        <f>+[1]OTCHET!H570+[1]OTCHET!H571+[1]OTCHET!H572+[1]OTCHET!H573+[1]OTCHET!H574+[1]OTCHET!H575</f>
        <v>0</v>
      </c>
      <c r="I90" s="306">
        <f>+[1]OTCHET!I570+[1]OTCHET!I571+[1]OTCHET!I572+[1]OTCHET!I573+[1]OTCHET!I574+[1]OTCHET!I575</f>
        <v>0</v>
      </c>
      <c r="J90" s="307">
        <f>+[1]OTCHET!J570+[1]OTCHET!J571+[1]OTCHET!J572+[1]OTCHET!J573+[1]OTCHET!J574+[1]OTCHET!J575</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+[1]OTCHET!E576+[1]OTCHET!E577+[1]OTCHET!E578+[1]OTCHET!E579+[1]OTCHET!E580+[1]OTCHET!E581+[1]OTCHET!E582</f>
        <v>0</v>
      </c>
      <c r="F91" s="168">
        <f t="shared" si="12"/>
        <v>-323</v>
      </c>
      <c r="G91" s="169">
        <f>+[1]OTCHET!G576+[1]OTCHET!G577+[1]OTCHET!G578+[1]OTCHET!G579+[1]OTCHET!G580+[1]OTCHET!G581+[1]OTCHET!G582</f>
        <v>0</v>
      </c>
      <c r="H91" s="170">
        <f>+[1]OTCHET!H576+[1]OTCHET!H577+[1]OTCHET!H578+[1]OTCHET!H579+[1]OTCHET!H580+[1]OTCHET!H581+[1]OTCHET!H582</f>
        <v>0</v>
      </c>
      <c r="I91" s="170">
        <f>+[1]OTCHET!I576+[1]OTCHET!I577+[1]OTCHET!I578+[1]OTCHET!I579+[1]OTCHET!I580+[1]OTCHET!I581+[1]OTCHET!I582</f>
        <v>-323</v>
      </c>
      <c r="J91" s="171">
        <f>+[1]OTCHET!J576+[1]OTCHET!J577+[1]OTCHET!J578+[1]OTCHET!J579+[1]OTCHET!J580+[1]OTCHET!J581+[1]OTCHET!J582</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+[1]OTCHET!E583</f>
        <v>0</v>
      </c>
      <c r="F92" s="168">
        <f t="shared" si="12"/>
        <v>0</v>
      </c>
      <c r="G92" s="169">
        <f>+[1]OTCHET!G583</f>
        <v>0</v>
      </c>
      <c r="H92" s="170">
        <f>+[1]OTCHET!H583</f>
        <v>0</v>
      </c>
      <c r="I92" s="170">
        <f>+[1]OTCHET!I583</f>
        <v>0</v>
      </c>
      <c r="J92" s="171">
        <f>+[1]OTCHET!J583</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+[1]OTCHET!E590+[1]OTCHET!E591</f>
        <v>0</v>
      </c>
      <c r="F93" s="168">
        <f t="shared" si="12"/>
        <v>0</v>
      </c>
      <c r="G93" s="169">
        <f>+[1]OTCHET!G590+[1]OTCHET!G591</f>
        <v>0</v>
      </c>
      <c r="H93" s="170">
        <f>+[1]OTCHET!H590+[1]OTCHET!H591</f>
        <v>0</v>
      </c>
      <c r="I93" s="170">
        <f>+[1]OTCHET!I590+[1]OTCHET!I591</f>
        <v>0</v>
      </c>
      <c r="J93" s="171">
        <f>+[1]OTCHET!J590+[1]OTCHET!J591</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+[1]OTCHET!E592+[1]OTCHET!E593</f>
        <v>0</v>
      </c>
      <c r="F94" s="168">
        <f t="shared" si="12"/>
        <v>0</v>
      </c>
      <c r="G94" s="169">
        <f>+[1]OTCHET!G592+[1]OTCHET!G593</f>
        <v>0</v>
      </c>
      <c r="H94" s="170">
        <f>+[1]OTCHET!H592+[1]OTCHET!H593</f>
        <v>0</v>
      </c>
      <c r="I94" s="170">
        <f>+[1]OTCHET!I592+[1]OTCHET!I593</f>
        <v>0</v>
      </c>
      <c r="J94" s="171">
        <f>+[1]OTCHET!J592+[1]OTCHET!J593</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[1]OTCHET!E594</f>
        <v>0</v>
      </c>
      <c r="F95" s="120">
        <f t="shared" si="12"/>
        <v>0</v>
      </c>
      <c r="G95" s="121">
        <f>[1]OTCHET!G594</f>
        <v>-1300</v>
      </c>
      <c r="H95" s="122">
        <f>[1]OTCHET!H594</f>
        <v>0</v>
      </c>
      <c r="I95" s="122">
        <f>[1]OTCHET!I594</f>
        <v>1300</v>
      </c>
      <c r="J95" s="123">
        <f>[1]OTCHET!J594</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+[1]OTCHET!E597</f>
        <v>0</v>
      </c>
      <c r="F96" s="396">
        <f t="shared" si="12"/>
        <v>0</v>
      </c>
      <c r="G96" s="397">
        <f>+[1]OTCHET!G597</f>
        <v>0</v>
      </c>
      <c r="H96" s="398">
        <f>+[1]OTCHET!H597</f>
        <v>0</v>
      </c>
      <c r="I96" s="398">
        <f>+[1]OTCHET!I597</f>
        <v>0</v>
      </c>
      <c r="J96" s="399">
        <f>+[1]OTCHET!J597</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f>+[1]OTCHET!H608</f>
        <v>0</v>
      </c>
      <c r="C107" s="421"/>
      <c r="D107" s="421"/>
      <c r="E107" s="426"/>
      <c r="F107" s="19"/>
      <c r="G107" s="427">
        <f>+[1]OTCHET!E608</f>
        <v>0</v>
      </c>
      <c r="H107" s="427">
        <f>+[1]OTCHET!F608</f>
        <v>0</v>
      </c>
      <c r="I107" s="428"/>
      <c r="J107" s="429">
        <f>+[1]OTCHET!B608</f>
        <v>45322</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c r="F114" s="447"/>
      <c r="G114" s="443"/>
      <c r="H114" s="3"/>
      <c r="I114" s="447"/>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62" priority="21" stopIfTrue="1" operator="notEqual">
      <formula>0</formula>
    </cfRule>
  </conditionalFormatting>
  <conditionalFormatting sqref="E105:J105">
    <cfRule type="cellIs" dxfId="61" priority="20" stopIfTrue="1" operator="notEqual">
      <formula>0</formula>
    </cfRule>
  </conditionalFormatting>
  <conditionalFormatting sqref="G107:H107 B107">
    <cfRule type="cellIs" dxfId="60" priority="19" stopIfTrue="1" operator="equal">
      <formula>0</formula>
    </cfRule>
  </conditionalFormatting>
  <conditionalFormatting sqref="I114 E110">
    <cfRule type="cellIs" dxfId="59" priority="18" stopIfTrue="1" operator="equal">
      <formula>0</formula>
    </cfRule>
  </conditionalFormatting>
  <conditionalFormatting sqref="J107">
    <cfRule type="cellIs" dxfId="58" priority="17" stopIfTrue="1" operator="equal">
      <formula>0</formula>
    </cfRule>
  </conditionalFormatting>
  <conditionalFormatting sqref="E114:F114">
    <cfRule type="cellIs" dxfId="57" priority="16" stopIfTrue="1" operator="equal">
      <formula>0</formula>
    </cfRule>
  </conditionalFormatting>
  <conditionalFormatting sqref="F15">
    <cfRule type="cellIs" dxfId="56" priority="11" stopIfTrue="1" operator="equal">
      <formula>"Чужди средства"</formula>
    </cfRule>
    <cfRule type="cellIs" dxfId="55" priority="12" stopIfTrue="1" operator="equal">
      <formula>"СЕС - ДМП"</formula>
    </cfRule>
    <cfRule type="cellIs" dxfId="54" priority="13" stopIfTrue="1" operator="equal">
      <formula>"СЕС - РА"</formula>
    </cfRule>
    <cfRule type="cellIs" dxfId="53" priority="14" stopIfTrue="1" operator="equal">
      <formula>"СЕС - ДЕС"</formula>
    </cfRule>
    <cfRule type="cellIs" dxfId="52" priority="15" stopIfTrue="1" operator="equal">
      <formula>"СЕС - КСФ"</formula>
    </cfRule>
  </conditionalFormatting>
  <conditionalFormatting sqref="B105">
    <cfRule type="cellIs" dxfId="51" priority="10" stopIfTrue="1" operator="notEqual">
      <formula>0</formula>
    </cfRule>
  </conditionalFormatting>
  <conditionalFormatting sqref="I11:J11">
    <cfRule type="cellIs" dxfId="50" priority="6" stopIfTrue="1" operator="between">
      <formula>1000000000000</formula>
      <formula>9999999999999990</formula>
    </cfRule>
    <cfRule type="cellIs" dxfId="49" priority="7" stopIfTrue="1" operator="between">
      <formula>10000000000</formula>
      <formula>999999999999</formula>
    </cfRule>
    <cfRule type="cellIs" dxfId="48" priority="8" stopIfTrue="1" operator="between">
      <formula>1000000</formula>
      <formula>99999999</formula>
    </cfRule>
    <cfRule type="cellIs" dxfId="47" priority="9" stopIfTrue="1" operator="between">
      <formula>100</formula>
      <formula>9999</formula>
    </cfRule>
  </conditionalFormatting>
  <conditionalFormatting sqref="E15">
    <cfRule type="cellIs" dxfId="46" priority="1" stopIfTrue="1" operator="equal">
      <formula>"Чужди средства"</formula>
    </cfRule>
    <cfRule type="cellIs" dxfId="45" priority="2" stopIfTrue="1" operator="equal">
      <formula>"СЕС - ДМП"</formula>
    </cfRule>
    <cfRule type="cellIs" dxfId="44" priority="3" stopIfTrue="1" operator="equal">
      <formula>"СЕС - РА"</formula>
    </cfRule>
    <cfRule type="cellIs" dxfId="43" priority="4" stopIfTrue="1" operator="equal">
      <formula>"СЕС - ДЕС"</formula>
    </cfRule>
    <cfRule type="cellIs" dxfId="42"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opLeftCell="B78" workbookViewId="0">
      <selection activeCell="I114" sqref="I114:J1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+[2]OTCHET!B9</f>
        <v>РИОСВ ПЛОВДИВ</v>
      </c>
      <c r="C11" s="22"/>
      <c r="D11" s="22"/>
      <c r="E11" s="23" t="s">
        <v>0</v>
      </c>
      <c r="F11" s="24">
        <f>[2]OTCHET!F9</f>
        <v>45351</v>
      </c>
      <c r="G11" s="25" t="s">
        <v>1</v>
      </c>
      <c r="H11" s="26">
        <f>+[2]OTCHET!H9</f>
        <v>471013</v>
      </c>
      <c r="I11" s="448">
        <f>+[2]OTCHET!I9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+[2]OTCHET!B12</f>
        <v>Министерство на околната среда и водите</v>
      </c>
      <c r="C13" s="31"/>
      <c r="D13" s="31"/>
      <c r="E13" s="35" t="str">
        <f>+[2]OTCHET!E12</f>
        <v>код по ЕБК:</v>
      </c>
      <c r="F13" s="36" t="str">
        <f>+[2]OTCHET!F12</f>
        <v>1900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+[2]OTCHET!E15</f>
        <v>0</v>
      </c>
      <c r="F15" s="41" t="str">
        <f>[2]OTCHET!F15</f>
        <v>БЮДЖЕТ</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165000</v>
      </c>
      <c r="F22" s="102">
        <f t="shared" si="0"/>
        <v>30916</v>
      </c>
      <c r="G22" s="103">
        <f t="shared" si="0"/>
        <v>31394</v>
      </c>
      <c r="H22" s="104">
        <f t="shared" si="0"/>
        <v>0</v>
      </c>
      <c r="I22" s="104">
        <f t="shared" si="0"/>
        <v>0</v>
      </c>
      <c r="J22" s="105">
        <f t="shared" si="0"/>
        <v>-478</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[2]OTCHET!E22+[2]OTCHET!E28+[2]OTCHET!E33+[2]OTCHET!E39+[2]OTCHET!E47+[2]OTCHET!E52+[2]OTCHET!E58+[2]OTCHET!E61+[2]OTCHET!E64+[2]OTCHET!E65+[2]OTCHET!E72+[2]OTCHET!E73</f>
        <v>0</v>
      </c>
      <c r="F23" s="111">
        <f t="shared" ref="F23:F88" si="1">+G23+H23+I23+J23</f>
        <v>0</v>
      </c>
      <c r="G23" s="112">
        <f>[2]OTCHET!G22+[2]OTCHET!G28+[2]OTCHET!G33+[2]OTCHET!G39+[2]OTCHET!G47+[2]OTCHET!G52+[2]OTCHET!G58+[2]OTCHET!G61+[2]OTCHET!G64+[2]OTCHET!G65+[2]OTCHET!G72+[2]OTCHET!G73</f>
        <v>0</v>
      </c>
      <c r="H23" s="113">
        <f>[2]OTCHET!H22+[2]OTCHET!H28+[2]OTCHET!H33+[2]OTCHET!H39+[2]OTCHET!H47+[2]OTCHET!H52+[2]OTCHET!H58+[2]OTCHET!H61+[2]OTCHET!H64+[2]OTCHET!H65+[2]OTCHET!H72+[2]OTCHET!H73</f>
        <v>0</v>
      </c>
      <c r="I23" s="113">
        <f>[2]OTCHET!I22+[2]OTCHET!I28+[2]OTCHET!I33+[2]OTCHET!I39+[2]OTCHET!I47+[2]OTCHET!I52+[2]OTCHET!I58+[2]OTCHET!I61+[2]OTCHET!I64+[2]OTCHET!I65+[2]OTCHET!I72+[2]OTCHET!I73</f>
        <v>0</v>
      </c>
      <c r="J23" s="114">
        <f>[2]OTCHET!J22+[2]OTCHET!J28+[2]OTCHET!J33+[2]OTCHET!J39+[2]OTCHET!J47+[2]OTCHET!J52+[2]OTCHET!J58+[2]OTCHET!J61+[2]OTCHET!J64+[2]OTCHET!J65+[2]OTCHET!J72+[2]OTCHET!J73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165000</v>
      </c>
      <c r="F25" s="127">
        <f>+F26+F30+F31+F32+F33</f>
        <v>30916</v>
      </c>
      <c r="G25" s="128">
        <f t="shared" ref="G25:M25" si="2">+G26+G30+G31+G32+G33</f>
        <v>31394</v>
      </c>
      <c r="H25" s="129">
        <f>+H26+H30+H31+H32+H33</f>
        <v>0</v>
      </c>
      <c r="I25" s="129">
        <f>+I26+I30+I31+I32+I33</f>
        <v>0</v>
      </c>
      <c r="J25" s="130">
        <f>+J26+J30+J31+J32+J33</f>
        <v>-478</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[2]OTCHET!E74</f>
        <v>0</v>
      </c>
      <c r="F26" s="133">
        <f t="shared" si="1"/>
        <v>0</v>
      </c>
      <c r="G26" s="134">
        <f>[2]OTCHET!G74</f>
        <v>0</v>
      </c>
      <c r="H26" s="135">
        <f>[2]OTCHET!H74</f>
        <v>0</v>
      </c>
      <c r="I26" s="135">
        <f>[2]OTCHET!I74</f>
        <v>0</v>
      </c>
      <c r="J26" s="136">
        <f>[2]OTCHET!J74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[2]OTCHET!E75</f>
        <v>0</v>
      </c>
      <c r="F27" s="140">
        <f t="shared" si="1"/>
        <v>0</v>
      </c>
      <c r="G27" s="141">
        <f>[2]OTCHET!G75</f>
        <v>0</v>
      </c>
      <c r="H27" s="142">
        <f>[2]OTCHET!H75</f>
        <v>0</v>
      </c>
      <c r="I27" s="142">
        <f>[2]OTCHET!I75</f>
        <v>0</v>
      </c>
      <c r="J27" s="143">
        <f>[2]OTCHET!J75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[2]OTCHET!E77</f>
        <v>0</v>
      </c>
      <c r="F28" s="148">
        <f t="shared" si="1"/>
        <v>0</v>
      </c>
      <c r="G28" s="149">
        <f>[2]OTCHET!G77</f>
        <v>0</v>
      </c>
      <c r="H28" s="150">
        <f>[2]OTCHET!H77</f>
        <v>0</v>
      </c>
      <c r="I28" s="150">
        <f>[2]OTCHET!I77</f>
        <v>0</v>
      </c>
      <c r="J28" s="151">
        <f>[2]OTCHET!J77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+[2]OTCHET!E78+[2]OTCHET!E79</f>
        <v>0</v>
      </c>
      <c r="F29" s="156">
        <f t="shared" si="1"/>
        <v>0</v>
      </c>
      <c r="G29" s="157">
        <f>+[2]OTCHET!G78+[2]OTCHET!G79</f>
        <v>0</v>
      </c>
      <c r="H29" s="158">
        <f>+[2]OTCHET!H78+[2]OTCHET!H79</f>
        <v>0</v>
      </c>
      <c r="I29" s="158">
        <f>+[2]OTCHET!I78+[2]OTCHET!I79</f>
        <v>0</v>
      </c>
      <c r="J29" s="159">
        <f>+[2]OTCHET!J78+[2]OTCHET!J79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[2]OTCHET!E90+[2]OTCHET!E93+[2]OTCHET!E94</f>
        <v>140000</v>
      </c>
      <c r="F30" s="162">
        <f t="shared" si="1"/>
        <v>28578</v>
      </c>
      <c r="G30" s="163">
        <f>[2]OTCHET!G90+[2]OTCHET!G93+[2]OTCHET!G94</f>
        <v>28578</v>
      </c>
      <c r="H30" s="164">
        <f>[2]OTCHET!H90+[2]OTCHET!H93+[2]OTCHET!H94</f>
        <v>0</v>
      </c>
      <c r="I30" s="164">
        <f>[2]OTCHET!I90+[2]OTCHET!I93+[2]OTCHET!I94</f>
        <v>0</v>
      </c>
      <c r="J30" s="165">
        <f>[2]OTCHET!J90+[2]OTCHET!J93+[2]OTCHET!J94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[2]OTCHET!E106</f>
        <v>25000</v>
      </c>
      <c r="F31" s="168">
        <f t="shared" si="1"/>
        <v>2465</v>
      </c>
      <c r="G31" s="169">
        <f>[2]OTCHET!G106</f>
        <v>2465</v>
      </c>
      <c r="H31" s="170">
        <f>[2]OTCHET!H106</f>
        <v>0</v>
      </c>
      <c r="I31" s="170">
        <f>[2]OTCHET!I106</f>
        <v>0</v>
      </c>
      <c r="J31" s="171">
        <f>[2]OTCHET!J106</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[2]OTCHET!E110+[2]OTCHET!E119+[2]OTCHET!E135+[2]OTCHET!E136</f>
        <v>0</v>
      </c>
      <c r="F32" s="168">
        <f t="shared" si="1"/>
        <v>-127</v>
      </c>
      <c r="G32" s="169">
        <f>[2]OTCHET!G110+[2]OTCHET!G119+[2]OTCHET!G135+[2]OTCHET!G136</f>
        <v>351</v>
      </c>
      <c r="H32" s="170">
        <f>[2]OTCHET!H110+[2]OTCHET!H119+[2]OTCHET!H135+[2]OTCHET!H136</f>
        <v>0</v>
      </c>
      <c r="I32" s="170">
        <f>[2]OTCHET!I110+[2]OTCHET!I119+[2]OTCHET!I135+[2]OTCHET!I136</f>
        <v>0</v>
      </c>
      <c r="J32" s="171">
        <f>[2]OTCHET!J110+[2]OTCHET!J119+[2]OTCHET!J135+[2]OTCHET!J136</f>
        <v>-478</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[2]OTCHET!E123</f>
        <v>0</v>
      </c>
      <c r="F33" s="120">
        <f t="shared" si="1"/>
        <v>0</v>
      </c>
      <c r="G33" s="121">
        <f>[2]OTCHET!G123</f>
        <v>0</v>
      </c>
      <c r="H33" s="122">
        <f>[2]OTCHET!H123</f>
        <v>0</v>
      </c>
      <c r="I33" s="122">
        <f>[2]OTCHET!I123</f>
        <v>0</v>
      </c>
      <c r="J33" s="123">
        <f>[2]OTCHET!J123</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+[2]OTCHET!E137</f>
        <v>0</v>
      </c>
      <c r="F36" s="191">
        <f t="shared" si="1"/>
        <v>0</v>
      </c>
      <c r="G36" s="192">
        <f>+[2]OTCHET!G137</f>
        <v>0</v>
      </c>
      <c r="H36" s="193">
        <f>+[2]OTCHET!H137</f>
        <v>0</v>
      </c>
      <c r="I36" s="193">
        <f>+[2]OTCHET!I137</f>
        <v>0</v>
      </c>
      <c r="J36" s="194">
        <f>+[2]OTCHET!J137</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[2]OTCHET!E140+[2]OTCHET!E149+[2]OTCHET!E158</f>
        <v>0</v>
      </c>
      <c r="F37" s="199">
        <f t="shared" si="1"/>
        <v>0</v>
      </c>
      <c r="G37" s="200">
        <f>[2]OTCHET!G140+[2]OTCHET!G149+[2]OTCHET!G158</f>
        <v>0</v>
      </c>
      <c r="H37" s="201">
        <f>[2]OTCHET!H140+[2]OTCHET!H149+[2]OTCHET!H158</f>
        <v>0</v>
      </c>
      <c r="I37" s="201">
        <f>[2]OTCHET!I140+[2]OTCHET!I149+[2]OTCHET!I158</f>
        <v>0</v>
      </c>
      <c r="J37" s="202">
        <f>[2]OTCHET!J140+[2]OTCHET!J149+[2]OTCHET!J158</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1129117</v>
      </c>
      <c r="F38" s="209">
        <f t="shared" si="3"/>
        <v>206585</v>
      </c>
      <c r="G38" s="210">
        <f t="shared" si="3"/>
        <v>146748</v>
      </c>
      <c r="H38" s="211">
        <f t="shared" si="3"/>
        <v>0</v>
      </c>
      <c r="I38" s="211">
        <f t="shared" si="3"/>
        <v>1637</v>
      </c>
      <c r="J38" s="212">
        <f t="shared" si="3"/>
        <v>58200</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980397</v>
      </c>
      <c r="F39" s="221">
        <f t="shared" si="4"/>
        <v>190746</v>
      </c>
      <c r="G39" s="222">
        <f t="shared" si="4"/>
        <v>132546</v>
      </c>
      <c r="H39" s="223">
        <f t="shared" si="4"/>
        <v>0</v>
      </c>
      <c r="I39" s="223">
        <f t="shared" si="4"/>
        <v>0</v>
      </c>
      <c r="J39" s="224">
        <f t="shared" si="4"/>
        <v>58200</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[2]OTCHET!E187</f>
        <v>725532</v>
      </c>
      <c r="F40" s="229">
        <f t="shared" si="1"/>
        <v>134870</v>
      </c>
      <c r="G40" s="230">
        <f>[2]OTCHET!G187</f>
        <v>119386</v>
      </c>
      <c r="H40" s="231">
        <f>[2]OTCHET!H187</f>
        <v>0</v>
      </c>
      <c r="I40" s="231">
        <f>[2]OTCHET!I187</f>
        <v>0</v>
      </c>
      <c r="J40" s="232">
        <f>[2]OTCHET!J187</f>
        <v>15484</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[2]OTCHET!E190</f>
        <v>26262</v>
      </c>
      <c r="F41" s="237">
        <f t="shared" si="1"/>
        <v>13497</v>
      </c>
      <c r="G41" s="238">
        <f>[2]OTCHET!G190</f>
        <v>13160</v>
      </c>
      <c r="H41" s="239">
        <f>[2]OTCHET!H190</f>
        <v>0</v>
      </c>
      <c r="I41" s="239">
        <f>[2]OTCHET!I190</f>
        <v>0</v>
      </c>
      <c r="J41" s="240">
        <f>[2]OTCHET!J190</f>
        <v>337</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+[2]OTCHET!E196+[2]OTCHET!E204</f>
        <v>228603</v>
      </c>
      <c r="F42" s="244">
        <f t="shared" si="1"/>
        <v>42379</v>
      </c>
      <c r="G42" s="245">
        <f>+[2]OTCHET!G196+[2]OTCHET!G204</f>
        <v>0</v>
      </c>
      <c r="H42" s="246">
        <f>+[2]OTCHET!H196+[2]OTCHET!H204</f>
        <v>0</v>
      </c>
      <c r="I42" s="246">
        <f>+[2]OTCHET!I196+[2]OTCHET!I204</f>
        <v>0</v>
      </c>
      <c r="J42" s="247">
        <f>+[2]OTCHET!J196+[2]OTCHET!J204</f>
        <v>42379</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+[2]OTCHET!E205+[2]OTCHET!E223+[2]OTCHET!E274</f>
        <v>148720</v>
      </c>
      <c r="F43" s="250">
        <f t="shared" si="1"/>
        <v>15839</v>
      </c>
      <c r="G43" s="251">
        <f>+[2]OTCHET!G205+[2]OTCHET!G223+[2]OTCHET!G274</f>
        <v>14202</v>
      </c>
      <c r="H43" s="252">
        <f>+[2]OTCHET!H205+[2]OTCHET!H223+[2]OTCHET!H274</f>
        <v>0</v>
      </c>
      <c r="I43" s="252">
        <f>+[2]OTCHET!I205+[2]OTCHET!I223+[2]OTCHET!I274</f>
        <v>1637</v>
      </c>
      <c r="J43" s="253">
        <f>+[2]OTCHET!J205+[2]OTCHET!J223+[2]OTCHET!J274</f>
        <v>0</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+[2]OTCHET!E227+[2]OTCHET!E233+[2]OTCHET!E236+[2]OTCHET!E237+[2]OTCHET!E238+[2]OTCHET!E239+[2]OTCHET!E243</f>
        <v>0</v>
      </c>
      <c r="F44" s="120">
        <f t="shared" si="1"/>
        <v>0</v>
      </c>
      <c r="G44" s="121">
        <f>+[2]OTCHET!G227+[2]OTCHET!G233+[2]OTCHET!G236+[2]OTCHET!G237+[2]OTCHET!G238+[2]OTCHET!G239+[2]OTCHET!G243</f>
        <v>0</v>
      </c>
      <c r="H44" s="122">
        <f>+[2]OTCHET!H227+[2]OTCHET!H233+[2]OTCHET!H236+[2]OTCHET!H237+[2]OTCHET!H238+[2]OTCHET!H239+[2]OTCHET!H243</f>
        <v>0</v>
      </c>
      <c r="I44" s="122">
        <f>+[2]OTCHET!I227+[2]OTCHET!I233+[2]OTCHET!I236+[2]OTCHET!I237+[2]OTCHET!I238+[2]OTCHET!I239+[2]OTCHET!I243</f>
        <v>0</v>
      </c>
      <c r="J44" s="123">
        <f>+[2]OTCHET!J227+[2]OTCHET!J233+[2]OTCHET!J236+[2]OTCHET!J237+[2]OTCHET!J238+[2]OTCHET!J239+[2]OTCHET!J243</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+[2]OTCHET!E236+[2]OTCHET!E237+[2]OTCHET!E238+[2]OTCHET!E239+[2]OTCHET!E246+[2]OTCHET!E247+[2]OTCHET!E251</f>
        <v>0</v>
      </c>
      <c r="F45" s="256">
        <f t="shared" si="1"/>
        <v>0</v>
      </c>
      <c r="G45" s="257">
        <f>+[2]OTCHET!G236+[2]OTCHET!G237+[2]OTCHET!G238+[2]OTCHET!G239+[2]OTCHET!G246+[2]OTCHET!G247+[2]OTCHET!G251</f>
        <v>0</v>
      </c>
      <c r="H45" s="258">
        <f>+[2]OTCHET!H236+[2]OTCHET!H237+[2]OTCHET!H238+[2]OTCHET!H239+[2]OTCHET!H246+[2]OTCHET!H247+[2]OTCHET!H251</f>
        <v>0</v>
      </c>
      <c r="I45" s="259">
        <f>+[2]OTCHET!I236+[2]OTCHET!I237+[2]OTCHET!I238+[2]OTCHET!I239+[2]OTCHET!I246+[2]OTCHET!I247+[2]OTCHET!I251</f>
        <v>0</v>
      </c>
      <c r="J45" s="260">
        <f>+[2]OTCHET!J236+[2]OTCHET!J237+[2]OTCHET!J238+[2]OTCHET!J239+[2]OTCHET!J246+[2]OTCHET!J247+[2]OTCHET!J251</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+[2]OTCHET!E258+[2]OTCHET!E259+[2]OTCHET!E260+[2]OTCHET!E261</f>
        <v>0</v>
      </c>
      <c r="F46" s="250">
        <f t="shared" si="1"/>
        <v>0</v>
      </c>
      <c r="G46" s="251">
        <f>+[2]OTCHET!G258+[2]OTCHET!G259+[2]OTCHET!G260+[2]OTCHET!G261</f>
        <v>0</v>
      </c>
      <c r="H46" s="252">
        <f>+[2]OTCHET!H258+[2]OTCHET!H259+[2]OTCHET!H260+[2]OTCHET!H261</f>
        <v>0</v>
      </c>
      <c r="I46" s="252">
        <f>+[2]OTCHET!I258+[2]OTCHET!I259+[2]OTCHET!I260+[2]OTCHET!I261</f>
        <v>0</v>
      </c>
      <c r="J46" s="253">
        <f>+[2]OTCHET!J258+[2]OTCHET!J259+[2]OTCHET!J260+[2]OTCHET!J261</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+[2]OTCHET!E259</f>
        <v>0</v>
      </c>
      <c r="F47" s="256">
        <f t="shared" si="1"/>
        <v>0</v>
      </c>
      <c r="G47" s="257">
        <f>+[2]OTCHET!G259</f>
        <v>0</v>
      </c>
      <c r="H47" s="258">
        <f>+[2]OTCHET!H259</f>
        <v>0</v>
      </c>
      <c r="I47" s="259">
        <f>+[2]OTCHET!I259</f>
        <v>0</v>
      </c>
      <c r="J47" s="260">
        <f>+[2]OTCHET!J259</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+[2]OTCHET!E268+[2]OTCHET!E272+[2]OTCHET!E273</f>
        <v>0</v>
      </c>
      <c r="F48" s="168">
        <f t="shared" si="1"/>
        <v>0</v>
      </c>
      <c r="G48" s="163">
        <f>+[2]OTCHET!G268+[2]OTCHET!G272+[2]OTCHET!G273</f>
        <v>0</v>
      </c>
      <c r="H48" s="164">
        <f>+[2]OTCHET!H268+[2]OTCHET!H272+[2]OTCHET!H273</f>
        <v>0</v>
      </c>
      <c r="I48" s="164">
        <f>+[2]OTCHET!I268+[2]OTCHET!I272+[2]OTCHET!I273</f>
        <v>0</v>
      </c>
      <c r="J48" s="165">
        <f>+[2]OTCHET!J268+[2]OTCHET!J272+[2]OTCHET!J273</f>
        <v>0</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[2]OTCHET!E278+[2]OTCHET!E279+[2]OTCHET!E287+[2]OTCHET!E290</f>
        <v>0</v>
      </c>
      <c r="F49" s="168">
        <f t="shared" si="1"/>
        <v>0</v>
      </c>
      <c r="G49" s="169">
        <f>[2]OTCHET!G278+[2]OTCHET!G279+[2]OTCHET!G287+[2]OTCHET!G290</f>
        <v>0</v>
      </c>
      <c r="H49" s="170">
        <f>[2]OTCHET!H278+[2]OTCHET!H279+[2]OTCHET!H287+[2]OTCHET!H290</f>
        <v>0</v>
      </c>
      <c r="I49" s="170">
        <f>[2]OTCHET!I278+[2]OTCHET!I279+[2]OTCHET!I287+[2]OTCHET!I290</f>
        <v>0</v>
      </c>
      <c r="J49" s="171">
        <f>[2]OTCHET!J278+[2]OTCHET!J279+[2]OTCHET!J287+[2]OTCHET!J290</f>
        <v>0</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+[2]OTCHET!E291</f>
        <v>0</v>
      </c>
      <c r="F50" s="168">
        <f t="shared" si="1"/>
        <v>0</v>
      </c>
      <c r="G50" s="169">
        <f>+[2]OTCHET!G291</f>
        <v>0</v>
      </c>
      <c r="H50" s="170">
        <f>+[2]OTCHET!H291</f>
        <v>0</v>
      </c>
      <c r="I50" s="170">
        <f>+[2]OTCHET!I291</f>
        <v>0</v>
      </c>
      <c r="J50" s="171">
        <f>+[2]OTCHET!J291</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+[2]OTCHET!E275</f>
        <v>0</v>
      </c>
      <c r="F51" s="120">
        <f>+G51+H51+I51+J51</f>
        <v>0</v>
      </c>
      <c r="G51" s="121">
        <f>+[2]OTCHET!G275</f>
        <v>0</v>
      </c>
      <c r="H51" s="122">
        <f>+[2]OTCHET!H275</f>
        <v>0</v>
      </c>
      <c r="I51" s="122">
        <f>+[2]OTCHET!I275</f>
        <v>0</v>
      </c>
      <c r="J51" s="123">
        <f>+[2]OTCHET!J275</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+[2]OTCHET!E296</f>
        <v>0</v>
      </c>
      <c r="F52" s="120">
        <f t="shared" si="1"/>
        <v>0</v>
      </c>
      <c r="G52" s="121">
        <f>+[2]OTCHET!G296</f>
        <v>0</v>
      </c>
      <c r="H52" s="122">
        <f>+[2]OTCHET!H296</f>
        <v>0</v>
      </c>
      <c r="I52" s="122">
        <f>+[2]OTCHET!I296</f>
        <v>0</v>
      </c>
      <c r="J52" s="123">
        <f>+[2]OTCHET!J296</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[2]OTCHET!E297</f>
        <v>0</v>
      </c>
      <c r="F53" s="267">
        <f t="shared" si="1"/>
        <v>0</v>
      </c>
      <c r="G53" s="268">
        <f>[2]OTCHET!G297</f>
        <v>0</v>
      </c>
      <c r="H53" s="269">
        <f>[2]OTCHET!H297</f>
        <v>0</v>
      </c>
      <c r="I53" s="269">
        <f>[2]OTCHET!I297</f>
        <v>0</v>
      </c>
      <c r="J53" s="270">
        <f>[2]OTCHET!J297</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[2]OTCHET!E299</f>
        <v>0</v>
      </c>
      <c r="F54" s="275">
        <f t="shared" si="1"/>
        <v>0</v>
      </c>
      <c r="G54" s="276">
        <f>[2]OTCHET!G299</f>
        <v>0</v>
      </c>
      <c r="H54" s="277">
        <f>[2]OTCHET!H299</f>
        <v>0</v>
      </c>
      <c r="I54" s="277">
        <f>[2]OTCHET!I299</f>
        <v>0</v>
      </c>
      <c r="J54" s="278">
        <f>[2]OTCHET!J299</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+[2]OTCHET!E300</f>
        <v>0</v>
      </c>
      <c r="F55" s="284">
        <f t="shared" si="1"/>
        <v>0</v>
      </c>
      <c r="G55" s="285">
        <f>+[2]OTCHET!G300</f>
        <v>0</v>
      </c>
      <c r="H55" s="286">
        <f>+[2]OTCHET!H300</f>
        <v>0</v>
      </c>
      <c r="I55" s="286">
        <f>+[2]OTCHET!I300</f>
        <v>0</v>
      </c>
      <c r="J55" s="287">
        <f>+[2]OTCHET!J300</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964117</v>
      </c>
      <c r="F56" s="293">
        <f t="shared" si="5"/>
        <v>154763</v>
      </c>
      <c r="G56" s="294">
        <f t="shared" si="5"/>
        <v>96563</v>
      </c>
      <c r="H56" s="295">
        <f t="shared" si="5"/>
        <v>0</v>
      </c>
      <c r="I56" s="296">
        <f t="shared" si="5"/>
        <v>0</v>
      </c>
      <c r="J56" s="297">
        <f t="shared" si="5"/>
        <v>58200</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+[2]OTCHET!E364+[2]OTCHET!E378+[2]OTCHET!E391</f>
        <v>0</v>
      </c>
      <c r="F57" s="299">
        <f t="shared" si="1"/>
        <v>0</v>
      </c>
      <c r="G57" s="300">
        <f>+[2]OTCHET!G364+[2]OTCHET!G378+[2]OTCHET!G391</f>
        <v>0</v>
      </c>
      <c r="H57" s="301">
        <f>+[2]OTCHET!H364+[2]OTCHET!H378+[2]OTCHET!H391</f>
        <v>0</v>
      </c>
      <c r="I57" s="301">
        <f>+[2]OTCHET!I364+[2]OTCHET!I378+[2]OTCHET!I391</f>
        <v>0</v>
      </c>
      <c r="J57" s="302">
        <f>+[2]OTCHET!J364+[2]OTCHET!J378+[2]OTCHET!J391</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+[2]OTCHET!E386+[2]OTCHET!E394+[2]OTCHET!E399+[2]OTCHET!E402+[2]OTCHET!E405+[2]OTCHET!E408+[2]OTCHET!E409+[2]OTCHET!E412+[2]OTCHET!E425+[2]OTCHET!E426+[2]OTCHET!E427+[2]OTCHET!E428+[2]OTCHET!E429</f>
        <v>964117</v>
      </c>
      <c r="F58" s="304">
        <f t="shared" si="1"/>
        <v>96563</v>
      </c>
      <c r="G58" s="305">
        <f>+[2]OTCHET!G386+[2]OTCHET!G394+[2]OTCHET!G399+[2]OTCHET!G402+[2]OTCHET!G405+[2]OTCHET!G408+[2]OTCHET!G409+[2]OTCHET!G412+[2]OTCHET!G425+[2]OTCHET!G426+[2]OTCHET!G427+[2]OTCHET!G428+[2]OTCHET!G429</f>
        <v>96563</v>
      </c>
      <c r="H58" s="306">
        <f>+[2]OTCHET!H386+[2]OTCHET!H394+[2]OTCHET!H399+[2]OTCHET!H402+[2]OTCHET!H405+[2]OTCHET!H408+[2]OTCHET!H409+[2]OTCHET!H412+[2]OTCHET!H425+[2]OTCHET!H426+[2]OTCHET!H427+[2]OTCHET!H428+[2]OTCHET!H429</f>
        <v>0</v>
      </c>
      <c r="I58" s="306">
        <f>+[2]OTCHET!I386+[2]OTCHET!I394+[2]OTCHET!I399+[2]OTCHET!I402+[2]OTCHET!I405+[2]OTCHET!I408+[2]OTCHET!I409+[2]OTCHET!I412+[2]OTCHET!I425+[2]OTCHET!I426+[2]OTCHET!I427+[2]OTCHET!I428+[2]OTCHET!I429</f>
        <v>0</v>
      </c>
      <c r="J58" s="307">
        <f>+[2]OTCHET!J386+[2]OTCHET!J394+[2]OTCHET!J399+[2]OTCHET!J402+[2]OTCHET!J405+[2]OTCHET!J408+[2]OTCHET!J409+[2]OTCHET!J412+[2]OTCHET!J425+[2]OTCHET!J426+[2]OTCHET!J427+[2]OTCHET!J428+[2]OTCHET!J429</f>
        <v>0</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+[2]OTCHET!E425+[2]OTCHET!E426+[2]OTCHET!E427+[2]OTCHET!E428+[2]OTCHET!E429</f>
        <v>0</v>
      </c>
      <c r="F59" s="309">
        <f t="shared" si="1"/>
        <v>0</v>
      </c>
      <c r="G59" s="310">
        <f>+[2]OTCHET!G425+[2]OTCHET!G426+[2]OTCHET!G427+[2]OTCHET!G428+[2]OTCHET!G429</f>
        <v>0</v>
      </c>
      <c r="H59" s="311">
        <f>+[2]OTCHET!H425+[2]OTCHET!H426+[2]OTCHET!H427+[2]OTCHET!H428+[2]OTCHET!H429</f>
        <v>0</v>
      </c>
      <c r="I59" s="311">
        <f>+[2]OTCHET!I425+[2]OTCHET!I426+[2]OTCHET!I427+[2]OTCHET!I428+[2]OTCHET!I429</f>
        <v>0</v>
      </c>
      <c r="J59" s="312">
        <f>+[2]OTCHET!J425+[2]OTCHET!J426+[2]OTCHET!J427+[2]OTCHET!J428+[2]OTCHET!J429</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[2]OTCHET!E408</f>
        <v>0</v>
      </c>
      <c r="F60" s="316">
        <f t="shared" si="1"/>
        <v>0</v>
      </c>
      <c r="G60" s="317">
        <f>[2]OTCHET!G408</f>
        <v>0</v>
      </c>
      <c r="H60" s="318">
        <f>[2]OTCHET!H408</f>
        <v>0</v>
      </c>
      <c r="I60" s="318">
        <f>[2]OTCHET!I408</f>
        <v>0</v>
      </c>
      <c r="J60" s="319">
        <f>[2]OTCHET!J408</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[2]OTCHET!E415</f>
        <v>0</v>
      </c>
      <c r="F62" s="199">
        <f t="shared" si="1"/>
        <v>58200</v>
      </c>
      <c r="G62" s="200">
        <f>[2]OTCHET!G415</f>
        <v>0</v>
      </c>
      <c r="H62" s="201">
        <f>[2]OTCHET!H415</f>
        <v>0</v>
      </c>
      <c r="I62" s="201">
        <f>[2]OTCHET!I415</f>
        <v>0</v>
      </c>
      <c r="J62" s="202">
        <f>[2]OTCHET!J415</f>
        <v>58200</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+[2]OTCHET!E252</f>
        <v>0</v>
      </c>
      <c r="F63" s="328">
        <f t="shared" si="1"/>
        <v>0</v>
      </c>
      <c r="G63" s="329">
        <f>+[2]OTCHET!G252</f>
        <v>0</v>
      </c>
      <c r="H63" s="330">
        <f>+[2]OTCHET!H252</f>
        <v>0</v>
      </c>
      <c r="I63" s="330">
        <f>+[2]OTCHET!I252</f>
        <v>0</v>
      </c>
      <c r="J63" s="331">
        <f>+[2]OTCHET!J252</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0</v>
      </c>
      <c r="F64" s="336">
        <f t="shared" si="6"/>
        <v>-20906</v>
      </c>
      <c r="G64" s="337">
        <f t="shared" si="6"/>
        <v>-18791</v>
      </c>
      <c r="H64" s="338">
        <f t="shared" si="6"/>
        <v>0</v>
      </c>
      <c r="I64" s="338">
        <f t="shared" si="6"/>
        <v>-1637</v>
      </c>
      <c r="J64" s="339">
        <f t="shared" si="6"/>
        <v>-478</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0</v>
      </c>
      <c r="F66" s="348">
        <f>SUM(+F68+F76+F77+F84+F85+F86+F89+F90+F91+F92+F93+F94+F95)</f>
        <v>20906</v>
      </c>
      <c r="G66" s="349">
        <f t="shared" ref="G66:L66" si="8">SUM(+G68+G76+G77+G84+G85+G86+G89+G90+G91+G92+G93+G94+G95)</f>
        <v>18791</v>
      </c>
      <c r="H66" s="350">
        <f>SUM(+H68+H76+H77+H84+H85+H86+H89+H90+H91+H92+H93+H94+H95)</f>
        <v>0</v>
      </c>
      <c r="I66" s="350">
        <f>SUM(+I68+I76+I77+I84+I85+I86+I89+I90+I91+I92+I93+I94+I95)</f>
        <v>1637</v>
      </c>
      <c r="J66" s="351">
        <f>SUM(+J68+J76+J77+J84+J85+J86+J89+J90+J91+J92+J93+J94+J95)</f>
        <v>478</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+[2]OTCHET!E485+[2]OTCHET!E486+[2]OTCHET!E489+[2]OTCHET!E490+[2]OTCHET!E493+[2]OTCHET!E494+[2]OTCHET!E498</f>
        <v>0</v>
      </c>
      <c r="F69" s="367">
        <f t="shared" si="1"/>
        <v>0</v>
      </c>
      <c r="G69" s="368">
        <f>+[2]OTCHET!G485+[2]OTCHET!G486+[2]OTCHET!G489+[2]OTCHET!G490+[2]OTCHET!G493+[2]OTCHET!G494+[2]OTCHET!G498</f>
        <v>0</v>
      </c>
      <c r="H69" s="369">
        <f>+[2]OTCHET!H485+[2]OTCHET!H486+[2]OTCHET!H489+[2]OTCHET!H490+[2]OTCHET!H493+[2]OTCHET!H494+[2]OTCHET!H498</f>
        <v>0</v>
      </c>
      <c r="I69" s="369">
        <f>+[2]OTCHET!I485+[2]OTCHET!I486+[2]OTCHET!I489+[2]OTCHET!I490+[2]OTCHET!I493+[2]OTCHET!I494+[2]OTCHET!I498</f>
        <v>0</v>
      </c>
      <c r="J69" s="370">
        <f>+[2]OTCHET!J485+[2]OTCHET!J486+[2]OTCHET!J489+[2]OTCHET!J490+[2]OTCHET!J493+[2]OTCHET!J494+[2]OTCHET!J498</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+[2]OTCHET!E487+[2]OTCHET!E488+[2]OTCHET!E491+[2]OTCHET!E492+[2]OTCHET!E495+[2]OTCHET!E496+[2]OTCHET!E497+[2]OTCHET!E499</f>
        <v>0</v>
      </c>
      <c r="F70" s="375">
        <f t="shared" si="1"/>
        <v>0</v>
      </c>
      <c r="G70" s="376">
        <f>+[2]OTCHET!G487+[2]OTCHET!G488+[2]OTCHET!G491+[2]OTCHET!G492+[2]OTCHET!G495+[2]OTCHET!G496+[2]OTCHET!G497+[2]OTCHET!G499</f>
        <v>0</v>
      </c>
      <c r="H70" s="377">
        <f>+[2]OTCHET!H487+[2]OTCHET!H488+[2]OTCHET!H491+[2]OTCHET!H492+[2]OTCHET!H495+[2]OTCHET!H496+[2]OTCHET!H497+[2]OTCHET!H499</f>
        <v>0</v>
      </c>
      <c r="I70" s="377">
        <f>+[2]OTCHET!I487+[2]OTCHET!I488+[2]OTCHET!I491+[2]OTCHET!I492+[2]OTCHET!I495+[2]OTCHET!I496+[2]OTCHET!I497+[2]OTCHET!I499</f>
        <v>0</v>
      </c>
      <c r="J70" s="378">
        <f>+[2]OTCHET!J487+[2]OTCHET!J488+[2]OTCHET!J491+[2]OTCHET!J492+[2]OTCHET!J495+[2]OTCHET!J496+[2]OTCHET!J497+[2]OTCHET!J499</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+[2]OTCHET!E500</f>
        <v>0</v>
      </c>
      <c r="F71" s="375">
        <f t="shared" si="1"/>
        <v>0</v>
      </c>
      <c r="G71" s="376">
        <f>+[2]OTCHET!G500</f>
        <v>0</v>
      </c>
      <c r="H71" s="377">
        <f>+[2]OTCHET!H500</f>
        <v>0</v>
      </c>
      <c r="I71" s="377">
        <f>+[2]OTCHET!I500</f>
        <v>0</v>
      </c>
      <c r="J71" s="378">
        <f>+[2]OTCHET!J500</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+[2]OTCHET!E505</f>
        <v>0</v>
      </c>
      <c r="F72" s="375">
        <f t="shared" si="1"/>
        <v>0</v>
      </c>
      <c r="G72" s="376">
        <f>+[2]OTCHET!G505</f>
        <v>0</v>
      </c>
      <c r="H72" s="377">
        <f>+[2]OTCHET!H505</f>
        <v>0</v>
      </c>
      <c r="I72" s="377">
        <f>+[2]OTCHET!I505</f>
        <v>0</v>
      </c>
      <c r="J72" s="378">
        <f>+[2]OTCHET!J505</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+[2]OTCHET!E545</f>
        <v>0</v>
      </c>
      <c r="F73" s="375">
        <f t="shared" si="1"/>
        <v>0</v>
      </c>
      <c r="G73" s="376">
        <f>+[2]OTCHET!G545</f>
        <v>0</v>
      </c>
      <c r="H73" s="377">
        <f>+[2]OTCHET!H545</f>
        <v>0</v>
      </c>
      <c r="I73" s="377">
        <f>+[2]OTCHET!I545</f>
        <v>0</v>
      </c>
      <c r="J73" s="378">
        <f>+[2]OTCHET!J545</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+[2]OTCHET!E584+[2]OTCHET!E585</f>
        <v>0</v>
      </c>
      <c r="F74" s="375">
        <f t="shared" si="1"/>
        <v>0</v>
      </c>
      <c r="G74" s="376">
        <f>+[2]OTCHET!G584+[2]OTCHET!G585</f>
        <v>0</v>
      </c>
      <c r="H74" s="377">
        <f>+[2]OTCHET!H584+[2]OTCHET!H585</f>
        <v>0</v>
      </c>
      <c r="I74" s="377">
        <f>+[2]OTCHET!I584+[2]OTCHET!I585</f>
        <v>0</v>
      </c>
      <c r="J74" s="378">
        <f>+[2]OTCHET!J584+[2]OTCHET!J585</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+[2]OTCHET!E586+[2]OTCHET!E587+[2]OTCHET!E588</f>
        <v>0</v>
      </c>
      <c r="F75" s="382">
        <f t="shared" si="1"/>
        <v>0</v>
      </c>
      <c r="G75" s="383">
        <f>+[2]OTCHET!G586+[2]OTCHET!G587+[2]OTCHET!G588</f>
        <v>0</v>
      </c>
      <c r="H75" s="384">
        <f>+[2]OTCHET!H586+[2]OTCHET!H587+[2]OTCHET!H588</f>
        <v>0</v>
      </c>
      <c r="I75" s="384">
        <f>+[2]OTCHET!I586+[2]OTCHET!I587+[2]OTCHET!I588</f>
        <v>0</v>
      </c>
      <c r="J75" s="385">
        <f>+[2]OTCHET!J586+[2]OTCHET!J587+[2]OTCHET!J588</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[2]OTCHET!E464</f>
        <v>0</v>
      </c>
      <c r="F76" s="299">
        <f t="shared" si="1"/>
        <v>0</v>
      </c>
      <c r="G76" s="300">
        <f>[2]OTCHET!G464</f>
        <v>0</v>
      </c>
      <c r="H76" s="301">
        <f>[2]OTCHET!H464</f>
        <v>0</v>
      </c>
      <c r="I76" s="301">
        <f>[2]OTCHET!I464</f>
        <v>0</v>
      </c>
      <c r="J76" s="302">
        <f>[2]OTCHET!J464</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+[2]OTCHET!E469+[2]OTCHET!E472</f>
        <v>0</v>
      </c>
      <c r="F78" s="367">
        <f t="shared" si="1"/>
        <v>0</v>
      </c>
      <c r="G78" s="368">
        <f>+[2]OTCHET!G469+[2]OTCHET!G472</f>
        <v>0</v>
      </c>
      <c r="H78" s="369">
        <f>+[2]OTCHET!H469+[2]OTCHET!H472</f>
        <v>0</v>
      </c>
      <c r="I78" s="369">
        <f>+[2]OTCHET!I469+[2]OTCHET!I472</f>
        <v>0</v>
      </c>
      <c r="J78" s="370">
        <f>+[2]OTCHET!J469+[2]OTCHET!J472</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+[2]OTCHET!E470+[2]OTCHET!E473</f>
        <v>0</v>
      </c>
      <c r="F79" s="375">
        <f t="shared" si="1"/>
        <v>0</v>
      </c>
      <c r="G79" s="376">
        <f>+[2]OTCHET!G470+[2]OTCHET!G473</f>
        <v>0</v>
      </c>
      <c r="H79" s="377">
        <f>+[2]OTCHET!H470+[2]OTCHET!H473</f>
        <v>0</v>
      </c>
      <c r="I79" s="377">
        <f>+[2]OTCHET!I470+[2]OTCHET!I473</f>
        <v>0</v>
      </c>
      <c r="J79" s="378">
        <f>+[2]OTCHET!J470+[2]OTCHET!J473</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[2]OTCHET!E474</f>
        <v>0</v>
      </c>
      <c r="F80" s="375">
        <f t="shared" si="1"/>
        <v>0</v>
      </c>
      <c r="G80" s="376">
        <f>[2]OTCHET!G474</f>
        <v>0</v>
      </c>
      <c r="H80" s="377">
        <f>[2]OTCHET!H474</f>
        <v>0</v>
      </c>
      <c r="I80" s="377">
        <f>[2]OTCHET!I474</f>
        <v>0</v>
      </c>
      <c r="J80" s="378">
        <f>[2]OTCHET!J474</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+[2]OTCHET!E482</f>
        <v>0</v>
      </c>
      <c r="F82" s="375">
        <f t="shared" si="1"/>
        <v>0</v>
      </c>
      <c r="G82" s="376">
        <f>+[2]OTCHET!G482</f>
        <v>0</v>
      </c>
      <c r="H82" s="377">
        <f>+[2]OTCHET!H482</f>
        <v>0</v>
      </c>
      <c r="I82" s="377">
        <f>+[2]OTCHET!I482</f>
        <v>0</v>
      </c>
      <c r="J82" s="378">
        <f>+[2]OTCHET!J482</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+[2]OTCHET!E483</f>
        <v>0</v>
      </c>
      <c r="F83" s="382">
        <f t="shared" si="1"/>
        <v>0</v>
      </c>
      <c r="G83" s="383">
        <f>+[2]OTCHET!G483</f>
        <v>0</v>
      </c>
      <c r="H83" s="384">
        <f>+[2]OTCHET!H483</f>
        <v>0</v>
      </c>
      <c r="I83" s="384">
        <f>+[2]OTCHET!I483</f>
        <v>0</v>
      </c>
      <c r="J83" s="385">
        <f>+[2]OTCHET!J483</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[2]OTCHET!E538</f>
        <v>0</v>
      </c>
      <c r="F84" s="299">
        <f t="shared" si="1"/>
        <v>0</v>
      </c>
      <c r="G84" s="300">
        <f>[2]OTCHET!G538</f>
        <v>0</v>
      </c>
      <c r="H84" s="301">
        <f>[2]OTCHET!H538</f>
        <v>0</v>
      </c>
      <c r="I84" s="301">
        <f>[2]OTCHET!I538</f>
        <v>0</v>
      </c>
      <c r="J84" s="302">
        <f>[2]OTCHET!J538</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[2]OTCHET!E539</f>
        <v>0</v>
      </c>
      <c r="F85" s="304">
        <f t="shared" si="1"/>
        <v>0</v>
      </c>
      <c r="G85" s="305">
        <f>[2]OTCHET!G539</f>
        <v>0</v>
      </c>
      <c r="H85" s="306">
        <f>[2]OTCHET!H539</f>
        <v>0</v>
      </c>
      <c r="I85" s="306">
        <f>[2]OTCHET!I539</f>
        <v>0</v>
      </c>
      <c r="J85" s="307">
        <f>[2]OTCHET!J539</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0</v>
      </c>
      <c r="F86" s="309">
        <f>+F87+F88</f>
        <v>21169</v>
      </c>
      <c r="G86" s="310">
        <f t="shared" ref="G86:M86" si="11">+G87+G88</f>
        <v>20691</v>
      </c>
      <c r="H86" s="311">
        <f>+H87+H88</f>
        <v>0</v>
      </c>
      <c r="I86" s="311">
        <f>+I87+I88</f>
        <v>0</v>
      </c>
      <c r="J86" s="312">
        <f>+J87+J88</f>
        <v>478</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+[2]OTCHET!E506+[2]OTCHET!E515+[2]OTCHET!E519+[2]OTCHET!E546</f>
        <v>0</v>
      </c>
      <c r="F87" s="367">
        <f t="shared" si="1"/>
        <v>0</v>
      </c>
      <c r="G87" s="368">
        <f>+[2]OTCHET!G506+[2]OTCHET!G515+[2]OTCHET!G519+[2]OTCHET!G546</f>
        <v>0</v>
      </c>
      <c r="H87" s="369">
        <f>+[2]OTCHET!H506+[2]OTCHET!H515+[2]OTCHET!H519+[2]OTCHET!H546</f>
        <v>0</v>
      </c>
      <c r="I87" s="369">
        <f>+[2]OTCHET!I506+[2]OTCHET!I515+[2]OTCHET!I519+[2]OTCHET!I546</f>
        <v>0</v>
      </c>
      <c r="J87" s="370">
        <f>+[2]OTCHET!J506+[2]OTCHET!J515+[2]OTCHET!J519+[2]OTCHET!J546</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+[2]OTCHET!E524+[2]OTCHET!E527+[2]OTCHET!E547</f>
        <v>0</v>
      </c>
      <c r="F88" s="382">
        <f t="shared" si="1"/>
        <v>21169</v>
      </c>
      <c r="G88" s="383">
        <f>+[2]OTCHET!G524+[2]OTCHET!G527+[2]OTCHET!G547</f>
        <v>20691</v>
      </c>
      <c r="H88" s="384">
        <f>+[2]OTCHET!H524+[2]OTCHET!H527+[2]OTCHET!H547</f>
        <v>0</v>
      </c>
      <c r="I88" s="384">
        <f>+[2]OTCHET!I524+[2]OTCHET!I527+[2]OTCHET!I547</f>
        <v>0</v>
      </c>
      <c r="J88" s="385">
        <f>+[2]OTCHET!J524+[2]OTCHET!J527+[2]OTCHET!J547</f>
        <v>478</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[2]OTCHET!E534</f>
        <v>0</v>
      </c>
      <c r="F89" s="299">
        <f t="shared" ref="F89:F96" si="12">+G89+H89+I89+J89</f>
        <v>0</v>
      </c>
      <c r="G89" s="300">
        <f>[2]OTCHET!G534</f>
        <v>0</v>
      </c>
      <c r="H89" s="301">
        <f>[2]OTCHET!H534</f>
        <v>0</v>
      </c>
      <c r="I89" s="301">
        <f>[2]OTCHET!I534</f>
        <v>0</v>
      </c>
      <c r="J89" s="302">
        <f>[2]OTCHET!J534</f>
        <v>0</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+[2]OTCHET!E570+[2]OTCHET!E571+[2]OTCHET!E572+[2]OTCHET!E573+[2]OTCHET!E574+[2]OTCHET!E575</f>
        <v>0</v>
      </c>
      <c r="F90" s="304">
        <f t="shared" si="12"/>
        <v>0</v>
      </c>
      <c r="G90" s="305">
        <f>+[2]OTCHET!G570+[2]OTCHET!G571+[2]OTCHET!G572+[2]OTCHET!G573+[2]OTCHET!G574+[2]OTCHET!G575</f>
        <v>0</v>
      </c>
      <c r="H90" s="306">
        <f>+[2]OTCHET!H570+[2]OTCHET!H571+[2]OTCHET!H572+[2]OTCHET!H573+[2]OTCHET!H574+[2]OTCHET!H575</f>
        <v>0</v>
      </c>
      <c r="I90" s="306">
        <f>+[2]OTCHET!I570+[2]OTCHET!I571+[2]OTCHET!I572+[2]OTCHET!I573+[2]OTCHET!I574+[2]OTCHET!I575</f>
        <v>0</v>
      </c>
      <c r="J90" s="307">
        <f>+[2]OTCHET!J570+[2]OTCHET!J571+[2]OTCHET!J572+[2]OTCHET!J573+[2]OTCHET!J574+[2]OTCHET!J575</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+[2]OTCHET!E576+[2]OTCHET!E577+[2]OTCHET!E578+[2]OTCHET!E579+[2]OTCHET!E580+[2]OTCHET!E581+[2]OTCHET!E582</f>
        <v>0</v>
      </c>
      <c r="F91" s="168">
        <f t="shared" si="12"/>
        <v>-263</v>
      </c>
      <c r="G91" s="169">
        <f>+[2]OTCHET!G576+[2]OTCHET!G577+[2]OTCHET!G578+[2]OTCHET!G579+[2]OTCHET!G580+[2]OTCHET!G581+[2]OTCHET!G582</f>
        <v>0</v>
      </c>
      <c r="H91" s="170">
        <f>+[2]OTCHET!H576+[2]OTCHET!H577+[2]OTCHET!H578+[2]OTCHET!H579+[2]OTCHET!H580+[2]OTCHET!H581+[2]OTCHET!H582</f>
        <v>0</v>
      </c>
      <c r="I91" s="170">
        <f>+[2]OTCHET!I576+[2]OTCHET!I577+[2]OTCHET!I578+[2]OTCHET!I579+[2]OTCHET!I580+[2]OTCHET!I581+[2]OTCHET!I582</f>
        <v>-263</v>
      </c>
      <c r="J91" s="171">
        <f>+[2]OTCHET!J576+[2]OTCHET!J577+[2]OTCHET!J578+[2]OTCHET!J579+[2]OTCHET!J580+[2]OTCHET!J581+[2]OTCHET!J582</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+[2]OTCHET!E583</f>
        <v>0</v>
      </c>
      <c r="F92" s="168">
        <f t="shared" si="12"/>
        <v>0</v>
      </c>
      <c r="G92" s="169">
        <f>+[2]OTCHET!G583</f>
        <v>0</v>
      </c>
      <c r="H92" s="170">
        <f>+[2]OTCHET!H583</f>
        <v>0</v>
      </c>
      <c r="I92" s="170">
        <f>+[2]OTCHET!I583</f>
        <v>0</v>
      </c>
      <c r="J92" s="171">
        <f>+[2]OTCHET!J583</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+[2]OTCHET!E590+[2]OTCHET!E591</f>
        <v>0</v>
      </c>
      <c r="F93" s="168">
        <f t="shared" si="12"/>
        <v>0</v>
      </c>
      <c r="G93" s="169">
        <f>+[2]OTCHET!G590+[2]OTCHET!G591</f>
        <v>0</v>
      </c>
      <c r="H93" s="170">
        <f>+[2]OTCHET!H590+[2]OTCHET!H591</f>
        <v>0</v>
      </c>
      <c r="I93" s="170">
        <f>+[2]OTCHET!I590+[2]OTCHET!I591</f>
        <v>0</v>
      </c>
      <c r="J93" s="171">
        <f>+[2]OTCHET!J590+[2]OTCHET!J591</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+[2]OTCHET!E592+[2]OTCHET!E593</f>
        <v>0</v>
      </c>
      <c r="F94" s="168">
        <f t="shared" si="12"/>
        <v>0</v>
      </c>
      <c r="G94" s="169">
        <f>+[2]OTCHET!G592+[2]OTCHET!G593</f>
        <v>0</v>
      </c>
      <c r="H94" s="170">
        <f>+[2]OTCHET!H592+[2]OTCHET!H593</f>
        <v>0</v>
      </c>
      <c r="I94" s="170">
        <f>+[2]OTCHET!I592+[2]OTCHET!I593</f>
        <v>0</v>
      </c>
      <c r="J94" s="171">
        <f>+[2]OTCHET!J592+[2]OTCHET!J593</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[2]OTCHET!E594</f>
        <v>0</v>
      </c>
      <c r="F95" s="120">
        <f t="shared" si="12"/>
        <v>0</v>
      </c>
      <c r="G95" s="121">
        <f>[2]OTCHET!G594</f>
        <v>-1900</v>
      </c>
      <c r="H95" s="122">
        <f>[2]OTCHET!H594</f>
        <v>0</v>
      </c>
      <c r="I95" s="122">
        <f>[2]OTCHET!I594</f>
        <v>1900</v>
      </c>
      <c r="J95" s="123">
        <f>[2]OTCHET!J594</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+[2]OTCHET!E597</f>
        <v>0</v>
      </c>
      <c r="F96" s="396">
        <f t="shared" si="12"/>
        <v>0</v>
      </c>
      <c r="G96" s="397">
        <f>+[2]OTCHET!G597</f>
        <v>0</v>
      </c>
      <c r="H96" s="398">
        <f>+[2]OTCHET!H597</f>
        <v>0</v>
      </c>
      <c r="I96" s="398">
        <f>+[2]OTCHET!I597</f>
        <v>0</v>
      </c>
      <c r="J96" s="399">
        <f>+[2]OTCHET!J597</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f>+[2]OTCHET!H608</f>
        <v>0</v>
      </c>
      <c r="C107" s="421"/>
      <c r="D107" s="421"/>
      <c r="E107" s="426"/>
      <c r="F107" s="19"/>
      <c r="G107" s="427">
        <f>+[2]OTCHET!E608</f>
        <v>0</v>
      </c>
      <c r="H107" s="427">
        <f>+[2]OTCHET!F608</f>
        <v>0</v>
      </c>
      <c r="I107" s="428"/>
      <c r="J107" s="429">
        <f>+[2]OTCHET!B608</f>
        <v>45351</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c r="F114" s="447"/>
      <c r="G114" s="443"/>
      <c r="H114" s="3"/>
      <c r="I114" s="447"/>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41" priority="21" stopIfTrue="1" operator="notEqual">
      <formula>0</formula>
    </cfRule>
  </conditionalFormatting>
  <conditionalFormatting sqref="E105:J105">
    <cfRule type="cellIs" dxfId="40" priority="20" stopIfTrue="1" operator="notEqual">
      <formula>0</formula>
    </cfRule>
  </conditionalFormatting>
  <conditionalFormatting sqref="G107:H107 B107">
    <cfRule type="cellIs" dxfId="39" priority="19" stopIfTrue="1" operator="equal">
      <formula>0</formula>
    </cfRule>
  </conditionalFormatting>
  <conditionalFormatting sqref="I114 E110">
    <cfRule type="cellIs" dxfId="38" priority="18" stopIfTrue="1" operator="equal">
      <formula>0</formula>
    </cfRule>
  </conditionalFormatting>
  <conditionalFormatting sqref="J107">
    <cfRule type="cellIs" dxfId="37" priority="17" stopIfTrue="1" operator="equal">
      <formula>0</formula>
    </cfRule>
  </conditionalFormatting>
  <conditionalFormatting sqref="E114:F114">
    <cfRule type="cellIs" dxfId="36" priority="16" stopIfTrue="1" operator="equal">
      <formula>0</formula>
    </cfRule>
  </conditionalFormatting>
  <conditionalFormatting sqref="F15">
    <cfRule type="cellIs" dxfId="35" priority="11" stopIfTrue="1" operator="equal">
      <formula>"Чужди средства"</formula>
    </cfRule>
    <cfRule type="cellIs" dxfId="34" priority="12" stopIfTrue="1" operator="equal">
      <formula>"СЕС - ДМП"</formula>
    </cfRule>
    <cfRule type="cellIs" dxfId="33" priority="13" stopIfTrue="1" operator="equal">
      <formula>"СЕС - РА"</formula>
    </cfRule>
    <cfRule type="cellIs" dxfId="32" priority="14" stopIfTrue="1" operator="equal">
      <formula>"СЕС - ДЕС"</formula>
    </cfRule>
    <cfRule type="cellIs" dxfId="31" priority="15" stopIfTrue="1" operator="equal">
      <formula>"СЕС - КСФ"</formula>
    </cfRule>
  </conditionalFormatting>
  <conditionalFormatting sqref="B105">
    <cfRule type="cellIs" dxfId="30" priority="10" stopIfTrue="1" operator="notEqual">
      <formula>0</formula>
    </cfRule>
  </conditionalFormatting>
  <conditionalFormatting sqref="I11:J11">
    <cfRule type="cellIs" dxfId="29" priority="6" stopIfTrue="1" operator="between">
      <formula>1000000000000</formula>
      <formula>9999999999999990</formula>
    </cfRule>
    <cfRule type="cellIs" dxfId="28" priority="7" stopIfTrue="1" operator="between">
      <formula>10000000000</formula>
      <formula>999999999999</formula>
    </cfRule>
    <cfRule type="cellIs" dxfId="27" priority="8" stopIfTrue="1" operator="between">
      <formula>1000000</formula>
      <formula>99999999</formula>
    </cfRule>
    <cfRule type="cellIs" dxfId="26" priority="9" stopIfTrue="1" operator="between">
      <formula>100</formula>
      <formula>9999</formula>
    </cfRule>
  </conditionalFormatting>
  <conditionalFormatting sqref="E15">
    <cfRule type="cellIs" dxfId="25" priority="1" stopIfTrue="1" operator="equal">
      <formula>"Чужди средства"</formula>
    </cfRule>
    <cfRule type="cellIs" dxfId="24" priority="2" stopIfTrue="1" operator="equal">
      <formula>"СЕС - ДМП"</formula>
    </cfRule>
    <cfRule type="cellIs" dxfId="23" priority="3" stopIfTrue="1" operator="equal">
      <formula>"СЕС - РА"</formula>
    </cfRule>
    <cfRule type="cellIs" dxfId="22" priority="4" stopIfTrue="1" operator="equal">
      <formula>"СЕС - ДЕС"</formula>
    </cfRule>
    <cfRule type="cellIs" dxfId="21"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O112" sqref="O112"/>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+[3]OTCHET!B9</f>
        <v>РИОСВ ПЛОВДИВ</v>
      </c>
      <c r="C11" s="22"/>
      <c r="D11" s="22"/>
      <c r="E11" s="23" t="s">
        <v>0</v>
      </c>
      <c r="F11" s="24">
        <f>[3]OTCHET!F9</f>
        <v>45382</v>
      </c>
      <c r="G11" s="25" t="s">
        <v>1</v>
      </c>
      <c r="H11" s="26">
        <f>+[3]OTCHET!H9</f>
        <v>471013</v>
      </c>
      <c r="I11" s="448">
        <f>+[3]OTCHET!I9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+[3]OTCHET!B12</f>
        <v>Министерство на околната среда и водите</v>
      </c>
      <c r="C13" s="31"/>
      <c r="D13" s="31"/>
      <c r="E13" s="35" t="str">
        <f>+[3]OTCHET!E12</f>
        <v>код по ЕБК:</v>
      </c>
      <c r="F13" s="36" t="str">
        <f>+[3]OTCHET!F12</f>
        <v>1900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+[3]OTCHET!E15</f>
        <v>0</v>
      </c>
      <c r="F15" s="41" t="str">
        <f>[3]OTCHET!F15</f>
        <v>БЮДЖЕТ</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165000</v>
      </c>
      <c r="F22" s="102">
        <f t="shared" si="0"/>
        <v>42554</v>
      </c>
      <c r="G22" s="103">
        <f t="shared" si="0"/>
        <v>43232</v>
      </c>
      <c r="H22" s="104">
        <f t="shared" si="0"/>
        <v>0</v>
      </c>
      <c r="I22" s="104">
        <f t="shared" si="0"/>
        <v>0</v>
      </c>
      <c r="J22" s="105">
        <f t="shared" si="0"/>
        <v>-678</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[3]OTCHET!E22+[3]OTCHET!E28+[3]OTCHET!E33+[3]OTCHET!E39+[3]OTCHET!E47+[3]OTCHET!E52+[3]OTCHET!E58+[3]OTCHET!E61+[3]OTCHET!E64+[3]OTCHET!E65+[3]OTCHET!E72+[3]OTCHET!E73</f>
        <v>0</v>
      </c>
      <c r="F23" s="111">
        <f t="shared" ref="F23:F88" si="1">+G23+H23+I23+J23</f>
        <v>0</v>
      </c>
      <c r="G23" s="112">
        <f>[3]OTCHET!G22+[3]OTCHET!G28+[3]OTCHET!G33+[3]OTCHET!G39+[3]OTCHET!G47+[3]OTCHET!G52+[3]OTCHET!G58+[3]OTCHET!G61+[3]OTCHET!G64+[3]OTCHET!G65+[3]OTCHET!G72+[3]OTCHET!G73</f>
        <v>0</v>
      </c>
      <c r="H23" s="113">
        <f>[3]OTCHET!H22+[3]OTCHET!H28+[3]OTCHET!H33+[3]OTCHET!H39+[3]OTCHET!H47+[3]OTCHET!H52+[3]OTCHET!H58+[3]OTCHET!H61+[3]OTCHET!H64+[3]OTCHET!H65+[3]OTCHET!H72+[3]OTCHET!H73</f>
        <v>0</v>
      </c>
      <c r="I23" s="113">
        <f>[3]OTCHET!I22+[3]OTCHET!I28+[3]OTCHET!I33+[3]OTCHET!I39+[3]OTCHET!I47+[3]OTCHET!I52+[3]OTCHET!I58+[3]OTCHET!I61+[3]OTCHET!I64+[3]OTCHET!I65+[3]OTCHET!I72+[3]OTCHET!I73</f>
        <v>0</v>
      </c>
      <c r="J23" s="114">
        <f>[3]OTCHET!J22+[3]OTCHET!J28+[3]OTCHET!J33+[3]OTCHET!J39+[3]OTCHET!J47+[3]OTCHET!J52+[3]OTCHET!J58+[3]OTCHET!J61+[3]OTCHET!J64+[3]OTCHET!J65+[3]OTCHET!J72+[3]OTCHET!J73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165000</v>
      </c>
      <c r="F25" s="127">
        <f>+F26+F30+F31+F32+F33</f>
        <v>42554</v>
      </c>
      <c r="G25" s="128">
        <f t="shared" ref="G25:M25" si="2">+G26+G30+G31+G32+G33</f>
        <v>43232</v>
      </c>
      <c r="H25" s="129">
        <f>+H26+H30+H31+H32+H33</f>
        <v>0</v>
      </c>
      <c r="I25" s="129">
        <f>+I26+I30+I31+I32+I33</f>
        <v>0</v>
      </c>
      <c r="J25" s="130">
        <f>+J26+J30+J31+J32+J33</f>
        <v>-678</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[3]OTCHET!E74</f>
        <v>0</v>
      </c>
      <c r="F26" s="133">
        <f t="shared" si="1"/>
        <v>0</v>
      </c>
      <c r="G26" s="134">
        <f>[3]OTCHET!G74</f>
        <v>0</v>
      </c>
      <c r="H26" s="135">
        <f>[3]OTCHET!H74</f>
        <v>0</v>
      </c>
      <c r="I26" s="135">
        <f>[3]OTCHET!I74</f>
        <v>0</v>
      </c>
      <c r="J26" s="136">
        <f>[3]OTCHET!J74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[3]OTCHET!E75</f>
        <v>0</v>
      </c>
      <c r="F27" s="140">
        <f t="shared" si="1"/>
        <v>0</v>
      </c>
      <c r="G27" s="141">
        <f>[3]OTCHET!G75</f>
        <v>0</v>
      </c>
      <c r="H27" s="142">
        <f>[3]OTCHET!H75</f>
        <v>0</v>
      </c>
      <c r="I27" s="142">
        <f>[3]OTCHET!I75</f>
        <v>0</v>
      </c>
      <c r="J27" s="143">
        <f>[3]OTCHET!J75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[3]OTCHET!E77</f>
        <v>0</v>
      </c>
      <c r="F28" s="148">
        <f t="shared" si="1"/>
        <v>0</v>
      </c>
      <c r="G28" s="149">
        <f>[3]OTCHET!G77</f>
        <v>0</v>
      </c>
      <c r="H28" s="150">
        <f>[3]OTCHET!H77</f>
        <v>0</v>
      </c>
      <c r="I28" s="150">
        <f>[3]OTCHET!I77</f>
        <v>0</v>
      </c>
      <c r="J28" s="151">
        <f>[3]OTCHET!J77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+[3]OTCHET!E78+[3]OTCHET!E79</f>
        <v>0</v>
      </c>
      <c r="F29" s="156">
        <f t="shared" si="1"/>
        <v>0</v>
      </c>
      <c r="G29" s="157">
        <f>+[3]OTCHET!G78+[3]OTCHET!G79</f>
        <v>0</v>
      </c>
      <c r="H29" s="158">
        <f>+[3]OTCHET!H78+[3]OTCHET!H79</f>
        <v>0</v>
      </c>
      <c r="I29" s="158">
        <f>+[3]OTCHET!I78+[3]OTCHET!I79</f>
        <v>0</v>
      </c>
      <c r="J29" s="159">
        <f>+[3]OTCHET!J78+[3]OTCHET!J79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[3]OTCHET!E90+[3]OTCHET!E93+[3]OTCHET!E94</f>
        <v>140000</v>
      </c>
      <c r="F30" s="162">
        <f t="shared" si="1"/>
        <v>38607</v>
      </c>
      <c r="G30" s="163">
        <f>[3]OTCHET!G90+[3]OTCHET!G93+[3]OTCHET!G94</f>
        <v>38607</v>
      </c>
      <c r="H30" s="164">
        <f>[3]OTCHET!H90+[3]OTCHET!H93+[3]OTCHET!H94</f>
        <v>0</v>
      </c>
      <c r="I30" s="164">
        <f>[3]OTCHET!I90+[3]OTCHET!I93+[3]OTCHET!I94</f>
        <v>0</v>
      </c>
      <c r="J30" s="165">
        <f>[3]OTCHET!J90+[3]OTCHET!J93+[3]OTCHET!J94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[3]OTCHET!E106</f>
        <v>25000</v>
      </c>
      <c r="F31" s="168">
        <f t="shared" si="1"/>
        <v>4274</v>
      </c>
      <c r="G31" s="169">
        <f>[3]OTCHET!G106</f>
        <v>4274</v>
      </c>
      <c r="H31" s="170">
        <f>[3]OTCHET!H106</f>
        <v>0</v>
      </c>
      <c r="I31" s="170">
        <f>[3]OTCHET!I106</f>
        <v>0</v>
      </c>
      <c r="J31" s="171">
        <f>[3]OTCHET!J106</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[3]OTCHET!E110+[3]OTCHET!E119+[3]OTCHET!E135+[3]OTCHET!E136</f>
        <v>0</v>
      </c>
      <c r="F32" s="168">
        <f t="shared" si="1"/>
        <v>-327</v>
      </c>
      <c r="G32" s="169">
        <f>[3]OTCHET!G110+[3]OTCHET!G119+[3]OTCHET!G135+[3]OTCHET!G136</f>
        <v>351</v>
      </c>
      <c r="H32" s="170">
        <f>[3]OTCHET!H110+[3]OTCHET!H119+[3]OTCHET!H135+[3]OTCHET!H136</f>
        <v>0</v>
      </c>
      <c r="I32" s="170">
        <f>[3]OTCHET!I110+[3]OTCHET!I119+[3]OTCHET!I135+[3]OTCHET!I136</f>
        <v>0</v>
      </c>
      <c r="J32" s="171">
        <f>[3]OTCHET!J110+[3]OTCHET!J119+[3]OTCHET!J135+[3]OTCHET!J136</f>
        <v>-678</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[3]OTCHET!E123</f>
        <v>0</v>
      </c>
      <c r="F33" s="120">
        <f t="shared" si="1"/>
        <v>0</v>
      </c>
      <c r="G33" s="121">
        <f>[3]OTCHET!G123</f>
        <v>0</v>
      </c>
      <c r="H33" s="122">
        <f>[3]OTCHET!H123</f>
        <v>0</v>
      </c>
      <c r="I33" s="122">
        <f>[3]OTCHET!I123</f>
        <v>0</v>
      </c>
      <c r="J33" s="123">
        <f>[3]OTCHET!J123</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+[3]OTCHET!E137</f>
        <v>0</v>
      </c>
      <c r="F36" s="191">
        <f t="shared" si="1"/>
        <v>0</v>
      </c>
      <c r="G36" s="192">
        <f>+[3]OTCHET!G137</f>
        <v>0</v>
      </c>
      <c r="H36" s="193">
        <f>+[3]OTCHET!H137</f>
        <v>0</v>
      </c>
      <c r="I36" s="193">
        <f>+[3]OTCHET!I137</f>
        <v>0</v>
      </c>
      <c r="J36" s="194">
        <f>+[3]OTCHET!J137</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[3]OTCHET!E140+[3]OTCHET!E149+[3]OTCHET!E158</f>
        <v>0</v>
      </c>
      <c r="F37" s="199">
        <f t="shared" si="1"/>
        <v>0</v>
      </c>
      <c r="G37" s="200">
        <f>[3]OTCHET!G140+[3]OTCHET!G149+[3]OTCHET!G158</f>
        <v>0</v>
      </c>
      <c r="H37" s="201">
        <f>[3]OTCHET!H140+[3]OTCHET!H149+[3]OTCHET!H158</f>
        <v>0</v>
      </c>
      <c r="I37" s="201">
        <f>[3]OTCHET!I140+[3]OTCHET!I149+[3]OTCHET!I158</f>
        <v>0</v>
      </c>
      <c r="J37" s="202">
        <f>[3]OTCHET!J140+[3]OTCHET!J149+[3]OTCHET!J158</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1303299</v>
      </c>
      <c r="F38" s="209">
        <f t="shared" si="3"/>
        <v>289172</v>
      </c>
      <c r="G38" s="210">
        <f t="shared" si="3"/>
        <v>205720</v>
      </c>
      <c r="H38" s="211">
        <f t="shared" si="3"/>
        <v>0</v>
      </c>
      <c r="I38" s="211">
        <f t="shared" si="3"/>
        <v>1790</v>
      </c>
      <c r="J38" s="212">
        <f t="shared" si="3"/>
        <v>81662</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1097529</v>
      </c>
      <c r="F39" s="221">
        <f t="shared" si="4"/>
        <v>262677</v>
      </c>
      <c r="G39" s="222">
        <f t="shared" si="4"/>
        <v>181015</v>
      </c>
      <c r="H39" s="223">
        <f t="shared" si="4"/>
        <v>0</v>
      </c>
      <c r="I39" s="223">
        <f t="shared" si="4"/>
        <v>0</v>
      </c>
      <c r="J39" s="224">
        <f t="shared" si="4"/>
        <v>81662</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[3]OTCHET!E187</f>
        <v>811246</v>
      </c>
      <c r="F40" s="229">
        <f t="shared" si="1"/>
        <v>188647</v>
      </c>
      <c r="G40" s="230">
        <f>[3]OTCHET!G187</f>
        <v>166917</v>
      </c>
      <c r="H40" s="231">
        <f>[3]OTCHET!H187</f>
        <v>0</v>
      </c>
      <c r="I40" s="231">
        <f>[3]OTCHET!I187</f>
        <v>0</v>
      </c>
      <c r="J40" s="232">
        <f>[3]OTCHET!J187</f>
        <v>21730</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[3]OTCHET!E190</f>
        <v>28199</v>
      </c>
      <c r="F41" s="237">
        <f t="shared" si="1"/>
        <v>14435</v>
      </c>
      <c r="G41" s="238">
        <f>[3]OTCHET!G190</f>
        <v>14098</v>
      </c>
      <c r="H41" s="239">
        <f>[3]OTCHET!H190</f>
        <v>0</v>
      </c>
      <c r="I41" s="239">
        <f>[3]OTCHET!I190</f>
        <v>0</v>
      </c>
      <c r="J41" s="240">
        <f>[3]OTCHET!J190</f>
        <v>337</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+[3]OTCHET!E196+[3]OTCHET!E204</f>
        <v>258084</v>
      </c>
      <c r="F42" s="244">
        <f t="shared" si="1"/>
        <v>59595</v>
      </c>
      <c r="G42" s="245">
        <f>+[3]OTCHET!G196+[3]OTCHET!G204</f>
        <v>0</v>
      </c>
      <c r="H42" s="246">
        <f>+[3]OTCHET!H196+[3]OTCHET!H204</f>
        <v>0</v>
      </c>
      <c r="I42" s="246">
        <f>+[3]OTCHET!I196+[3]OTCHET!I204</f>
        <v>0</v>
      </c>
      <c r="J42" s="247">
        <f>+[3]OTCHET!J196+[3]OTCHET!J204</f>
        <v>59595</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+[3]OTCHET!E205+[3]OTCHET!E223+[3]OTCHET!E274</f>
        <v>205770</v>
      </c>
      <c r="F43" s="250">
        <f t="shared" si="1"/>
        <v>26495</v>
      </c>
      <c r="G43" s="251">
        <f>+[3]OTCHET!G205+[3]OTCHET!G223+[3]OTCHET!G274</f>
        <v>24705</v>
      </c>
      <c r="H43" s="252">
        <f>+[3]OTCHET!H205+[3]OTCHET!H223+[3]OTCHET!H274</f>
        <v>0</v>
      </c>
      <c r="I43" s="252">
        <f>+[3]OTCHET!I205+[3]OTCHET!I223+[3]OTCHET!I274</f>
        <v>1790</v>
      </c>
      <c r="J43" s="253">
        <f>+[3]OTCHET!J205+[3]OTCHET!J223+[3]OTCHET!J274</f>
        <v>0</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+[3]OTCHET!E227+[3]OTCHET!E233+[3]OTCHET!E236+[3]OTCHET!E237+[3]OTCHET!E238+[3]OTCHET!E239+[3]OTCHET!E243</f>
        <v>0</v>
      </c>
      <c r="F44" s="120">
        <f t="shared" si="1"/>
        <v>0</v>
      </c>
      <c r="G44" s="121">
        <f>+[3]OTCHET!G227+[3]OTCHET!G233+[3]OTCHET!G236+[3]OTCHET!G237+[3]OTCHET!G238+[3]OTCHET!G239+[3]OTCHET!G243</f>
        <v>0</v>
      </c>
      <c r="H44" s="122">
        <f>+[3]OTCHET!H227+[3]OTCHET!H233+[3]OTCHET!H236+[3]OTCHET!H237+[3]OTCHET!H238+[3]OTCHET!H239+[3]OTCHET!H243</f>
        <v>0</v>
      </c>
      <c r="I44" s="122">
        <f>+[3]OTCHET!I227+[3]OTCHET!I233+[3]OTCHET!I236+[3]OTCHET!I237+[3]OTCHET!I238+[3]OTCHET!I239+[3]OTCHET!I243</f>
        <v>0</v>
      </c>
      <c r="J44" s="123">
        <f>+[3]OTCHET!J227+[3]OTCHET!J233+[3]OTCHET!J236+[3]OTCHET!J237+[3]OTCHET!J238+[3]OTCHET!J239+[3]OTCHET!J243</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+[3]OTCHET!E236+[3]OTCHET!E237+[3]OTCHET!E238+[3]OTCHET!E239+[3]OTCHET!E246+[3]OTCHET!E247+[3]OTCHET!E251</f>
        <v>0</v>
      </c>
      <c r="F45" s="256">
        <f t="shared" si="1"/>
        <v>0</v>
      </c>
      <c r="G45" s="257">
        <f>+[3]OTCHET!G236+[3]OTCHET!G237+[3]OTCHET!G238+[3]OTCHET!G239+[3]OTCHET!G246+[3]OTCHET!G247+[3]OTCHET!G251</f>
        <v>0</v>
      </c>
      <c r="H45" s="258">
        <f>+[3]OTCHET!H236+[3]OTCHET!H237+[3]OTCHET!H238+[3]OTCHET!H239+[3]OTCHET!H246+[3]OTCHET!H247+[3]OTCHET!H251</f>
        <v>0</v>
      </c>
      <c r="I45" s="259">
        <f>+[3]OTCHET!I236+[3]OTCHET!I237+[3]OTCHET!I238+[3]OTCHET!I239+[3]OTCHET!I246+[3]OTCHET!I247+[3]OTCHET!I251</f>
        <v>0</v>
      </c>
      <c r="J45" s="260">
        <f>+[3]OTCHET!J236+[3]OTCHET!J237+[3]OTCHET!J238+[3]OTCHET!J239+[3]OTCHET!J246+[3]OTCHET!J247+[3]OTCHET!J251</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+[3]OTCHET!E258+[3]OTCHET!E259+[3]OTCHET!E260+[3]OTCHET!E261</f>
        <v>0</v>
      </c>
      <c r="F46" s="250">
        <f t="shared" si="1"/>
        <v>0</v>
      </c>
      <c r="G46" s="251">
        <f>+[3]OTCHET!G258+[3]OTCHET!G259+[3]OTCHET!G260+[3]OTCHET!G261</f>
        <v>0</v>
      </c>
      <c r="H46" s="252">
        <f>+[3]OTCHET!H258+[3]OTCHET!H259+[3]OTCHET!H260+[3]OTCHET!H261</f>
        <v>0</v>
      </c>
      <c r="I46" s="252">
        <f>+[3]OTCHET!I258+[3]OTCHET!I259+[3]OTCHET!I260+[3]OTCHET!I261</f>
        <v>0</v>
      </c>
      <c r="J46" s="253">
        <f>+[3]OTCHET!J258+[3]OTCHET!J259+[3]OTCHET!J260+[3]OTCHET!J261</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+[3]OTCHET!E259</f>
        <v>0</v>
      </c>
      <c r="F47" s="256">
        <f t="shared" si="1"/>
        <v>0</v>
      </c>
      <c r="G47" s="257">
        <f>+[3]OTCHET!G259</f>
        <v>0</v>
      </c>
      <c r="H47" s="258">
        <f>+[3]OTCHET!H259</f>
        <v>0</v>
      </c>
      <c r="I47" s="259">
        <f>+[3]OTCHET!I259</f>
        <v>0</v>
      </c>
      <c r="J47" s="260">
        <f>+[3]OTCHET!J259</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+[3]OTCHET!E268+[3]OTCHET!E272+[3]OTCHET!E273</f>
        <v>0</v>
      </c>
      <c r="F48" s="168">
        <f t="shared" si="1"/>
        <v>0</v>
      </c>
      <c r="G48" s="163">
        <f>+[3]OTCHET!G268+[3]OTCHET!G272+[3]OTCHET!G273</f>
        <v>0</v>
      </c>
      <c r="H48" s="164">
        <f>+[3]OTCHET!H268+[3]OTCHET!H272+[3]OTCHET!H273</f>
        <v>0</v>
      </c>
      <c r="I48" s="164">
        <f>+[3]OTCHET!I268+[3]OTCHET!I272+[3]OTCHET!I273</f>
        <v>0</v>
      </c>
      <c r="J48" s="165">
        <f>+[3]OTCHET!J268+[3]OTCHET!J272+[3]OTCHET!J273</f>
        <v>0</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[3]OTCHET!E278+[3]OTCHET!E279+[3]OTCHET!E287+[3]OTCHET!E290</f>
        <v>0</v>
      </c>
      <c r="F49" s="168">
        <f t="shared" si="1"/>
        <v>0</v>
      </c>
      <c r="G49" s="169">
        <f>[3]OTCHET!G278+[3]OTCHET!G279+[3]OTCHET!G287+[3]OTCHET!G290</f>
        <v>0</v>
      </c>
      <c r="H49" s="170">
        <f>[3]OTCHET!H278+[3]OTCHET!H279+[3]OTCHET!H287+[3]OTCHET!H290</f>
        <v>0</v>
      </c>
      <c r="I49" s="170">
        <f>[3]OTCHET!I278+[3]OTCHET!I279+[3]OTCHET!I287+[3]OTCHET!I290</f>
        <v>0</v>
      </c>
      <c r="J49" s="171">
        <f>[3]OTCHET!J278+[3]OTCHET!J279+[3]OTCHET!J287+[3]OTCHET!J290</f>
        <v>0</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+[3]OTCHET!E291</f>
        <v>0</v>
      </c>
      <c r="F50" s="168">
        <f t="shared" si="1"/>
        <v>0</v>
      </c>
      <c r="G50" s="169">
        <f>+[3]OTCHET!G291</f>
        <v>0</v>
      </c>
      <c r="H50" s="170">
        <f>+[3]OTCHET!H291</f>
        <v>0</v>
      </c>
      <c r="I50" s="170">
        <f>+[3]OTCHET!I291</f>
        <v>0</v>
      </c>
      <c r="J50" s="171">
        <f>+[3]OTCHET!J291</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+[3]OTCHET!E275</f>
        <v>0</v>
      </c>
      <c r="F51" s="120">
        <f>+G51+H51+I51+J51</f>
        <v>0</v>
      </c>
      <c r="G51" s="121">
        <f>+[3]OTCHET!G275</f>
        <v>0</v>
      </c>
      <c r="H51" s="122">
        <f>+[3]OTCHET!H275</f>
        <v>0</v>
      </c>
      <c r="I51" s="122">
        <f>+[3]OTCHET!I275</f>
        <v>0</v>
      </c>
      <c r="J51" s="123">
        <f>+[3]OTCHET!J275</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+[3]OTCHET!E296</f>
        <v>0</v>
      </c>
      <c r="F52" s="120">
        <f t="shared" si="1"/>
        <v>0</v>
      </c>
      <c r="G52" s="121">
        <f>+[3]OTCHET!G296</f>
        <v>0</v>
      </c>
      <c r="H52" s="122">
        <f>+[3]OTCHET!H296</f>
        <v>0</v>
      </c>
      <c r="I52" s="122">
        <f>+[3]OTCHET!I296</f>
        <v>0</v>
      </c>
      <c r="J52" s="123">
        <f>+[3]OTCHET!J296</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[3]OTCHET!E297</f>
        <v>0</v>
      </c>
      <c r="F53" s="267">
        <f t="shared" si="1"/>
        <v>0</v>
      </c>
      <c r="G53" s="268">
        <f>[3]OTCHET!G297</f>
        <v>0</v>
      </c>
      <c r="H53" s="269">
        <f>[3]OTCHET!H297</f>
        <v>0</v>
      </c>
      <c r="I53" s="269">
        <f>[3]OTCHET!I297</f>
        <v>0</v>
      </c>
      <c r="J53" s="270">
        <f>[3]OTCHET!J297</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[3]OTCHET!E299</f>
        <v>0</v>
      </c>
      <c r="F54" s="275">
        <f t="shared" si="1"/>
        <v>0</v>
      </c>
      <c r="G54" s="276">
        <f>[3]OTCHET!G299</f>
        <v>0</v>
      </c>
      <c r="H54" s="277">
        <f>[3]OTCHET!H299</f>
        <v>0</v>
      </c>
      <c r="I54" s="277">
        <f>[3]OTCHET!I299</f>
        <v>0</v>
      </c>
      <c r="J54" s="278">
        <f>[3]OTCHET!J299</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+[3]OTCHET!E300</f>
        <v>0</v>
      </c>
      <c r="F55" s="284">
        <f t="shared" si="1"/>
        <v>0</v>
      </c>
      <c r="G55" s="285">
        <f>+[3]OTCHET!G300</f>
        <v>0</v>
      </c>
      <c r="H55" s="286">
        <f>+[3]OTCHET!H300</f>
        <v>0</v>
      </c>
      <c r="I55" s="286">
        <f>+[3]OTCHET!I300</f>
        <v>0</v>
      </c>
      <c r="J55" s="287">
        <f>+[3]OTCHET!J300</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1138299</v>
      </c>
      <c r="F56" s="293">
        <f t="shared" si="5"/>
        <v>234258</v>
      </c>
      <c r="G56" s="294">
        <f t="shared" si="5"/>
        <v>152596</v>
      </c>
      <c r="H56" s="295">
        <f t="shared" si="5"/>
        <v>0</v>
      </c>
      <c r="I56" s="296">
        <f t="shared" si="5"/>
        <v>0</v>
      </c>
      <c r="J56" s="297">
        <f t="shared" si="5"/>
        <v>81662</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+[3]OTCHET!E364+[3]OTCHET!E378+[3]OTCHET!E391</f>
        <v>0</v>
      </c>
      <c r="F57" s="299">
        <f t="shared" si="1"/>
        <v>0</v>
      </c>
      <c r="G57" s="300">
        <f>+[3]OTCHET!G364+[3]OTCHET!G378+[3]OTCHET!G391</f>
        <v>0</v>
      </c>
      <c r="H57" s="301">
        <f>+[3]OTCHET!H364+[3]OTCHET!H378+[3]OTCHET!H391</f>
        <v>0</v>
      </c>
      <c r="I57" s="301">
        <f>+[3]OTCHET!I364+[3]OTCHET!I378+[3]OTCHET!I391</f>
        <v>0</v>
      </c>
      <c r="J57" s="302">
        <f>+[3]OTCHET!J364+[3]OTCHET!J378+[3]OTCHET!J391</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+[3]OTCHET!E386+[3]OTCHET!E394+[3]OTCHET!E399+[3]OTCHET!E402+[3]OTCHET!E405+[3]OTCHET!E408+[3]OTCHET!E409+[3]OTCHET!E412+[3]OTCHET!E425+[3]OTCHET!E426+[3]OTCHET!E427+[3]OTCHET!E428+[3]OTCHET!E429</f>
        <v>1138299</v>
      </c>
      <c r="F58" s="304">
        <f t="shared" si="1"/>
        <v>152596</v>
      </c>
      <c r="G58" s="305">
        <f>+[3]OTCHET!G386+[3]OTCHET!G394+[3]OTCHET!G399+[3]OTCHET!G402+[3]OTCHET!G405+[3]OTCHET!G408+[3]OTCHET!G409+[3]OTCHET!G412+[3]OTCHET!G425+[3]OTCHET!G426+[3]OTCHET!G427+[3]OTCHET!G428+[3]OTCHET!G429</f>
        <v>152596</v>
      </c>
      <c r="H58" s="306">
        <f>+[3]OTCHET!H386+[3]OTCHET!H394+[3]OTCHET!H399+[3]OTCHET!H402+[3]OTCHET!H405+[3]OTCHET!H408+[3]OTCHET!H409+[3]OTCHET!H412+[3]OTCHET!H425+[3]OTCHET!H426+[3]OTCHET!H427+[3]OTCHET!H428+[3]OTCHET!H429</f>
        <v>0</v>
      </c>
      <c r="I58" s="306">
        <f>+[3]OTCHET!I386+[3]OTCHET!I394+[3]OTCHET!I399+[3]OTCHET!I402+[3]OTCHET!I405+[3]OTCHET!I408+[3]OTCHET!I409+[3]OTCHET!I412+[3]OTCHET!I425+[3]OTCHET!I426+[3]OTCHET!I427+[3]OTCHET!I428+[3]OTCHET!I429</f>
        <v>0</v>
      </c>
      <c r="J58" s="307">
        <f>+[3]OTCHET!J386+[3]OTCHET!J394+[3]OTCHET!J399+[3]OTCHET!J402+[3]OTCHET!J405+[3]OTCHET!J408+[3]OTCHET!J409+[3]OTCHET!J412+[3]OTCHET!J425+[3]OTCHET!J426+[3]OTCHET!J427+[3]OTCHET!J428+[3]OTCHET!J429</f>
        <v>0</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+[3]OTCHET!E425+[3]OTCHET!E426+[3]OTCHET!E427+[3]OTCHET!E428+[3]OTCHET!E429</f>
        <v>0</v>
      </c>
      <c r="F59" s="309">
        <f t="shared" si="1"/>
        <v>0</v>
      </c>
      <c r="G59" s="310">
        <f>+[3]OTCHET!G425+[3]OTCHET!G426+[3]OTCHET!G427+[3]OTCHET!G428+[3]OTCHET!G429</f>
        <v>0</v>
      </c>
      <c r="H59" s="311">
        <f>+[3]OTCHET!H425+[3]OTCHET!H426+[3]OTCHET!H427+[3]OTCHET!H428+[3]OTCHET!H429</f>
        <v>0</v>
      </c>
      <c r="I59" s="311">
        <f>+[3]OTCHET!I425+[3]OTCHET!I426+[3]OTCHET!I427+[3]OTCHET!I428+[3]OTCHET!I429</f>
        <v>0</v>
      </c>
      <c r="J59" s="312">
        <f>+[3]OTCHET!J425+[3]OTCHET!J426+[3]OTCHET!J427+[3]OTCHET!J428+[3]OTCHET!J429</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[3]OTCHET!E408</f>
        <v>0</v>
      </c>
      <c r="F60" s="316">
        <f t="shared" si="1"/>
        <v>0</v>
      </c>
      <c r="G60" s="317">
        <f>[3]OTCHET!G408</f>
        <v>0</v>
      </c>
      <c r="H60" s="318">
        <f>[3]OTCHET!H408</f>
        <v>0</v>
      </c>
      <c r="I60" s="318">
        <f>[3]OTCHET!I408</f>
        <v>0</v>
      </c>
      <c r="J60" s="319">
        <f>[3]OTCHET!J408</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[3]OTCHET!E415</f>
        <v>0</v>
      </c>
      <c r="F62" s="199">
        <f t="shared" si="1"/>
        <v>81662</v>
      </c>
      <c r="G62" s="200">
        <f>[3]OTCHET!G415</f>
        <v>0</v>
      </c>
      <c r="H62" s="201">
        <f>[3]OTCHET!H415</f>
        <v>0</v>
      </c>
      <c r="I62" s="201">
        <f>[3]OTCHET!I415</f>
        <v>0</v>
      </c>
      <c r="J62" s="202">
        <f>[3]OTCHET!J415</f>
        <v>81662</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+[3]OTCHET!E252</f>
        <v>0</v>
      </c>
      <c r="F63" s="328">
        <f t="shared" si="1"/>
        <v>0</v>
      </c>
      <c r="G63" s="329">
        <f>+[3]OTCHET!G252</f>
        <v>0</v>
      </c>
      <c r="H63" s="330">
        <f>+[3]OTCHET!H252</f>
        <v>0</v>
      </c>
      <c r="I63" s="330">
        <f>+[3]OTCHET!I252</f>
        <v>0</v>
      </c>
      <c r="J63" s="331">
        <f>+[3]OTCHET!J252</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0</v>
      </c>
      <c r="F64" s="336">
        <f t="shared" si="6"/>
        <v>-12360</v>
      </c>
      <c r="G64" s="337">
        <f t="shared" si="6"/>
        <v>-9892</v>
      </c>
      <c r="H64" s="338">
        <f t="shared" si="6"/>
        <v>0</v>
      </c>
      <c r="I64" s="338">
        <f t="shared" si="6"/>
        <v>-1790</v>
      </c>
      <c r="J64" s="339">
        <f t="shared" si="6"/>
        <v>-678</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0</v>
      </c>
      <c r="F66" s="348">
        <f>SUM(+F68+F76+F77+F84+F85+F86+F89+F90+F91+F92+F93+F94+F95)</f>
        <v>12360</v>
      </c>
      <c r="G66" s="349">
        <f t="shared" ref="G66:L66" si="8">SUM(+G68+G76+G77+G84+G85+G86+G89+G90+G91+G92+G93+G94+G95)</f>
        <v>9892</v>
      </c>
      <c r="H66" s="350">
        <f>SUM(+H68+H76+H77+H84+H85+H86+H89+H90+H91+H92+H93+H94+H95)</f>
        <v>0</v>
      </c>
      <c r="I66" s="350">
        <f>SUM(+I68+I76+I77+I84+I85+I86+I89+I90+I91+I92+I93+I94+I95)</f>
        <v>1790</v>
      </c>
      <c r="J66" s="351">
        <f>SUM(+J68+J76+J77+J84+J85+J86+J89+J90+J91+J92+J93+J94+J95)</f>
        <v>678</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+[3]OTCHET!E485+[3]OTCHET!E486+[3]OTCHET!E489+[3]OTCHET!E490+[3]OTCHET!E493+[3]OTCHET!E494+[3]OTCHET!E498</f>
        <v>0</v>
      </c>
      <c r="F69" s="367">
        <f t="shared" si="1"/>
        <v>0</v>
      </c>
      <c r="G69" s="368">
        <f>+[3]OTCHET!G485+[3]OTCHET!G486+[3]OTCHET!G489+[3]OTCHET!G490+[3]OTCHET!G493+[3]OTCHET!G494+[3]OTCHET!G498</f>
        <v>0</v>
      </c>
      <c r="H69" s="369">
        <f>+[3]OTCHET!H485+[3]OTCHET!H486+[3]OTCHET!H489+[3]OTCHET!H490+[3]OTCHET!H493+[3]OTCHET!H494+[3]OTCHET!H498</f>
        <v>0</v>
      </c>
      <c r="I69" s="369">
        <f>+[3]OTCHET!I485+[3]OTCHET!I486+[3]OTCHET!I489+[3]OTCHET!I490+[3]OTCHET!I493+[3]OTCHET!I494+[3]OTCHET!I498</f>
        <v>0</v>
      </c>
      <c r="J69" s="370">
        <f>+[3]OTCHET!J485+[3]OTCHET!J486+[3]OTCHET!J489+[3]OTCHET!J490+[3]OTCHET!J493+[3]OTCHET!J494+[3]OTCHET!J498</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+[3]OTCHET!E487+[3]OTCHET!E488+[3]OTCHET!E491+[3]OTCHET!E492+[3]OTCHET!E495+[3]OTCHET!E496+[3]OTCHET!E497+[3]OTCHET!E499</f>
        <v>0</v>
      </c>
      <c r="F70" s="375">
        <f t="shared" si="1"/>
        <v>0</v>
      </c>
      <c r="G70" s="376">
        <f>+[3]OTCHET!G487+[3]OTCHET!G488+[3]OTCHET!G491+[3]OTCHET!G492+[3]OTCHET!G495+[3]OTCHET!G496+[3]OTCHET!G497+[3]OTCHET!G499</f>
        <v>0</v>
      </c>
      <c r="H70" s="377">
        <f>+[3]OTCHET!H487+[3]OTCHET!H488+[3]OTCHET!H491+[3]OTCHET!H492+[3]OTCHET!H495+[3]OTCHET!H496+[3]OTCHET!H497+[3]OTCHET!H499</f>
        <v>0</v>
      </c>
      <c r="I70" s="377">
        <f>+[3]OTCHET!I487+[3]OTCHET!I488+[3]OTCHET!I491+[3]OTCHET!I492+[3]OTCHET!I495+[3]OTCHET!I496+[3]OTCHET!I497+[3]OTCHET!I499</f>
        <v>0</v>
      </c>
      <c r="J70" s="378">
        <f>+[3]OTCHET!J487+[3]OTCHET!J488+[3]OTCHET!J491+[3]OTCHET!J492+[3]OTCHET!J495+[3]OTCHET!J496+[3]OTCHET!J497+[3]OTCHET!J499</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+[3]OTCHET!E500</f>
        <v>0</v>
      </c>
      <c r="F71" s="375">
        <f t="shared" si="1"/>
        <v>0</v>
      </c>
      <c r="G71" s="376">
        <f>+[3]OTCHET!G500</f>
        <v>0</v>
      </c>
      <c r="H71" s="377">
        <f>+[3]OTCHET!H500</f>
        <v>0</v>
      </c>
      <c r="I71" s="377">
        <f>+[3]OTCHET!I500</f>
        <v>0</v>
      </c>
      <c r="J71" s="378">
        <f>+[3]OTCHET!J500</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+[3]OTCHET!E505</f>
        <v>0</v>
      </c>
      <c r="F72" s="375">
        <f t="shared" si="1"/>
        <v>0</v>
      </c>
      <c r="G72" s="376">
        <f>+[3]OTCHET!G505</f>
        <v>0</v>
      </c>
      <c r="H72" s="377">
        <f>+[3]OTCHET!H505</f>
        <v>0</v>
      </c>
      <c r="I72" s="377">
        <f>+[3]OTCHET!I505</f>
        <v>0</v>
      </c>
      <c r="J72" s="378">
        <f>+[3]OTCHET!J505</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+[3]OTCHET!E545</f>
        <v>0</v>
      </c>
      <c r="F73" s="375">
        <f t="shared" si="1"/>
        <v>0</v>
      </c>
      <c r="G73" s="376">
        <f>+[3]OTCHET!G545</f>
        <v>0</v>
      </c>
      <c r="H73" s="377">
        <f>+[3]OTCHET!H545</f>
        <v>0</v>
      </c>
      <c r="I73" s="377">
        <f>+[3]OTCHET!I545</f>
        <v>0</v>
      </c>
      <c r="J73" s="378">
        <f>+[3]OTCHET!J545</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+[3]OTCHET!E584+[3]OTCHET!E585</f>
        <v>0</v>
      </c>
      <c r="F74" s="375">
        <f t="shared" si="1"/>
        <v>0</v>
      </c>
      <c r="G74" s="376">
        <f>+[3]OTCHET!G584+[3]OTCHET!G585</f>
        <v>0</v>
      </c>
      <c r="H74" s="377">
        <f>+[3]OTCHET!H584+[3]OTCHET!H585</f>
        <v>0</v>
      </c>
      <c r="I74" s="377">
        <f>+[3]OTCHET!I584+[3]OTCHET!I585</f>
        <v>0</v>
      </c>
      <c r="J74" s="378">
        <f>+[3]OTCHET!J584+[3]OTCHET!J585</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+[3]OTCHET!E586+[3]OTCHET!E587+[3]OTCHET!E588</f>
        <v>0</v>
      </c>
      <c r="F75" s="382">
        <f t="shared" si="1"/>
        <v>0</v>
      </c>
      <c r="G75" s="383">
        <f>+[3]OTCHET!G586+[3]OTCHET!G587+[3]OTCHET!G588</f>
        <v>0</v>
      </c>
      <c r="H75" s="384">
        <f>+[3]OTCHET!H586+[3]OTCHET!H587+[3]OTCHET!H588</f>
        <v>0</v>
      </c>
      <c r="I75" s="384">
        <f>+[3]OTCHET!I586+[3]OTCHET!I587+[3]OTCHET!I588</f>
        <v>0</v>
      </c>
      <c r="J75" s="385">
        <f>+[3]OTCHET!J586+[3]OTCHET!J587+[3]OTCHET!J588</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[3]OTCHET!E464</f>
        <v>0</v>
      </c>
      <c r="F76" s="299">
        <f t="shared" si="1"/>
        <v>0</v>
      </c>
      <c r="G76" s="300">
        <f>[3]OTCHET!G464</f>
        <v>0</v>
      </c>
      <c r="H76" s="301">
        <f>[3]OTCHET!H464</f>
        <v>0</v>
      </c>
      <c r="I76" s="301">
        <f>[3]OTCHET!I464</f>
        <v>0</v>
      </c>
      <c r="J76" s="302">
        <f>[3]OTCHET!J464</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+[3]OTCHET!E469+[3]OTCHET!E472</f>
        <v>0</v>
      </c>
      <c r="F78" s="367">
        <f t="shared" si="1"/>
        <v>0</v>
      </c>
      <c r="G78" s="368">
        <f>+[3]OTCHET!G469+[3]OTCHET!G472</f>
        <v>0</v>
      </c>
      <c r="H78" s="369">
        <f>+[3]OTCHET!H469+[3]OTCHET!H472</f>
        <v>0</v>
      </c>
      <c r="I78" s="369">
        <f>+[3]OTCHET!I469+[3]OTCHET!I472</f>
        <v>0</v>
      </c>
      <c r="J78" s="370">
        <f>+[3]OTCHET!J469+[3]OTCHET!J472</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+[3]OTCHET!E470+[3]OTCHET!E473</f>
        <v>0</v>
      </c>
      <c r="F79" s="375">
        <f t="shared" si="1"/>
        <v>0</v>
      </c>
      <c r="G79" s="376">
        <f>+[3]OTCHET!G470+[3]OTCHET!G473</f>
        <v>0</v>
      </c>
      <c r="H79" s="377">
        <f>+[3]OTCHET!H470+[3]OTCHET!H473</f>
        <v>0</v>
      </c>
      <c r="I79" s="377">
        <f>+[3]OTCHET!I470+[3]OTCHET!I473</f>
        <v>0</v>
      </c>
      <c r="J79" s="378">
        <f>+[3]OTCHET!J470+[3]OTCHET!J473</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[3]OTCHET!E474</f>
        <v>0</v>
      </c>
      <c r="F80" s="375">
        <f t="shared" si="1"/>
        <v>0</v>
      </c>
      <c r="G80" s="376">
        <f>[3]OTCHET!G474</f>
        <v>0</v>
      </c>
      <c r="H80" s="377">
        <f>[3]OTCHET!H474</f>
        <v>0</v>
      </c>
      <c r="I80" s="377">
        <f>[3]OTCHET!I474</f>
        <v>0</v>
      </c>
      <c r="J80" s="378">
        <f>[3]OTCHET!J474</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+[3]OTCHET!E482</f>
        <v>0</v>
      </c>
      <c r="F82" s="375">
        <f t="shared" si="1"/>
        <v>0</v>
      </c>
      <c r="G82" s="376">
        <f>+[3]OTCHET!G482</f>
        <v>0</v>
      </c>
      <c r="H82" s="377">
        <f>+[3]OTCHET!H482</f>
        <v>0</v>
      </c>
      <c r="I82" s="377">
        <f>+[3]OTCHET!I482</f>
        <v>0</v>
      </c>
      <c r="J82" s="378">
        <f>+[3]OTCHET!J482</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+[3]OTCHET!E483</f>
        <v>0</v>
      </c>
      <c r="F83" s="382">
        <f t="shared" si="1"/>
        <v>0</v>
      </c>
      <c r="G83" s="383">
        <f>+[3]OTCHET!G483</f>
        <v>0</v>
      </c>
      <c r="H83" s="384">
        <f>+[3]OTCHET!H483</f>
        <v>0</v>
      </c>
      <c r="I83" s="384">
        <f>+[3]OTCHET!I483</f>
        <v>0</v>
      </c>
      <c r="J83" s="385">
        <f>+[3]OTCHET!J483</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[3]OTCHET!E538</f>
        <v>0</v>
      </c>
      <c r="F84" s="299">
        <f t="shared" si="1"/>
        <v>0</v>
      </c>
      <c r="G84" s="300">
        <f>[3]OTCHET!G538</f>
        <v>0</v>
      </c>
      <c r="H84" s="301">
        <f>[3]OTCHET!H538</f>
        <v>0</v>
      </c>
      <c r="I84" s="301">
        <f>[3]OTCHET!I538</f>
        <v>0</v>
      </c>
      <c r="J84" s="302">
        <f>[3]OTCHET!J538</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[3]OTCHET!E539</f>
        <v>0</v>
      </c>
      <c r="F85" s="304">
        <f t="shared" si="1"/>
        <v>0</v>
      </c>
      <c r="G85" s="305">
        <f>[3]OTCHET!G539</f>
        <v>0</v>
      </c>
      <c r="H85" s="306">
        <f>[3]OTCHET!H539</f>
        <v>0</v>
      </c>
      <c r="I85" s="306">
        <f>[3]OTCHET!I539</f>
        <v>0</v>
      </c>
      <c r="J85" s="307">
        <f>[3]OTCHET!J539</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0</v>
      </c>
      <c r="F86" s="309">
        <f>+F87+F88</f>
        <v>12470</v>
      </c>
      <c r="G86" s="310">
        <f t="shared" ref="G86:M86" si="11">+G87+G88</f>
        <v>11792</v>
      </c>
      <c r="H86" s="311">
        <f>+H87+H88</f>
        <v>0</v>
      </c>
      <c r="I86" s="311">
        <f>+I87+I88</f>
        <v>0</v>
      </c>
      <c r="J86" s="312">
        <f>+J87+J88</f>
        <v>678</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+[3]OTCHET!E506+[3]OTCHET!E515+[3]OTCHET!E519+[3]OTCHET!E546</f>
        <v>0</v>
      </c>
      <c r="F87" s="367">
        <f t="shared" si="1"/>
        <v>0</v>
      </c>
      <c r="G87" s="368">
        <f>+[3]OTCHET!G506+[3]OTCHET!G515+[3]OTCHET!G519+[3]OTCHET!G546</f>
        <v>0</v>
      </c>
      <c r="H87" s="369">
        <f>+[3]OTCHET!H506+[3]OTCHET!H515+[3]OTCHET!H519+[3]OTCHET!H546</f>
        <v>0</v>
      </c>
      <c r="I87" s="369">
        <f>+[3]OTCHET!I506+[3]OTCHET!I515+[3]OTCHET!I519+[3]OTCHET!I546</f>
        <v>0</v>
      </c>
      <c r="J87" s="370">
        <f>+[3]OTCHET!J506+[3]OTCHET!J515+[3]OTCHET!J519+[3]OTCHET!J546</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+[3]OTCHET!E524+[3]OTCHET!E527+[3]OTCHET!E547</f>
        <v>0</v>
      </c>
      <c r="F88" s="382">
        <f t="shared" si="1"/>
        <v>12470</v>
      </c>
      <c r="G88" s="383">
        <f>+[3]OTCHET!G524+[3]OTCHET!G527+[3]OTCHET!G547</f>
        <v>11792</v>
      </c>
      <c r="H88" s="384">
        <f>+[3]OTCHET!H524+[3]OTCHET!H527+[3]OTCHET!H547</f>
        <v>0</v>
      </c>
      <c r="I88" s="384">
        <f>+[3]OTCHET!I524+[3]OTCHET!I527+[3]OTCHET!I547</f>
        <v>0</v>
      </c>
      <c r="J88" s="385">
        <f>+[3]OTCHET!J524+[3]OTCHET!J527+[3]OTCHET!J547</f>
        <v>678</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[3]OTCHET!E534</f>
        <v>0</v>
      </c>
      <c r="F89" s="299">
        <f t="shared" ref="F89:F96" si="12">+G89+H89+I89+J89</f>
        <v>0</v>
      </c>
      <c r="G89" s="300">
        <f>[3]OTCHET!G534</f>
        <v>0</v>
      </c>
      <c r="H89" s="301">
        <f>[3]OTCHET!H534</f>
        <v>0</v>
      </c>
      <c r="I89" s="301">
        <f>[3]OTCHET!I534</f>
        <v>0</v>
      </c>
      <c r="J89" s="302">
        <f>[3]OTCHET!J534</f>
        <v>0</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+[3]OTCHET!E570+[3]OTCHET!E571+[3]OTCHET!E572+[3]OTCHET!E573+[3]OTCHET!E574+[3]OTCHET!E575</f>
        <v>0</v>
      </c>
      <c r="F90" s="304">
        <f t="shared" si="12"/>
        <v>0</v>
      </c>
      <c r="G90" s="305">
        <f>+[3]OTCHET!G570+[3]OTCHET!G571+[3]OTCHET!G572+[3]OTCHET!G573+[3]OTCHET!G574+[3]OTCHET!G575</f>
        <v>0</v>
      </c>
      <c r="H90" s="306">
        <f>+[3]OTCHET!H570+[3]OTCHET!H571+[3]OTCHET!H572+[3]OTCHET!H573+[3]OTCHET!H574+[3]OTCHET!H575</f>
        <v>0</v>
      </c>
      <c r="I90" s="306">
        <f>+[3]OTCHET!I570+[3]OTCHET!I571+[3]OTCHET!I572+[3]OTCHET!I573+[3]OTCHET!I574+[3]OTCHET!I575</f>
        <v>0</v>
      </c>
      <c r="J90" s="307">
        <f>+[3]OTCHET!J570+[3]OTCHET!J571+[3]OTCHET!J572+[3]OTCHET!J573+[3]OTCHET!J574+[3]OTCHET!J575</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+[3]OTCHET!E576+[3]OTCHET!E577+[3]OTCHET!E578+[3]OTCHET!E579+[3]OTCHET!E580+[3]OTCHET!E581+[3]OTCHET!E582</f>
        <v>0</v>
      </c>
      <c r="F91" s="168">
        <f t="shared" si="12"/>
        <v>-110</v>
      </c>
      <c r="G91" s="169">
        <f>+[3]OTCHET!G576+[3]OTCHET!G577+[3]OTCHET!G578+[3]OTCHET!G579+[3]OTCHET!G580+[3]OTCHET!G581+[3]OTCHET!G582</f>
        <v>0</v>
      </c>
      <c r="H91" s="170">
        <f>+[3]OTCHET!H576+[3]OTCHET!H577+[3]OTCHET!H578+[3]OTCHET!H579+[3]OTCHET!H580+[3]OTCHET!H581+[3]OTCHET!H582</f>
        <v>0</v>
      </c>
      <c r="I91" s="170">
        <f>+[3]OTCHET!I576+[3]OTCHET!I577+[3]OTCHET!I578+[3]OTCHET!I579+[3]OTCHET!I580+[3]OTCHET!I581+[3]OTCHET!I582</f>
        <v>-110</v>
      </c>
      <c r="J91" s="171">
        <f>+[3]OTCHET!J576+[3]OTCHET!J577+[3]OTCHET!J578+[3]OTCHET!J579+[3]OTCHET!J580+[3]OTCHET!J581+[3]OTCHET!J582</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+[3]OTCHET!E583</f>
        <v>0</v>
      </c>
      <c r="F92" s="168">
        <f t="shared" si="12"/>
        <v>0</v>
      </c>
      <c r="G92" s="169">
        <f>+[3]OTCHET!G583</f>
        <v>0</v>
      </c>
      <c r="H92" s="170">
        <f>+[3]OTCHET!H583</f>
        <v>0</v>
      </c>
      <c r="I92" s="170">
        <f>+[3]OTCHET!I583</f>
        <v>0</v>
      </c>
      <c r="J92" s="171">
        <f>+[3]OTCHET!J583</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+[3]OTCHET!E590+[3]OTCHET!E591</f>
        <v>0</v>
      </c>
      <c r="F93" s="168">
        <f t="shared" si="12"/>
        <v>0</v>
      </c>
      <c r="G93" s="169">
        <f>+[3]OTCHET!G590+[3]OTCHET!G591</f>
        <v>0</v>
      </c>
      <c r="H93" s="170">
        <f>+[3]OTCHET!H590+[3]OTCHET!H591</f>
        <v>0</v>
      </c>
      <c r="I93" s="170">
        <f>+[3]OTCHET!I590+[3]OTCHET!I591</f>
        <v>0</v>
      </c>
      <c r="J93" s="171">
        <f>+[3]OTCHET!J590+[3]OTCHET!J591</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+[3]OTCHET!E592+[3]OTCHET!E593</f>
        <v>0</v>
      </c>
      <c r="F94" s="168">
        <f t="shared" si="12"/>
        <v>0</v>
      </c>
      <c r="G94" s="169">
        <f>+[3]OTCHET!G592+[3]OTCHET!G593</f>
        <v>0</v>
      </c>
      <c r="H94" s="170">
        <f>+[3]OTCHET!H592+[3]OTCHET!H593</f>
        <v>0</v>
      </c>
      <c r="I94" s="170">
        <f>+[3]OTCHET!I592+[3]OTCHET!I593</f>
        <v>0</v>
      </c>
      <c r="J94" s="171">
        <f>+[3]OTCHET!J592+[3]OTCHET!J593</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[3]OTCHET!E594</f>
        <v>0</v>
      </c>
      <c r="F95" s="120">
        <f t="shared" si="12"/>
        <v>0</v>
      </c>
      <c r="G95" s="121">
        <f>[3]OTCHET!G594</f>
        <v>-1900</v>
      </c>
      <c r="H95" s="122">
        <f>[3]OTCHET!H594</f>
        <v>0</v>
      </c>
      <c r="I95" s="122">
        <f>[3]OTCHET!I594</f>
        <v>1900</v>
      </c>
      <c r="J95" s="123">
        <f>[3]OTCHET!J594</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+[3]OTCHET!E597</f>
        <v>0</v>
      </c>
      <c r="F96" s="396">
        <f t="shared" si="12"/>
        <v>0</v>
      </c>
      <c r="G96" s="397">
        <f>+[3]OTCHET!G597</f>
        <v>0</v>
      </c>
      <c r="H96" s="398">
        <f>+[3]OTCHET!H597</f>
        <v>0</v>
      </c>
      <c r="I96" s="398">
        <f>+[3]OTCHET!I597</f>
        <v>0</v>
      </c>
      <c r="J96" s="399">
        <f>+[3]OTCHET!J597</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f>+[3]OTCHET!H608</f>
        <v>0</v>
      </c>
      <c r="C107" s="421"/>
      <c r="D107" s="421"/>
      <c r="E107" s="426"/>
      <c r="F107" s="19"/>
      <c r="G107" s="427">
        <f>+[3]OTCHET!E608</f>
        <v>0</v>
      </c>
      <c r="H107" s="427">
        <f>+[3]OTCHET!F608</f>
        <v>0</v>
      </c>
      <c r="I107" s="428"/>
      <c r="J107" s="429">
        <f>+[3]OTCHET!B608</f>
        <v>45382</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c r="F114" s="447"/>
      <c r="G114" s="443"/>
      <c r="H114" s="3"/>
      <c r="I114" s="447"/>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3</vt:i4>
      </vt:variant>
    </vt:vector>
  </HeadingPairs>
  <TitlesOfParts>
    <vt:vector size="3" baseType="lpstr">
      <vt:lpstr>OTCHET-agreg pokazateli 012024</vt:lpstr>
      <vt:lpstr>OTCHET-agreg pokazateli 022024</vt:lpstr>
      <vt:lpstr>OTCHET-agreg pokazateli 032024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Ваня Каменска</dc:creator>
  <cp:lastModifiedBy>Ваня Каменска</cp:lastModifiedBy>
  <dcterms:created xsi:type="dcterms:W3CDTF">2024-02-27T14:23:19Z</dcterms:created>
  <dcterms:modified xsi:type="dcterms:W3CDTF">2024-04-17T08:33:16Z</dcterms:modified>
</cp:coreProperties>
</file>