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5.32.4\data\OTCHETI\UO_Otchislenia\Работни файлове\2024\"/>
    </mc:Choice>
  </mc:AlternateContent>
  <bookViews>
    <workbookView xWindow="0" yWindow="0" windowWidth="28800" windowHeight="12330" activeTab="13"/>
  </bookViews>
  <sheets>
    <sheet name="2011" sheetId="20" r:id="rId1"/>
    <sheet name="2012" sheetId="19" r:id="rId2"/>
    <sheet name="2013" sheetId="18" r:id="rId3"/>
    <sheet name="2014" sheetId="17" r:id="rId4"/>
    <sheet name="2015" sheetId="16" r:id="rId5"/>
    <sheet name="2016" sheetId="5" r:id="rId6"/>
    <sheet name="2017" sheetId="2" r:id="rId7"/>
    <sheet name="2018" sheetId="21" r:id="rId8"/>
    <sheet name="2019" sheetId="22" r:id="rId9"/>
    <sheet name="2020" sheetId="23" r:id="rId10"/>
    <sheet name="2021" sheetId="24" r:id="rId11"/>
    <sheet name="2022" sheetId="26" r:id="rId12"/>
    <sheet name="2023" sheetId="27" r:id="rId13"/>
    <sheet name="2024" sheetId="28" r:id="rId14"/>
    <sheet name="Общо" sheetId="25" r:id="rId15"/>
  </sheets>
  <definedNames>
    <definedName name="_xlnm.Print_Area" localSheetId="0">'2011'!$A$1:$T$210</definedName>
    <definedName name="_xlnm.Print_Area" localSheetId="1">'2012'!$A$1:$T$222</definedName>
    <definedName name="_xlnm.Print_Area" localSheetId="2">'2013'!$A$1:$T$222</definedName>
    <definedName name="_xlnm.Print_Area" localSheetId="3">'2014'!$A$1:$T$222</definedName>
    <definedName name="_xlnm.Print_Area" localSheetId="4">'2015'!$A$1:$U$240</definedName>
    <definedName name="_xlnm.Print_Area" localSheetId="5">'2016'!$A$1:$U$241</definedName>
    <definedName name="_xlnm.Print_Area" localSheetId="6">'2017'!$A$1:$U$259</definedName>
    <definedName name="_xlnm.Print_Area" localSheetId="7">'2018'!$A$1:$U$259</definedName>
    <definedName name="_xlnm.Print_Area" localSheetId="8">'2019'!$A$1:$U$259</definedName>
    <definedName name="_xlnm.Print_Area" localSheetId="9">'2020'!$A$1:$U$273</definedName>
    <definedName name="_xlnm.Print_Area" localSheetId="10">'2021'!$A$1:$X$273</definedName>
    <definedName name="_xlnm.Print_Area" localSheetId="11">'2022'!$A$1:$X$273</definedName>
    <definedName name="_xlnm.Print_Area" localSheetId="12">'2023'!$A$1:$X$273</definedName>
    <definedName name="_xlnm.Print_Area" localSheetId="13">'2024'!$A$1:$X$259</definedName>
  </definedNames>
  <calcPr calcId="162913"/>
</workbook>
</file>

<file path=xl/calcChain.xml><?xml version="1.0" encoding="utf-8"?>
<calcChain xmlns="http://schemas.openxmlformats.org/spreadsheetml/2006/main">
  <c r="K225" i="28" l="1"/>
  <c r="J8" i="28" l="1"/>
  <c r="J221" i="17" l="1"/>
  <c r="H136" i="28" l="1"/>
  <c r="H82" i="28"/>
  <c r="E10" i="28"/>
  <c r="H10" i="28"/>
  <c r="H226" i="28"/>
  <c r="I208" i="28"/>
  <c r="H208" i="28"/>
  <c r="W256" i="28"/>
  <c r="V256" i="28"/>
  <c r="U256" i="28"/>
  <c r="T256" i="28"/>
  <c r="S256" i="28"/>
  <c r="R256" i="28"/>
  <c r="Q256" i="28"/>
  <c r="P256" i="28"/>
  <c r="O256" i="28"/>
  <c r="I256" i="28"/>
  <c r="H256" i="28"/>
  <c r="E256" i="28"/>
  <c r="K255" i="28"/>
  <c r="N255" i="28" s="1"/>
  <c r="J255" i="28"/>
  <c r="M255" i="28" s="1"/>
  <c r="K254" i="28"/>
  <c r="N254" i="28" s="1"/>
  <c r="J254" i="28"/>
  <c r="K253" i="28"/>
  <c r="J253" i="28"/>
  <c r="M253" i="28" s="1"/>
  <c r="W252" i="28"/>
  <c r="V252" i="28"/>
  <c r="U252" i="28"/>
  <c r="T252" i="28"/>
  <c r="S252" i="28"/>
  <c r="R252" i="28"/>
  <c r="Q252" i="28"/>
  <c r="P252" i="28"/>
  <c r="O252" i="28"/>
  <c r="I252" i="28"/>
  <c r="H252" i="28"/>
  <c r="E252" i="28"/>
  <c r="K251" i="28"/>
  <c r="N251" i="28" s="1"/>
  <c r="J251" i="28"/>
  <c r="M251" i="28" s="1"/>
  <c r="K250" i="28"/>
  <c r="N250" i="28" s="1"/>
  <c r="J250" i="28"/>
  <c r="K249" i="28"/>
  <c r="N249" i="28" s="1"/>
  <c r="J249" i="28"/>
  <c r="M249" i="28" s="1"/>
  <c r="W248" i="28"/>
  <c r="V248" i="28"/>
  <c r="U248" i="28"/>
  <c r="T248" i="28"/>
  <c r="S248" i="28"/>
  <c r="R248" i="28"/>
  <c r="Q248" i="28"/>
  <c r="P248" i="28"/>
  <c r="O248" i="28"/>
  <c r="I248" i="28"/>
  <c r="H248" i="28"/>
  <c r="E248" i="28"/>
  <c r="K247" i="28"/>
  <c r="N247" i="28" s="1"/>
  <c r="J247" i="28"/>
  <c r="M247" i="28" s="1"/>
  <c r="K246" i="28"/>
  <c r="N246" i="28" s="1"/>
  <c r="J246" i="28"/>
  <c r="K245" i="28"/>
  <c r="J245" i="28"/>
  <c r="M245" i="28" s="1"/>
  <c r="W244" i="28"/>
  <c r="V244" i="28"/>
  <c r="U244" i="28"/>
  <c r="T244" i="28"/>
  <c r="S244" i="28"/>
  <c r="R244" i="28"/>
  <c r="Q244" i="28"/>
  <c r="P244" i="28"/>
  <c r="O244" i="28"/>
  <c r="I244" i="28"/>
  <c r="H244" i="28"/>
  <c r="E244" i="28"/>
  <c r="K243" i="28"/>
  <c r="N243" i="28" s="1"/>
  <c r="J243" i="28"/>
  <c r="M243" i="28" s="1"/>
  <c r="K242" i="28"/>
  <c r="J242" i="28"/>
  <c r="M242" i="28" s="1"/>
  <c r="K241" i="28"/>
  <c r="J241" i="28"/>
  <c r="M241" i="28" s="1"/>
  <c r="W238" i="28"/>
  <c r="V238" i="28"/>
  <c r="U238" i="28"/>
  <c r="T238" i="28"/>
  <c r="S238" i="28"/>
  <c r="R238" i="28"/>
  <c r="Q238" i="28"/>
  <c r="P238" i="28"/>
  <c r="O238" i="28"/>
  <c r="I238" i="28"/>
  <c r="H238" i="28"/>
  <c r="E238" i="28"/>
  <c r="K237" i="28"/>
  <c r="N237" i="28" s="1"/>
  <c r="J237" i="28"/>
  <c r="K236" i="28"/>
  <c r="N236" i="28" s="1"/>
  <c r="J236" i="28"/>
  <c r="M236" i="28" s="1"/>
  <c r="K235" i="28"/>
  <c r="J235" i="28"/>
  <c r="M235" i="28" s="1"/>
  <c r="W234" i="28"/>
  <c r="V234" i="28"/>
  <c r="U234" i="28"/>
  <c r="T234" i="28"/>
  <c r="S234" i="28"/>
  <c r="R234" i="28"/>
  <c r="Q234" i="28"/>
  <c r="P234" i="28"/>
  <c r="O234" i="28"/>
  <c r="I234" i="28"/>
  <c r="H234" i="28"/>
  <c r="E234" i="28"/>
  <c r="K233" i="28"/>
  <c r="N233" i="28" s="1"/>
  <c r="J233" i="28"/>
  <c r="K232" i="28"/>
  <c r="N232" i="28" s="1"/>
  <c r="J232" i="28"/>
  <c r="M232" i="28" s="1"/>
  <c r="K231" i="28"/>
  <c r="J231" i="28"/>
  <c r="M231" i="28" s="1"/>
  <c r="W230" i="28"/>
  <c r="V230" i="28"/>
  <c r="U230" i="28"/>
  <c r="T230" i="28"/>
  <c r="S230" i="28"/>
  <c r="R230" i="28"/>
  <c r="Q230" i="28"/>
  <c r="P230" i="28"/>
  <c r="O230" i="28"/>
  <c r="I230" i="28"/>
  <c r="H230" i="28"/>
  <c r="E230" i="28"/>
  <c r="K229" i="28"/>
  <c r="N229" i="28" s="1"/>
  <c r="J229" i="28"/>
  <c r="K228" i="28"/>
  <c r="N228" i="28" s="1"/>
  <c r="J228" i="28"/>
  <c r="M228" i="28" s="1"/>
  <c r="K227" i="28"/>
  <c r="J227" i="28"/>
  <c r="M227" i="28" s="1"/>
  <c r="W226" i="28"/>
  <c r="V226" i="28"/>
  <c r="U226" i="28"/>
  <c r="T226" i="28"/>
  <c r="S226" i="28"/>
  <c r="R226" i="28"/>
  <c r="Q226" i="28"/>
  <c r="P226" i="28"/>
  <c r="O226" i="28"/>
  <c r="I226" i="28"/>
  <c r="E226" i="28"/>
  <c r="N225" i="28"/>
  <c r="J225" i="28"/>
  <c r="M225" i="28" s="1"/>
  <c r="K224" i="28"/>
  <c r="N224" i="28" s="1"/>
  <c r="J224" i="28"/>
  <c r="M224" i="28" s="1"/>
  <c r="K223" i="28"/>
  <c r="J223" i="28"/>
  <c r="M223" i="28" s="1"/>
  <c r="W220" i="28"/>
  <c r="V220" i="28"/>
  <c r="U220" i="28"/>
  <c r="T220" i="28"/>
  <c r="S220" i="28"/>
  <c r="R220" i="28"/>
  <c r="Q220" i="28"/>
  <c r="P220" i="28"/>
  <c r="O220" i="28"/>
  <c r="I220" i="28"/>
  <c r="H220" i="28"/>
  <c r="E220" i="28"/>
  <c r="K219" i="28"/>
  <c r="N219" i="28" s="1"/>
  <c r="J219" i="28"/>
  <c r="K218" i="28"/>
  <c r="N218" i="28" s="1"/>
  <c r="J218" i="28"/>
  <c r="M218" i="28" s="1"/>
  <c r="K217" i="28"/>
  <c r="J217" i="28"/>
  <c r="M217" i="28" s="1"/>
  <c r="W216" i="28"/>
  <c r="V216" i="28"/>
  <c r="U216" i="28"/>
  <c r="T216" i="28"/>
  <c r="S216" i="28"/>
  <c r="R216" i="28"/>
  <c r="Q216" i="28"/>
  <c r="P216" i="28"/>
  <c r="O216" i="28"/>
  <c r="I216" i="28"/>
  <c r="H216" i="28"/>
  <c r="E216" i="28"/>
  <c r="K215" i="28"/>
  <c r="N215" i="28" s="1"/>
  <c r="J215" i="28"/>
  <c r="K214" i="28"/>
  <c r="J214" i="28"/>
  <c r="M214" i="28" s="1"/>
  <c r="K213" i="28"/>
  <c r="N213" i="28" s="1"/>
  <c r="J213" i="28"/>
  <c r="M213" i="28" s="1"/>
  <c r="W212" i="28"/>
  <c r="V212" i="28"/>
  <c r="U212" i="28"/>
  <c r="T212" i="28"/>
  <c r="S212" i="28"/>
  <c r="R212" i="28"/>
  <c r="Q212" i="28"/>
  <c r="P212" i="28"/>
  <c r="O212" i="28"/>
  <c r="I212" i="28"/>
  <c r="H212" i="28"/>
  <c r="E212" i="28"/>
  <c r="K211" i="28"/>
  <c r="N211" i="28" s="1"/>
  <c r="J211" i="28"/>
  <c r="K210" i="28"/>
  <c r="N210" i="28" s="1"/>
  <c r="J210" i="28"/>
  <c r="M210" i="28" s="1"/>
  <c r="K209" i="28"/>
  <c r="J209" i="28"/>
  <c r="M209" i="28" s="1"/>
  <c r="W208" i="28"/>
  <c r="V208" i="28"/>
  <c r="U208" i="28"/>
  <c r="T208" i="28"/>
  <c r="S208" i="28"/>
  <c r="R208" i="28"/>
  <c r="Q208" i="28"/>
  <c r="P208" i="28"/>
  <c r="O208" i="28"/>
  <c r="E208" i="28"/>
  <c r="K207" i="28"/>
  <c r="N207" i="28" s="1"/>
  <c r="J207" i="28"/>
  <c r="K206" i="28"/>
  <c r="N206" i="28" s="1"/>
  <c r="J206" i="28"/>
  <c r="M206" i="28" s="1"/>
  <c r="K205" i="28"/>
  <c r="J205" i="28"/>
  <c r="M205" i="28" s="1"/>
  <c r="W202" i="28"/>
  <c r="V202" i="28"/>
  <c r="U202" i="28"/>
  <c r="T202" i="28"/>
  <c r="S202" i="28"/>
  <c r="R202" i="28"/>
  <c r="Q202" i="28"/>
  <c r="P202" i="28"/>
  <c r="O202" i="28"/>
  <c r="I202" i="28"/>
  <c r="H202" i="28"/>
  <c r="E202" i="28"/>
  <c r="K201" i="28"/>
  <c r="N201" i="28" s="1"/>
  <c r="J201" i="28"/>
  <c r="K200" i="28"/>
  <c r="N200" i="28" s="1"/>
  <c r="J200" i="28"/>
  <c r="M200" i="28" s="1"/>
  <c r="K199" i="28"/>
  <c r="J199" i="28"/>
  <c r="M199" i="28" s="1"/>
  <c r="W198" i="28"/>
  <c r="V198" i="28"/>
  <c r="U198" i="28"/>
  <c r="T198" i="28"/>
  <c r="S198" i="28"/>
  <c r="R198" i="28"/>
  <c r="Q198" i="28"/>
  <c r="P198" i="28"/>
  <c r="O198" i="28"/>
  <c r="I198" i="28"/>
  <c r="H198" i="28"/>
  <c r="E198" i="28"/>
  <c r="K197" i="28"/>
  <c r="N197" i="28" s="1"/>
  <c r="J197" i="28"/>
  <c r="K196" i="28"/>
  <c r="N196" i="28" s="1"/>
  <c r="J196" i="28"/>
  <c r="M196" i="28" s="1"/>
  <c r="K195" i="28"/>
  <c r="J195" i="28"/>
  <c r="M195" i="28" s="1"/>
  <c r="W194" i="28"/>
  <c r="V194" i="28"/>
  <c r="U194" i="28"/>
  <c r="T194" i="28"/>
  <c r="S194" i="28"/>
  <c r="R194" i="28"/>
  <c r="Q194" i="28"/>
  <c r="P194" i="28"/>
  <c r="O194" i="28"/>
  <c r="I194" i="28"/>
  <c r="H194" i="28"/>
  <c r="E194" i="28"/>
  <c r="K193" i="28"/>
  <c r="N193" i="28" s="1"/>
  <c r="J193" i="28"/>
  <c r="K192" i="28"/>
  <c r="N192" i="28" s="1"/>
  <c r="J192" i="28"/>
  <c r="M192" i="28" s="1"/>
  <c r="K191" i="28"/>
  <c r="J191" i="28"/>
  <c r="M191" i="28" s="1"/>
  <c r="W190" i="28"/>
  <c r="V190" i="28"/>
  <c r="U190" i="28"/>
  <c r="T190" i="28"/>
  <c r="S190" i="28"/>
  <c r="R190" i="28"/>
  <c r="Q190" i="28"/>
  <c r="P190" i="28"/>
  <c r="O190" i="28"/>
  <c r="I190" i="28"/>
  <c r="H190" i="28"/>
  <c r="E190" i="28"/>
  <c r="K189" i="28"/>
  <c r="N189" i="28" s="1"/>
  <c r="J189" i="28"/>
  <c r="M189" i="28" s="1"/>
  <c r="K188" i="28"/>
  <c r="N188" i="28" s="1"/>
  <c r="J188" i="28"/>
  <c r="M188" i="28" s="1"/>
  <c r="K187" i="28"/>
  <c r="J187" i="28"/>
  <c r="M187" i="28" s="1"/>
  <c r="W184" i="28"/>
  <c r="V184" i="28"/>
  <c r="U184" i="28"/>
  <c r="T184" i="28"/>
  <c r="S184" i="28"/>
  <c r="R184" i="28"/>
  <c r="Q184" i="28"/>
  <c r="P184" i="28"/>
  <c r="O184" i="28"/>
  <c r="I184" i="28"/>
  <c r="H184" i="28"/>
  <c r="E184" i="28"/>
  <c r="K183" i="28"/>
  <c r="N183" i="28" s="1"/>
  <c r="J183" i="28"/>
  <c r="K182" i="28"/>
  <c r="N182" i="28" s="1"/>
  <c r="J182" i="28"/>
  <c r="M182" i="28" s="1"/>
  <c r="K181" i="28"/>
  <c r="J181" i="28"/>
  <c r="M181" i="28" s="1"/>
  <c r="W180" i="28"/>
  <c r="V180" i="28"/>
  <c r="U180" i="28"/>
  <c r="T180" i="28"/>
  <c r="S180" i="28"/>
  <c r="R180" i="28"/>
  <c r="Q180" i="28"/>
  <c r="P180" i="28"/>
  <c r="O180" i="28"/>
  <c r="I180" i="28"/>
  <c r="H180" i="28"/>
  <c r="E180" i="28"/>
  <c r="K179" i="28"/>
  <c r="N179" i="28" s="1"/>
  <c r="J179" i="28"/>
  <c r="K178" i="28"/>
  <c r="N178" i="28" s="1"/>
  <c r="J178" i="28"/>
  <c r="M178" i="28" s="1"/>
  <c r="K177" i="28"/>
  <c r="N177" i="28" s="1"/>
  <c r="J177" i="28"/>
  <c r="M177" i="28" s="1"/>
  <c r="W176" i="28"/>
  <c r="V176" i="28"/>
  <c r="U176" i="28"/>
  <c r="T176" i="28"/>
  <c r="S176" i="28"/>
  <c r="R176" i="28"/>
  <c r="Q176" i="28"/>
  <c r="P176" i="28"/>
  <c r="O176" i="28"/>
  <c r="I176" i="28"/>
  <c r="H176" i="28"/>
  <c r="E176" i="28"/>
  <c r="K175" i="28"/>
  <c r="N175" i="28" s="1"/>
  <c r="J175" i="28"/>
  <c r="K174" i="28"/>
  <c r="N174" i="28" s="1"/>
  <c r="J174" i="28"/>
  <c r="M174" i="28" s="1"/>
  <c r="K173" i="28"/>
  <c r="N173" i="28" s="1"/>
  <c r="J173" i="28"/>
  <c r="M173" i="28" s="1"/>
  <c r="W172" i="28"/>
  <c r="V172" i="28"/>
  <c r="U172" i="28"/>
  <c r="T172" i="28"/>
  <c r="S172" i="28"/>
  <c r="R172" i="28"/>
  <c r="Q172" i="28"/>
  <c r="P172" i="28"/>
  <c r="O172" i="28"/>
  <c r="I172" i="28"/>
  <c r="H172" i="28"/>
  <c r="E172" i="28"/>
  <c r="K171" i="28"/>
  <c r="N171" i="28" s="1"/>
  <c r="J171" i="28"/>
  <c r="M171" i="28" s="1"/>
  <c r="K170" i="28"/>
  <c r="N170" i="28" s="1"/>
  <c r="J170" i="28"/>
  <c r="M170" i="28" s="1"/>
  <c r="K169" i="28"/>
  <c r="J169" i="28"/>
  <c r="M169" i="28" s="1"/>
  <c r="W166" i="28"/>
  <c r="V166" i="28"/>
  <c r="U166" i="28"/>
  <c r="T166" i="28"/>
  <c r="S166" i="28"/>
  <c r="R166" i="28"/>
  <c r="Q166" i="28"/>
  <c r="P166" i="28"/>
  <c r="O166" i="28"/>
  <c r="I166" i="28"/>
  <c r="H166" i="28"/>
  <c r="E166" i="28"/>
  <c r="K165" i="28"/>
  <c r="N165" i="28" s="1"/>
  <c r="J165" i="28"/>
  <c r="M165" i="28" s="1"/>
  <c r="K164" i="28"/>
  <c r="N164" i="28" s="1"/>
  <c r="J164" i="28"/>
  <c r="M164" i="28" s="1"/>
  <c r="K163" i="28"/>
  <c r="N163" i="28" s="1"/>
  <c r="J163" i="28"/>
  <c r="M163" i="28" s="1"/>
  <c r="W162" i="28"/>
  <c r="V162" i="28"/>
  <c r="U162" i="28"/>
  <c r="T162" i="28"/>
  <c r="S162" i="28"/>
  <c r="R162" i="28"/>
  <c r="Q162" i="28"/>
  <c r="P162" i="28"/>
  <c r="O162" i="28"/>
  <c r="I162" i="28"/>
  <c r="H162" i="28"/>
  <c r="E162" i="28"/>
  <c r="K161" i="28"/>
  <c r="N161" i="28" s="1"/>
  <c r="J161" i="28"/>
  <c r="M161" i="28" s="1"/>
  <c r="K160" i="28"/>
  <c r="N160" i="28" s="1"/>
  <c r="J160" i="28"/>
  <c r="M160" i="28" s="1"/>
  <c r="K159" i="28"/>
  <c r="J159" i="28"/>
  <c r="M159" i="28" s="1"/>
  <c r="W158" i="28"/>
  <c r="V158" i="28"/>
  <c r="U158" i="28"/>
  <c r="T158" i="28"/>
  <c r="S158" i="28"/>
  <c r="R158" i="28"/>
  <c r="Q158" i="28"/>
  <c r="P158" i="28"/>
  <c r="O158" i="28"/>
  <c r="I158" i="28"/>
  <c r="H158" i="28"/>
  <c r="E158" i="28"/>
  <c r="K157" i="28"/>
  <c r="N157" i="28" s="1"/>
  <c r="J157" i="28"/>
  <c r="M157" i="28" s="1"/>
  <c r="K156" i="28"/>
  <c r="N156" i="28" s="1"/>
  <c r="J156" i="28"/>
  <c r="M156" i="28" s="1"/>
  <c r="K155" i="28"/>
  <c r="N155" i="28" s="1"/>
  <c r="J155" i="28"/>
  <c r="M155" i="28" s="1"/>
  <c r="W154" i="28"/>
  <c r="V154" i="28"/>
  <c r="U154" i="28"/>
  <c r="T154" i="28"/>
  <c r="S154" i="28"/>
  <c r="R154" i="28"/>
  <c r="Q154" i="28"/>
  <c r="P154" i="28"/>
  <c r="O154" i="28"/>
  <c r="I154" i="28"/>
  <c r="H154" i="28"/>
  <c r="E154" i="28"/>
  <c r="K153" i="28"/>
  <c r="N153" i="28" s="1"/>
  <c r="J153" i="28"/>
  <c r="M153" i="28" s="1"/>
  <c r="K152" i="28"/>
  <c r="N152" i="28" s="1"/>
  <c r="J152" i="28"/>
  <c r="M152" i="28" s="1"/>
  <c r="K151" i="28"/>
  <c r="N151" i="28" s="1"/>
  <c r="J151" i="28"/>
  <c r="M151" i="28" s="1"/>
  <c r="W148" i="28"/>
  <c r="V148" i="28"/>
  <c r="U148" i="28"/>
  <c r="T148" i="28"/>
  <c r="S148" i="28"/>
  <c r="R148" i="28"/>
  <c r="Q148" i="28"/>
  <c r="P148" i="28"/>
  <c r="O148" i="28"/>
  <c r="I148" i="28"/>
  <c r="H148" i="28"/>
  <c r="E148" i="28"/>
  <c r="K147" i="28"/>
  <c r="N147" i="28" s="1"/>
  <c r="J147" i="28"/>
  <c r="M147" i="28" s="1"/>
  <c r="K146" i="28"/>
  <c r="J146" i="28"/>
  <c r="M146" i="28" s="1"/>
  <c r="K145" i="28"/>
  <c r="N145" i="28" s="1"/>
  <c r="J145" i="28"/>
  <c r="M145" i="28" s="1"/>
  <c r="W144" i="28"/>
  <c r="V144" i="28"/>
  <c r="U144" i="28"/>
  <c r="T144" i="28"/>
  <c r="S144" i="28"/>
  <c r="R144" i="28"/>
  <c r="Q144" i="28"/>
  <c r="P144" i="28"/>
  <c r="O144" i="28"/>
  <c r="I144" i="28"/>
  <c r="H144" i="28"/>
  <c r="E144" i="28"/>
  <c r="K143" i="28"/>
  <c r="N143" i="28" s="1"/>
  <c r="J143" i="28"/>
  <c r="M143" i="28" s="1"/>
  <c r="K142" i="28"/>
  <c r="J142" i="28"/>
  <c r="M142" i="28" s="1"/>
  <c r="K141" i="28"/>
  <c r="N141" i="28" s="1"/>
  <c r="J141" i="28"/>
  <c r="M141" i="28" s="1"/>
  <c r="W140" i="28"/>
  <c r="V140" i="28"/>
  <c r="U140" i="28"/>
  <c r="T140" i="28"/>
  <c r="S140" i="28"/>
  <c r="R140" i="28"/>
  <c r="Q140" i="28"/>
  <c r="P140" i="28"/>
  <c r="O140" i="28"/>
  <c r="I140" i="28"/>
  <c r="H140" i="28"/>
  <c r="E140" i="28"/>
  <c r="K139" i="28"/>
  <c r="J139" i="28"/>
  <c r="M139" i="28" s="1"/>
  <c r="K138" i="28"/>
  <c r="J138" i="28"/>
  <c r="M138" i="28" s="1"/>
  <c r="K137" i="28"/>
  <c r="N137" i="28" s="1"/>
  <c r="J137" i="28"/>
  <c r="M137" i="28" s="1"/>
  <c r="W136" i="28"/>
  <c r="V136" i="28"/>
  <c r="U136" i="28"/>
  <c r="T136" i="28"/>
  <c r="S136" i="28"/>
  <c r="R136" i="28"/>
  <c r="Q136" i="28"/>
  <c r="P136" i="28"/>
  <c r="O136" i="28"/>
  <c r="I136" i="28"/>
  <c r="E136" i="28"/>
  <c r="K135" i="28"/>
  <c r="N135" i="28" s="1"/>
  <c r="J135" i="28"/>
  <c r="M135" i="28" s="1"/>
  <c r="K134" i="28"/>
  <c r="N134" i="28" s="1"/>
  <c r="J134" i="28"/>
  <c r="M134" i="28" s="1"/>
  <c r="K133" i="28"/>
  <c r="J133" i="28"/>
  <c r="M133" i="28" s="1"/>
  <c r="W130" i="28"/>
  <c r="V130" i="28"/>
  <c r="U130" i="28"/>
  <c r="T130" i="28"/>
  <c r="S130" i="28"/>
  <c r="R130" i="28"/>
  <c r="Q130" i="28"/>
  <c r="P130" i="28"/>
  <c r="O130" i="28"/>
  <c r="I130" i="28"/>
  <c r="H130" i="28"/>
  <c r="E130" i="28"/>
  <c r="K129" i="28"/>
  <c r="N129" i="28" s="1"/>
  <c r="J129" i="28"/>
  <c r="M129" i="28" s="1"/>
  <c r="K128" i="28"/>
  <c r="J128" i="28"/>
  <c r="M128" i="28" s="1"/>
  <c r="K127" i="28"/>
  <c r="N127" i="28" s="1"/>
  <c r="J127" i="28"/>
  <c r="M127" i="28" s="1"/>
  <c r="W126" i="28"/>
  <c r="V126" i="28"/>
  <c r="U126" i="28"/>
  <c r="T126" i="28"/>
  <c r="S126" i="28"/>
  <c r="R126" i="28"/>
  <c r="Q126" i="28"/>
  <c r="P126" i="28"/>
  <c r="O126" i="28"/>
  <c r="I126" i="28"/>
  <c r="H126" i="28"/>
  <c r="E126" i="28"/>
  <c r="K125" i="28"/>
  <c r="N125" i="28" s="1"/>
  <c r="J125" i="28"/>
  <c r="M125" i="28" s="1"/>
  <c r="K124" i="28"/>
  <c r="J124" i="28"/>
  <c r="M124" i="28" s="1"/>
  <c r="K123" i="28"/>
  <c r="N123" i="28" s="1"/>
  <c r="J123" i="28"/>
  <c r="M123" i="28" s="1"/>
  <c r="W122" i="28"/>
  <c r="V122" i="28"/>
  <c r="U122" i="28"/>
  <c r="T122" i="28"/>
  <c r="S122" i="28"/>
  <c r="R122" i="28"/>
  <c r="Q122" i="28"/>
  <c r="P122" i="28"/>
  <c r="O122" i="28"/>
  <c r="I122" i="28"/>
  <c r="H122" i="28"/>
  <c r="E122" i="28"/>
  <c r="K121" i="28"/>
  <c r="N121" i="28" s="1"/>
  <c r="J121" i="28"/>
  <c r="M121" i="28" s="1"/>
  <c r="K120" i="28"/>
  <c r="J120" i="28"/>
  <c r="M120" i="28" s="1"/>
  <c r="K119" i="28"/>
  <c r="N119" i="28" s="1"/>
  <c r="J119" i="28"/>
  <c r="M119" i="28" s="1"/>
  <c r="W118" i="28"/>
  <c r="V118" i="28"/>
  <c r="U118" i="28"/>
  <c r="T118" i="28"/>
  <c r="S118" i="28"/>
  <c r="R118" i="28"/>
  <c r="Q118" i="28"/>
  <c r="P118" i="28"/>
  <c r="O118" i="28"/>
  <c r="I118" i="28"/>
  <c r="H118" i="28"/>
  <c r="E118" i="28"/>
  <c r="K117" i="28"/>
  <c r="J117" i="28"/>
  <c r="M117" i="28" s="1"/>
  <c r="K116" i="28"/>
  <c r="N116" i="28" s="1"/>
  <c r="J116" i="28"/>
  <c r="M116" i="28" s="1"/>
  <c r="K115" i="28"/>
  <c r="J115" i="28"/>
  <c r="W112" i="28"/>
  <c r="V112" i="28"/>
  <c r="U112" i="28"/>
  <c r="T112" i="28"/>
  <c r="S112" i="28"/>
  <c r="R112" i="28"/>
  <c r="Q112" i="28"/>
  <c r="P112" i="28"/>
  <c r="O112" i="28"/>
  <c r="I112" i="28"/>
  <c r="H112" i="28"/>
  <c r="E112" i="28"/>
  <c r="K111" i="28"/>
  <c r="N111" i="28" s="1"/>
  <c r="J111" i="28"/>
  <c r="M111" i="28" s="1"/>
  <c r="K110" i="28"/>
  <c r="J110" i="28"/>
  <c r="M110" i="28" s="1"/>
  <c r="K109" i="28"/>
  <c r="N109" i="28" s="1"/>
  <c r="J109" i="28"/>
  <c r="M109" i="28" s="1"/>
  <c r="W108" i="28"/>
  <c r="V108" i="28"/>
  <c r="U108" i="28"/>
  <c r="T108" i="28"/>
  <c r="S108" i="28"/>
  <c r="R108" i="28"/>
  <c r="Q108" i="28"/>
  <c r="P108" i="28"/>
  <c r="O108" i="28"/>
  <c r="I108" i="28"/>
  <c r="H108" i="28"/>
  <c r="E108" i="28"/>
  <c r="K107" i="28"/>
  <c r="N107" i="28" s="1"/>
  <c r="J107" i="28"/>
  <c r="M107" i="28" s="1"/>
  <c r="K106" i="28"/>
  <c r="J106" i="28"/>
  <c r="M106" i="28" s="1"/>
  <c r="K105" i="28"/>
  <c r="N105" i="28" s="1"/>
  <c r="J105" i="28"/>
  <c r="W104" i="28"/>
  <c r="V104" i="28"/>
  <c r="U104" i="28"/>
  <c r="T104" i="28"/>
  <c r="S104" i="28"/>
  <c r="R104" i="28"/>
  <c r="Q104" i="28"/>
  <c r="P104" i="28"/>
  <c r="O104" i="28"/>
  <c r="I104" i="28"/>
  <c r="H104" i="28"/>
  <c r="E104" i="28"/>
  <c r="K103" i="28"/>
  <c r="N103" i="28" s="1"/>
  <c r="J103" i="28"/>
  <c r="M103" i="28" s="1"/>
  <c r="K102" i="28"/>
  <c r="J102" i="28"/>
  <c r="M102" i="28" s="1"/>
  <c r="K101" i="28"/>
  <c r="N101" i="28" s="1"/>
  <c r="J101" i="28"/>
  <c r="W100" i="28"/>
  <c r="V100" i="28"/>
  <c r="U100" i="28"/>
  <c r="T100" i="28"/>
  <c r="S100" i="28"/>
  <c r="R100" i="28"/>
  <c r="Q100" i="28"/>
  <c r="P100" i="28"/>
  <c r="O100" i="28"/>
  <c r="I100" i="28"/>
  <c r="H100" i="28"/>
  <c r="E100" i="28"/>
  <c r="K99" i="28"/>
  <c r="N99" i="28" s="1"/>
  <c r="J99" i="28"/>
  <c r="M99" i="28" s="1"/>
  <c r="K98" i="28"/>
  <c r="N98" i="28" s="1"/>
  <c r="J98" i="28"/>
  <c r="K97" i="28"/>
  <c r="N97" i="28" s="1"/>
  <c r="J97" i="28"/>
  <c r="M97" i="28" s="1"/>
  <c r="W94" i="28"/>
  <c r="V94" i="28"/>
  <c r="U94" i="28"/>
  <c r="T94" i="28"/>
  <c r="S94" i="28"/>
  <c r="R94" i="28"/>
  <c r="Q94" i="28"/>
  <c r="P94" i="28"/>
  <c r="O94" i="28"/>
  <c r="I94" i="28"/>
  <c r="H94" i="28"/>
  <c r="E94" i="28"/>
  <c r="K93" i="28"/>
  <c r="J93" i="28"/>
  <c r="M93" i="28" s="1"/>
  <c r="K92" i="28"/>
  <c r="N92" i="28" s="1"/>
  <c r="J92" i="28"/>
  <c r="M92" i="28" s="1"/>
  <c r="K91" i="28"/>
  <c r="N91" i="28" s="1"/>
  <c r="J91" i="28"/>
  <c r="M91" i="28" s="1"/>
  <c r="W90" i="28"/>
  <c r="V90" i="28"/>
  <c r="U90" i="28"/>
  <c r="T90" i="28"/>
  <c r="S90" i="28"/>
  <c r="R90" i="28"/>
  <c r="Q90" i="28"/>
  <c r="P90" i="28"/>
  <c r="O90" i="28"/>
  <c r="I90" i="28"/>
  <c r="H90" i="28"/>
  <c r="E90" i="28"/>
  <c r="K89" i="28"/>
  <c r="N89" i="28" s="1"/>
  <c r="J89" i="28"/>
  <c r="M89" i="28" s="1"/>
  <c r="K88" i="28"/>
  <c r="N88" i="28" s="1"/>
  <c r="J88" i="28"/>
  <c r="M88" i="28" s="1"/>
  <c r="K87" i="28"/>
  <c r="N87" i="28" s="1"/>
  <c r="J87" i="28"/>
  <c r="M87" i="28" s="1"/>
  <c r="W86" i="28"/>
  <c r="V86" i="28"/>
  <c r="U86" i="28"/>
  <c r="T86" i="28"/>
  <c r="S86" i="28"/>
  <c r="R86" i="28"/>
  <c r="Q86" i="28"/>
  <c r="P86" i="28"/>
  <c r="O86" i="28"/>
  <c r="I86" i="28"/>
  <c r="H86" i="28"/>
  <c r="E86" i="28"/>
  <c r="K85" i="28"/>
  <c r="J85" i="28"/>
  <c r="M85" i="28" s="1"/>
  <c r="K84" i="28"/>
  <c r="N84" i="28" s="1"/>
  <c r="J84" i="28"/>
  <c r="M84" i="28" s="1"/>
  <c r="K83" i="28"/>
  <c r="N83" i="28" s="1"/>
  <c r="J83" i="28"/>
  <c r="M83" i="28" s="1"/>
  <c r="W82" i="28"/>
  <c r="V82" i="28"/>
  <c r="U82" i="28"/>
  <c r="T82" i="28"/>
  <c r="S82" i="28"/>
  <c r="R82" i="28"/>
  <c r="Q82" i="28"/>
  <c r="P82" i="28"/>
  <c r="O82" i="28"/>
  <c r="I82" i="28"/>
  <c r="E82" i="28"/>
  <c r="K81" i="28"/>
  <c r="N81" i="28" s="1"/>
  <c r="J81" i="28"/>
  <c r="M81" i="28" s="1"/>
  <c r="K80" i="28"/>
  <c r="N80" i="28" s="1"/>
  <c r="J80" i="28"/>
  <c r="M80" i="28" s="1"/>
  <c r="K79" i="28"/>
  <c r="N79" i="28" s="1"/>
  <c r="J79" i="28"/>
  <c r="W76" i="28"/>
  <c r="V76" i="28"/>
  <c r="U76" i="28"/>
  <c r="T76" i="28"/>
  <c r="S76" i="28"/>
  <c r="R76" i="28"/>
  <c r="Q76" i="28"/>
  <c r="P76" i="28"/>
  <c r="O76" i="28"/>
  <c r="I76" i="28"/>
  <c r="H76" i="28"/>
  <c r="E76" i="28"/>
  <c r="K75" i="28"/>
  <c r="J75" i="28"/>
  <c r="M75" i="28" s="1"/>
  <c r="K74" i="28"/>
  <c r="N74" i="28" s="1"/>
  <c r="J74" i="28"/>
  <c r="K73" i="28"/>
  <c r="N73" i="28" s="1"/>
  <c r="J73" i="28"/>
  <c r="M73" i="28" s="1"/>
  <c r="W72" i="28"/>
  <c r="V72" i="28"/>
  <c r="U72" i="28"/>
  <c r="T72" i="28"/>
  <c r="S72" i="28"/>
  <c r="R72" i="28"/>
  <c r="Q72" i="28"/>
  <c r="P72" i="28"/>
  <c r="O72" i="28"/>
  <c r="I72" i="28"/>
  <c r="H72" i="28"/>
  <c r="E72" i="28"/>
  <c r="K71" i="28"/>
  <c r="J71" i="28"/>
  <c r="M71" i="28" s="1"/>
  <c r="K70" i="28"/>
  <c r="N70" i="28" s="1"/>
  <c r="J70" i="28"/>
  <c r="M70" i="28" s="1"/>
  <c r="K69" i="28"/>
  <c r="N69" i="28" s="1"/>
  <c r="J69" i="28"/>
  <c r="M69" i="28" s="1"/>
  <c r="W68" i="28"/>
  <c r="V68" i="28"/>
  <c r="U68" i="28"/>
  <c r="T68" i="28"/>
  <c r="S68" i="28"/>
  <c r="R68" i="28"/>
  <c r="Q68" i="28"/>
  <c r="P68" i="28"/>
  <c r="O68" i="28"/>
  <c r="I68" i="28"/>
  <c r="H68" i="28"/>
  <c r="E68" i="28"/>
  <c r="K67" i="28"/>
  <c r="J67" i="28"/>
  <c r="M67" i="28" s="1"/>
  <c r="K66" i="28"/>
  <c r="N66" i="28" s="1"/>
  <c r="J66" i="28"/>
  <c r="M66" i="28" s="1"/>
  <c r="K65" i="28"/>
  <c r="N65" i="28" s="1"/>
  <c r="J65" i="28"/>
  <c r="M65" i="28" s="1"/>
  <c r="W64" i="28"/>
  <c r="V64" i="28"/>
  <c r="U64" i="28"/>
  <c r="T64" i="28"/>
  <c r="S64" i="28"/>
  <c r="R64" i="28"/>
  <c r="Q64" i="28"/>
  <c r="P64" i="28"/>
  <c r="O64" i="28"/>
  <c r="I64" i="28"/>
  <c r="H64" i="28"/>
  <c r="E64" i="28"/>
  <c r="K63" i="28"/>
  <c r="N63" i="28" s="1"/>
  <c r="J63" i="28"/>
  <c r="M63" i="28" s="1"/>
  <c r="K62" i="28"/>
  <c r="N62" i="28" s="1"/>
  <c r="J62" i="28"/>
  <c r="M62" i="28" s="1"/>
  <c r="K61" i="28"/>
  <c r="J61" i="28"/>
  <c r="M61" i="28" s="1"/>
  <c r="W58" i="28"/>
  <c r="V58" i="28"/>
  <c r="U58" i="28"/>
  <c r="T58" i="28"/>
  <c r="S58" i="28"/>
  <c r="R58" i="28"/>
  <c r="Q58" i="28"/>
  <c r="P58" i="28"/>
  <c r="O58" i="28"/>
  <c r="I58" i="28"/>
  <c r="H58" i="28"/>
  <c r="E58" i="28"/>
  <c r="K57" i="28"/>
  <c r="N57" i="28" s="1"/>
  <c r="J57" i="28"/>
  <c r="M57" i="28" s="1"/>
  <c r="K56" i="28"/>
  <c r="N56" i="28" s="1"/>
  <c r="J56" i="28"/>
  <c r="M56" i="28" s="1"/>
  <c r="K55" i="28"/>
  <c r="N55" i="28" s="1"/>
  <c r="J55" i="28"/>
  <c r="W54" i="28"/>
  <c r="V54" i="28"/>
  <c r="U54" i="28"/>
  <c r="T54" i="28"/>
  <c r="S54" i="28"/>
  <c r="R54" i="28"/>
  <c r="Q54" i="28"/>
  <c r="P54" i="28"/>
  <c r="O54" i="28"/>
  <c r="I54" i="28"/>
  <c r="H54" i="28"/>
  <c r="E54" i="28"/>
  <c r="K53" i="28"/>
  <c r="N53" i="28" s="1"/>
  <c r="J53" i="28"/>
  <c r="M53" i="28" s="1"/>
  <c r="K52" i="28"/>
  <c r="N52" i="28" s="1"/>
  <c r="J52" i="28"/>
  <c r="M52" i="28" s="1"/>
  <c r="K51" i="28"/>
  <c r="N51" i="28" s="1"/>
  <c r="J51" i="28"/>
  <c r="M51" i="28" s="1"/>
  <c r="W50" i="28"/>
  <c r="V50" i="28"/>
  <c r="U50" i="28"/>
  <c r="T50" i="28"/>
  <c r="S50" i="28"/>
  <c r="R50" i="28"/>
  <c r="Q50" i="28"/>
  <c r="P50" i="28"/>
  <c r="O50" i="28"/>
  <c r="I50" i="28"/>
  <c r="H50" i="28"/>
  <c r="E50" i="28"/>
  <c r="K49" i="28"/>
  <c r="J49" i="28"/>
  <c r="K48" i="28"/>
  <c r="N48" i="28" s="1"/>
  <c r="J48" i="28"/>
  <c r="M48" i="28" s="1"/>
  <c r="K47" i="28"/>
  <c r="N47" i="28" s="1"/>
  <c r="J47" i="28"/>
  <c r="M47" i="28" s="1"/>
  <c r="W46" i="28"/>
  <c r="V46" i="28"/>
  <c r="U46" i="28"/>
  <c r="T46" i="28"/>
  <c r="S46" i="28"/>
  <c r="R46" i="28"/>
  <c r="Q46" i="28"/>
  <c r="P46" i="28"/>
  <c r="O46" i="28"/>
  <c r="I46" i="28"/>
  <c r="H46" i="28"/>
  <c r="E46" i="28"/>
  <c r="K45" i="28"/>
  <c r="N45" i="28" s="1"/>
  <c r="J45" i="28"/>
  <c r="M45" i="28" s="1"/>
  <c r="K44" i="28"/>
  <c r="N44" i="28" s="1"/>
  <c r="J44" i="28"/>
  <c r="M44" i="28" s="1"/>
  <c r="K43" i="28"/>
  <c r="N43" i="28" s="1"/>
  <c r="J43" i="28"/>
  <c r="M43" i="28" s="1"/>
  <c r="W40" i="28"/>
  <c r="V40" i="28"/>
  <c r="U40" i="28"/>
  <c r="T40" i="28"/>
  <c r="S40" i="28"/>
  <c r="R40" i="28"/>
  <c r="Q40" i="28"/>
  <c r="P40" i="28"/>
  <c r="O40" i="28"/>
  <c r="I40" i="28"/>
  <c r="H40" i="28"/>
  <c r="E40" i="28"/>
  <c r="K39" i="28"/>
  <c r="J39" i="28"/>
  <c r="M39" i="28" s="1"/>
  <c r="K38" i="28"/>
  <c r="N38" i="28" s="1"/>
  <c r="J38" i="28"/>
  <c r="M38" i="28" s="1"/>
  <c r="K37" i="28"/>
  <c r="N37" i="28" s="1"/>
  <c r="J37" i="28"/>
  <c r="W36" i="28"/>
  <c r="V36" i="28"/>
  <c r="U36" i="28"/>
  <c r="T36" i="28"/>
  <c r="S36" i="28"/>
  <c r="R36" i="28"/>
  <c r="Q36" i="28"/>
  <c r="P36" i="28"/>
  <c r="O36" i="28"/>
  <c r="I36" i="28"/>
  <c r="H36" i="28"/>
  <c r="E36" i="28"/>
  <c r="K35" i="28"/>
  <c r="N35" i="28" s="1"/>
  <c r="J35" i="28"/>
  <c r="M35" i="28" s="1"/>
  <c r="K34" i="28"/>
  <c r="J34" i="28"/>
  <c r="M34" i="28" s="1"/>
  <c r="K33" i="28"/>
  <c r="N33" i="28" s="1"/>
  <c r="J33" i="28"/>
  <c r="W32" i="28"/>
  <c r="V32" i="28"/>
  <c r="U32" i="28"/>
  <c r="T32" i="28"/>
  <c r="S32" i="28"/>
  <c r="R32" i="28"/>
  <c r="Q32" i="28"/>
  <c r="P32" i="28"/>
  <c r="O32" i="28"/>
  <c r="I32" i="28"/>
  <c r="H32" i="28"/>
  <c r="E32" i="28"/>
  <c r="K31" i="28"/>
  <c r="J31" i="28"/>
  <c r="M31" i="28" s="1"/>
  <c r="K30" i="28"/>
  <c r="N30" i="28" s="1"/>
  <c r="J30" i="28"/>
  <c r="M30" i="28" s="1"/>
  <c r="K29" i="28"/>
  <c r="N29" i="28" s="1"/>
  <c r="J29" i="28"/>
  <c r="W28" i="28"/>
  <c r="V28" i="28"/>
  <c r="U28" i="28"/>
  <c r="T28" i="28"/>
  <c r="S28" i="28"/>
  <c r="R28" i="28"/>
  <c r="Q28" i="28"/>
  <c r="P28" i="28"/>
  <c r="O28" i="28"/>
  <c r="I28" i="28"/>
  <c r="H28" i="28"/>
  <c r="E28" i="28"/>
  <c r="K27" i="28"/>
  <c r="N27" i="28" s="1"/>
  <c r="J27" i="28"/>
  <c r="M27" i="28" s="1"/>
  <c r="K26" i="28"/>
  <c r="N26" i="28" s="1"/>
  <c r="J26" i="28"/>
  <c r="M26" i="28" s="1"/>
  <c r="K25" i="28"/>
  <c r="N25" i="28" s="1"/>
  <c r="J25" i="28"/>
  <c r="W22" i="28"/>
  <c r="V22" i="28"/>
  <c r="U22" i="28"/>
  <c r="T22" i="28"/>
  <c r="S22" i="28"/>
  <c r="R22" i="28"/>
  <c r="Q22" i="28"/>
  <c r="P22" i="28"/>
  <c r="O22" i="28"/>
  <c r="I22" i="28"/>
  <c r="H22" i="28"/>
  <c r="E22" i="28"/>
  <c r="K21" i="28"/>
  <c r="J21" i="28"/>
  <c r="M21" i="28" s="1"/>
  <c r="K20" i="28"/>
  <c r="N20" i="28" s="1"/>
  <c r="J20" i="28"/>
  <c r="M20" i="28" s="1"/>
  <c r="K19" i="28"/>
  <c r="N19" i="28" s="1"/>
  <c r="J19" i="28"/>
  <c r="W18" i="28"/>
  <c r="V18" i="28"/>
  <c r="U18" i="28"/>
  <c r="T18" i="28"/>
  <c r="S18" i="28"/>
  <c r="R18" i="28"/>
  <c r="Q18" i="28"/>
  <c r="P18" i="28"/>
  <c r="O18" i="28"/>
  <c r="I18" i="28"/>
  <c r="H18" i="28"/>
  <c r="E18" i="28"/>
  <c r="K17" i="28"/>
  <c r="J17" i="28"/>
  <c r="M17" i="28" s="1"/>
  <c r="K16" i="28"/>
  <c r="N16" i="28" s="1"/>
  <c r="J16" i="28"/>
  <c r="M16" i="28" s="1"/>
  <c r="K15" i="28"/>
  <c r="N15" i="28" s="1"/>
  <c r="J15" i="28"/>
  <c r="M15" i="28" s="1"/>
  <c r="W14" i="28"/>
  <c r="V14" i="28"/>
  <c r="U14" i="28"/>
  <c r="T14" i="28"/>
  <c r="S14" i="28"/>
  <c r="R14" i="28"/>
  <c r="Q14" i="28"/>
  <c r="P14" i="28"/>
  <c r="O14" i="28"/>
  <c r="I14" i="28"/>
  <c r="H14" i="28"/>
  <c r="E14" i="28"/>
  <c r="K13" i="28"/>
  <c r="N13" i="28" s="1"/>
  <c r="J13" i="28"/>
  <c r="M13" i="28" s="1"/>
  <c r="K12" i="28"/>
  <c r="N12" i="28" s="1"/>
  <c r="J12" i="28"/>
  <c r="M12" i="28" s="1"/>
  <c r="K11" i="28"/>
  <c r="J11" i="28"/>
  <c r="W10" i="28"/>
  <c r="V10" i="28"/>
  <c r="U10" i="28"/>
  <c r="T10" i="28"/>
  <c r="S10" i="28"/>
  <c r="R10" i="28"/>
  <c r="Q10" i="28"/>
  <c r="P10" i="28"/>
  <c r="O10" i="28"/>
  <c r="I10" i="28"/>
  <c r="K9" i="28"/>
  <c r="J9" i="28"/>
  <c r="M9" i="28" s="1"/>
  <c r="K8" i="28"/>
  <c r="N8" i="28" s="1"/>
  <c r="M8" i="28"/>
  <c r="K7" i="28"/>
  <c r="N7" i="28" s="1"/>
  <c r="J7" i="28"/>
  <c r="M7" i="28" s="1"/>
  <c r="L193" i="28" l="1"/>
  <c r="H239" i="28"/>
  <c r="L31" i="28"/>
  <c r="J118" i="28"/>
  <c r="V23" i="28"/>
  <c r="V24" i="28" s="1"/>
  <c r="L49" i="28"/>
  <c r="O257" i="28"/>
  <c r="O258" i="28" s="1"/>
  <c r="L165" i="28"/>
  <c r="R23" i="28"/>
  <c r="R24" i="28" s="1"/>
  <c r="R113" i="28"/>
  <c r="R114" i="28" s="1"/>
  <c r="Q221" i="28"/>
  <c r="Q222" i="28" s="1"/>
  <c r="E257" i="28"/>
  <c r="H167" i="28"/>
  <c r="H168" i="28" s="1"/>
  <c r="J10" i="28"/>
  <c r="L219" i="28"/>
  <c r="S185" i="28"/>
  <c r="S186" i="28" s="1"/>
  <c r="P167" i="28"/>
  <c r="P168" i="28" s="1"/>
  <c r="O185" i="28"/>
  <c r="O186" i="28" s="1"/>
  <c r="W185" i="28"/>
  <c r="W186" i="28" s="1"/>
  <c r="L57" i="28"/>
  <c r="L74" i="28"/>
  <c r="L121" i="28"/>
  <c r="R41" i="28"/>
  <c r="R42" i="28" s="1"/>
  <c r="M74" i="28"/>
  <c r="M76" i="28" s="1"/>
  <c r="P149" i="28"/>
  <c r="P150" i="28" s="1"/>
  <c r="L225" i="28"/>
  <c r="S239" i="28"/>
  <c r="S240" i="28" s="1"/>
  <c r="Q23" i="28"/>
  <c r="Q24" i="28" s="1"/>
  <c r="L147" i="28"/>
  <c r="R185" i="28"/>
  <c r="R186" i="28" s="1"/>
  <c r="L199" i="28"/>
  <c r="S131" i="28"/>
  <c r="S132" i="28" s="1"/>
  <c r="L218" i="28"/>
  <c r="Q167" i="28"/>
  <c r="Q168" i="28" s="1"/>
  <c r="K158" i="28"/>
  <c r="W257" i="28"/>
  <c r="W258" i="28" s="1"/>
  <c r="L237" i="28"/>
  <c r="L201" i="28"/>
  <c r="P41" i="28"/>
  <c r="P42" i="28" s="1"/>
  <c r="J32" i="28"/>
  <c r="I95" i="28"/>
  <c r="I96" i="28" s="1"/>
  <c r="V95" i="28"/>
  <c r="V96" i="28" s="1"/>
  <c r="K86" i="28"/>
  <c r="S113" i="28"/>
  <c r="S114" i="28" s="1"/>
  <c r="L125" i="28"/>
  <c r="S167" i="28"/>
  <c r="S168" i="28" s="1"/>
  <c r="M172" i="28"/>
  <c r="S203" i="28"/>
  <c r="S204" i="28" s="1"/>
  <c r="K238" i="28"/>
  <c r="L242" i="28"/>
  <c r="V257" i="28"/>
  <c r="V258" i="28" s="1"/>
  <c r="L247" i="28"/>
  <c r="H23" i="28"/>
  <c r="Q41" i="28"/>
  <c r="Q42" i="28" s="1"/>
  <c r="J58" i="28"/>
  <c r="R77" i="28"/>
  <c r="R78" i="28" s="1"/>
  <c r="O95" i="28"/>
  <c r="O96" i="28" s="1"/>
  <c r="Q149" i="28"/>
  <c r="Q150" i="28" s="1"/>
  <c r="E167" i="28"/>
  <c r="E168" i="28" s="1"/>
  <c r="K162" i="28"/>
  <c r="L174" i="28"/>
  <c r="L235" i="28"/>
  <c r="P23" i="28"/>
  <c r="P24" i="28" s="1"/>
  <c r="J22" i="28"/>
  <c r="J36" i="28"/>
  <c r="N58" i="28"/>
  <c r="N159" i="28"/>
  <c r="V185" i="28"/>
  <c r="V186" i="28" s="1"/>
  <c r="L188" i="28"/>
  <c r="L211" i="28"/>
  <c r="N235" i="28"/>
  <c r="N238" i="28" s="1"/>
  <c r="L253" i="28"/>
  <c r="Q77" i="28"/>
  <c r="Q78" i="28" s="1"/>
  <c r="Q95" i="28"/>
  <c r="Q96" i="28" s="1"/>
  <c r="R131" i="28"/>
  <c r="R132" i="28" s="1"/>
  <c r="I167" i="28"/>
  <c r="I168" i="28" s="1"/>
  <c r="I203" i="28"/>
  <c r="I204" i="28" s="1"/>
  <c r="V203" i="28"/>
  <c r="V204" i="28" s="1"/>
  <c r="K220" i="28"/>
  <c r="L224" i="28"/>
  <c r="Q257" i="28"/>
  <c r="Q258" i="28" s="1"/>
  <c r="L245" i="28"/>
  <c r="P257" i="28"/>
  <c r="P258" i="28" s="1"/>
  <c r="R95" i="28"/>
  <c r="R96" i="28" s="1"/>
  <c r="K94" i="28"/>
  <c r="P221" i="28"/>
  <c r="P222" i="28" s="1"/>
  <c r="L217" i="28"/>
  <c r="Q239" i="28"/>
  <c r="Q240" i="28" s="1"/>
  <c r="K230" i="28"/>
  <c r="J248" i="28"/>
  <c r="K14" i="28"/>
  <c r="H41" i="28"/>
  <c r="K36" i="28"/>
  <c r="J40" i="28"/>
  <c r="V77" i="28"/>
  <c r="V78" i="28" s="1"/>
  <c r="L107" i="28"/>
  <c r="P131" i="28"/>
  <c r="P132" i="28" s="1"/>
  <c r="L163" i="28"/>
  <c r="Q185" i="28"/>
  <c r="Q186" i="28" s="1"/>
  <c r="K176" i="28"/>
  <c r="K184" i="28"/>
  <c r="P203" i="28"/>
  <c r="P204" i="28" s="1"/>
  <c r="Q203" i="28"/>
  <c r="Q204" i="28" s="1"/>
  <c r="V239" i="28"/>
  <c r="V240" i="28" s="1"/>
  <c r="P239" i="28"/>
  <c r="P240" i="28" s="1"/>
  <c r="P77" i="28"/>
  <c r="P78" i="28" s="1"/>
  <c r="Q113" i="28"/>
  <c r="Q114" i="28" s="1"/>
  <c r="S149" i="28"/>
  <c r="S150" i="28" s="1"/>
  <c r="O167" i="28"/>
  <c r="O168" i="28" s="1"/>
  <c r="W167" i="28"/>
  <c r="W168" i="28" s="1"/>
  <c r="K166" i="28"/>
  <c r="L178" i="28"/>
  <c r="L189" i="28"/>
  <c r="O203" i="28"/>
  <c r="O204" i="28" s="1"/>
  <c r="W203" i="28"/>
  <c r="W204" i="28" s="1"/>
  <c r="S221" i="28"/>
  <c r="S222" i="28" s="1"/>
  <c r="L228" i="28"/>
  <c r="K234" i="28"/>
  <c r="L236" i="28"/>
  <c r="M94" i="28"/>
  <c r="W23" i="28"/>
  <c r="W24" i="28" s="1"/>
  <c r="I41" i="28"/>
  <c r="V41" i="28"/>
  <c r="V42" i="28" s="1"/>
  <c r="I59" i="28"/>
  <c r="I60" i="28" s="1"/>
  <c r="V59" i="28"/>
  <c r="V60" i="28" s="1"/>
  <c r="N49" i="28"/>
  <c r="N50" i="28" s="1"/>
  <c r="L63" i="28"/>
  <c r="L71" i="28"/>
  <c r="W95" i="28"/>
  <c r="W96" i="28" s="1"/>
  <c r="L88" i="28"/>
  <c r="N93" i="28"/>
  <c r="N94" i="28" s="1"/>
  <c r="N100" i="28"/>
  <c r="H149" i="28"/>
  <c r="L139" i="28"/>
  <c r="M148" i="28"/>
  <c r="N166" i="28"/>
  <c r="J180" i="28"/>
  <c r="L181" i="28"/>
  <c r="L183" i="28"/>
  <c r="J190" i="28"/>
  <c r="K194" i="28"/>
  <c r="L196" i="28"/>
  <c r="E221" i="28"/>
  <c r="L210" i="28"/>
  <c r="L215" i="28"/>
  <c r="O23" i="28"/>
  <c r="O24" i="28" s="1"/>
  <c r="J14" i="28"/>
  <c r="O41" i="28"/>
  <c r="O42" i="28" s="1"/>
  <c r="W41" i="28"/>
  <c r="W42" i="28" s="1"/>
  <c r="L35" i="28"/>
  <c r="O59" i="28"/>
  <c r="O60" i="28" s="1"/>
  <c r="W59" i="28"/>
  <c r="W60" i="28" s="1"/>
  <c r="L152" i="28"/>
  <c r="L153" i="28"/>
  <c r="L155" i="28"/>
  <c r="L157" i="28"/>
  <c r="L159" i="28"/>
  <c r="N181" i="28"/>
  <c r="N184" i="28" s="1"/>
  <c r="R203" i="28"/>
  <c r="R204" i="28" s="1"/>
  <c r="K202" i="28"/>
  <c r="V221" i="28"/>
  <c r="V222" i="28" s="1"/>
  <c r="O239" i="28"/>
  <c r="O240" i="28" s="1"/>
  <c r="W239" i="28"/>
  <c r="W240" i="28" s="1"/>
  <c r="L232" i="28"/>
  <c r="L255" i="28"/>
  <c r="E77" i="28"/>
  <c r="L98" i="28"/>
  <c r="O149" i="28"/>
  <c r="O150" i="28" s="1"/>
  <c r="W149" i="28"/>
  <c r="W150" i="28" s="1"/>
  <c r="N162" i="28"/>
  <c r="E203" i="28"/>
  <c r="O221" i="28"/>
  <c r="O222" i="28" s="1"/>
  <c r="W221" i="28"/>
  <c r="W222" i="28" s="1"/>
  <c r="Q59" i="28"/>
  <c r="Q60" i="28" s="1"/>
  <c r="H77" i="28"/>
  <c r="H78" i="28" s="1"/>
  <c r="I113" i="28"/>
  <c r="I114" i="28" s="1"/>
  <c r="O131" i="28"/>
  <c r="O132" i="28" s="1"/>
  <c r="W131" i="28"/>
  <c r="W132" i="28" s="1"/>
  <c r="L164" i="28"/>
  <c r="J172" i="28"/>
  <c r="N180" i="28"/>
  <c r="K198" i="28"/>
  <c r="L197" i="28"/>
  <c r="R257" i="28"/>
  <c r="R258" i="28" s="1"/>
  <c r="J256" i="28"/>
  <c r="L9" i="28"/>
  <c r="S23" i="28"/>
  <c r="S24" i="28" s="1"/>
  <c r="L21" i="28"/>
  <c r="L39" i="28"/>
  <c r="R59" i="28"/>
  <c r="R60" i="28" s="1"/>
  <c r="K58" i="28"/>
  <c r="I77" i="28"/>
  <c r="I78" i="28" s="1"/>
  <c r="L92" i="28"/>
  <c r="M98" i="28"/>
  <c r="M100" i="28" s="1"/>
  <c r="O113" i="28"/>
  <c r="O114" i="28" s="1"/>
  <c r="W113" i="28"/>
  <c r="W114" i="28" s="1"/>
  <c r="M154" i="28"/>
  <c r="L182" i="28"/>
  <c r="H203" i="28"/>
  <c r="H204" i="28" s="1"/>
  <c r="L195" i="28"/>
  <c r="K212" i="28"/>
  <c r="L214" i="28"/>
  <c r="R239" i="28"/>
  <c r="R240" i="28" s="1"/>
  <c r="S257" i="28"/>
  <c r="S258" i="28" s="1"/>
  <c r="N21" i="28"/>
  <c r="N22" i="28" s="1"/>
  <c r="J28" i="28"/>
  <c r="N39" i="28"/>
  <c r="N40" i="28" s="1"/>
  <c r="O77" i="28"/>
  <c r="O78" i="28" s="1"/>
  <c r="W77" i="28"/>
  <c r="W78" i="28" s="1"/>
  <c r="K68" i="28"/>
  <c r="N90" i="28"/>
  <c r="M112" i="28"/>
  <c r="L111" i="28"/>
  <c r="Q131" i="28"/>
  <c r="Q132" i="28" s="1"/>
  <c r="L129" i="28"/>
  <c r="J136" i="28"/>
  <c r="J154" i="28"/>
  <c r="V167" i="28"/>
  <c r="V168" i="28" s="1"/>
  <c r="L156" i="28"/>
  <c r="J158" i="28"/>
  <c r="L160" i="28"/>
  <c r="M166" i="28"/>
  <c r="P185" i="28"/>
  <c r="P186" i="28" s="1"/>
  <c r="N195" i="28"/>
  <c r="N198" i="28" s="1"/>
  <c r="L200" i="28"/>
  <c r="R221" i="28"/>
  <c r="R222" i="28" s="1"/>
  <c r="L209" i="28"/>
  <c r="N214" i="28"/>
  <c r="N216" i="28" s="1"/>
  <c r="L254" i="28"/>
  <c r="K76" i="28"/>
  <c r="S77" i="28"/>
  <c r="L67" i="28"/>
  <c r="N67" i="28"/>
  <c r="N68" i="28" s="1"/>
  <c r="L62" i="28"/>
  <c r="K64" i="28"/>
  <c r="E59" i="28"/>
  <c r="N54" i="28"/>
  <c r="S59" i="28"/>
  <c r="S60" i="28" s="1"/>
  <c r="J50" i="28"/>
  <c r="L45" i="28"/>
  <c r="J46" i="28"/>
  <c r="S41" i="28"/>
  <c r="S42" i="28" s="1"/>
  <c r="M37" i="28"/>
  <c r="M40" i="28" s="1"/>
  <c r="M33" i="28"/>
  <c r="M36" i="28" s="1"/>
  <c r="E41" i="28"/>
  <c r="M29" i="28"/>
  <c r="M32" i="28" s="1"/>
  <c r="N31" i="28"/>
  <c r="N32" i="28" s="1"/>
  <c r="M25" i="28"/>
  <c r="M28" i="28" s="1"/>
  <c r="L27" i="28"/>
  <c r="I257" i="28"/>
  <c r="H257" i="28"/>
  <c r="N253" i="28"/>
  <c r="N256" i="28" s="1"/>
  <c r="N252" i="28"/>
  <c r="J252" i="28"/>
  <c r="L250" i="28"/>
  <c r="L249" i="28"/>
  <c r="L251" i="28"/>
  <c r="N245" i="28"/>
  <c r="N248" i="28" s="1"/>
  <c r="L246" i="28"/>
  <c r="L243" i="28"/>
  <c r="N242" i="28"/>
  <c r="J244" i="28"/>
  <c r="I239" i="28"/>
  <c r="J238" i="28"/>
  <c r="N231" i="28"/>
  <c r="N234" i="28" s="1"/>
  <c r="J234" i="28"/>
  <c r="L231" i="28"/>
  <c r="L233" i="28"/>
  <c r="N227" i="28"/>
  <c r="N230" i="28" s="1"/>
  <c r="E239" i="28"/>
  <c r="J230" i="28"/>
  <c r="L227" i="28"/>
  <c r="L229" i="28"/>
  <c r="J226" i="28"/>
  <c r="I221" i="28"/>
  <c r="J220" i="28"/>
  <c r="N217" i="28"/>
  <c r="N220" i="28" s="1"/>
  <c r="J216" i="28"/>
  <c r="K216" i="28"/>
  <c r="L213" i="28"/>
  <c r="H221" i="28"/>
  <c r="J212" i="28"/>
  <c r="N209" i="28"/>
  <c r="N212" i="28" s="1"/>
  <c r="J208" i="28"/>
  <c r="L206" i="28"/>
  <c r="L207" i="28"/>
  <c r="N199" i="28"/>
  <c r="J202" i="28"/>
  <c r="J198" i="28"/>
  <c r="L191" i="28"/>
  <c r="N191" i="28"/>
  <c r="N194" i="28" s="1"/>
  <c r="L192" i="28"/>
  <c r="J194" i="28"/>
  <c r="J184" i="28"/>
  <c r="E185" i="28"/>
  <c r="I185" i="28"/>
  <c r="H185" i="28"/>
  <c r="L177" i="28"/>
  <c r="L179" i="28"/>
  <c r="K180" i="28"/>
  <c r="N176" i="28"/>
  <c r="L173" i="28"/>
  <c r="L175" i="28"/>
  <c r="L170" i="28"/>
  <c r="L143" i="28"/>
  <c r="I149" i="28"/>
  <c r="N139" i="28"/>
  <c r="M140" i="28"/>
  <c r="L135" i="28"/>
  <c r="M136" i="28"/>
  <c r="I131" i="28"/>
  <c r="M126" i="28"/>
  <c r="H131" i="28"/>
  <c r="E131" i="28"/>
  <c r="M122" i="28"/>
  <c r="M115" i="28"/>
  <c r="M118" i="28" s="1"/>
  <c r="E113" i="28"/>
  <c r="L103" i="28"/>
  <c r="L102" i="28"/>
  <c r="L99" i="28"/>
  <c r="S95" i="28"/>
  <c r="E95" i="28"/>
  <c r="H95" i="28"/>
  <c r="H96" i="28" s="1"/>
  <c r="L84" i="28"/>
  <c r="L80" i="28"/>
  <c r="I23" i="28"/>
  <c r="M19" i="28"/>
  <c r="M22" i="28" s="1"/>
  <c r="L17" i="28"/>
  <c r="N17" i="28"/>
  <c r="N18" i="28" s="1"/>
  <c r="J18" i="28"/>
  <c r="E23" i="28"/>
  <c r="L13" i="28"/>
  <c r="M11" i="28"/>
  <c r="M14" i="28" s="1"/>
  <c r="N9" i="28"/>
  <c r="N10" i="28" s="1"/>
  <c r="N28" i="28"/>
  <c r="N46" i="28"/>
  <c r="M18" i="28"/>
  <c r="M10" i="28"/>
  <c r="M46" i="28"/>
  <c r="J82" i="28"/>
  <c r="L79" i="28"/>
  <c r="K32" i="28"/>
  <c r="K40" i="28"/>
  <c r="N11" i="28"/>
  <c r="N14" i="28" s="1"/>
  <c r="L7" i="28"/>
  <c r="L25" i="28"/>
  <c r="L43" i="28"/>
  <c r="M49" i="28"/>
  <c r="M50" i="28" s="1"/>
  <c r="L56" i="28"/>
  <c r="L66" i="28"/>
  <c r="N71" i="28"/>
  <c r="N72" i="28" s="1"/>
  <c r="J76" i="28"/>
  <c r="L73" i="28"/>
  <c r="N82" i="28"/>
  <c r="P95" i="28"/>
  <c r="P96" i="28" s="1"/>
  <c r="J86" i="28"/>
  <c r="L83" i="28"/>
  <c r="L93" i="28"/>
  <c r="K100" i="28"/>
  <c r="H113" i="28"/>
  <c r="H114" i="28" s="1"/>
  <c r="V131" i="28"/>
  <c r="V132" i="28" s="1"/>
  <c r="M130" i="28"/>
  <c r="K136" i="28"/>
  <c r="M144" i="28"/>
  <c r="K118" i="28"/>
  <c r="N115" i="28"/>
  <c r="L16" i="28"/>
  <c r="L20" i="28"/>
  <c r="L30" i="28"/>
  <c r="L34" i="28"/>
  <c r="L38" i="28"/>
  <c r="L48" i="28"/>
  <c r="L52" i="28"/>
  <c r="J68" i="28"/>
  <c r="L65" i="28"/>
  <c r="L75" i="28"/>
  <c r="M86" i="28"/>
  <c r="L85" i="28"/>
  <c r="K90" i="28"/>
  <c r="K108" i="28"/>
  <c r="N106" i="28"/>
  <c r="N108" i="28" s="1"/>
  <c r="L106" i="28"/>
  <c r="K112" i="28"/>
  <c r="N110" i="28"/>
  <c r="N112" i="28" s="1"/>
  <c r="L110" i="28"/>
  <c r="K104" i="28"/>
  <c r="N102" i="28"/>
  <c r="N104" i="28" s="1"/>
  <c r="L12" i="28"/>
  <c r="H59" i="28"/>
  <c r="H60" i="28" s="1"/>
  <c r="P59" i="28"/>
  <c r="P60" i="28" s="1"/>
  <c r="L55" i="28"/>
  <c r="J64" i="28"/>
  <c r="L61" i="28"/>
  <c r="L70" i="28"/>
  <c r="N75" i="28"/>
  <c r="N76" i="28" s="1"/>
  <c r="M79" i="28"/>
  <c r="M82" i="28" s="1"/>
  <c r="L81" i="28"/>
  <c r="N85" i="28"/>
  <c r="N86" i="28" s="1"/>
  <c r="J90" i="28"/>
  <c r="L87" i="28"/>
  <c r="V113" i="28"/>
  <c r="V114" i="28" s="1"/>
  <c r="N146" i="28"/>
  <c r="N148" i="28" s="1"/>
  <c r="L146" i="28"/>
  <c r="N34" i="28"/>
  <c r="N36" i="28" s="1"/>
  <c r="J54" i="28"/>
  <c r="M55" i="28"/>
  <c r="M58" i="28" s="1"/>
  <c r="M68" i="28"/>
  <c r="K72" i="28"/>
  <c r="K82" i="28"/>
  <c r="K130" i="28"/>
  <c r="N128" i="28"/>
  <c r="N130" i="28" s="1"/>
  <c r="L128" i="28"/>
  <c r="K144" i="28"/>
  <c r="N142" i="28"/>
  <c r="N144" i="28" s="1"/>
  <c r="L142" i="28"/>
  <c r="L8" i="28"/>
  <c r="L11" i="28"/>
  <c r="L15" i="28"/>
  <c r="L19" i="28"/>
  <c r="L26" i="28"/>
  <c r="L29" i="28"/>
  <c r="L33" i="28"/>
  <c r="L37" i="28"/>
  <c r="L44" i="28"/>
  <c r="L47" i="28"/>
  <c r="L51" i="28"/>
  <c r="K54" i="28"/>
  <c r="M64" i="28"/>
  <c r="J72" i="28"/>
  <c r="L69" i="28"/>
  <c r="M90" i="28"/>
  <c r="L89" i="28"/>
  <c r="P113" i="28"/>
  <c r="P114" i="28" s="1"/>
  <c r="M101" i="28"/>
  <c r="M104" i="28" s="1"/>
  <c r="J104" i="28"/>
  <c r="L101" i="28"/>
  <c r="K126" i="28"/>
  <c r="N124" i="28"/>
  <c r="N126" i="28" s="1"/>
  <c r="L124" i="28"/>
  <c r="K140" i="28"/>
  <c r="N138" i="28"/>
  <c r="L138" i="28"/>
  <c r="K10" i="28"/>
  <c r="K22" i="28"/>
  <c r="K28" i="28"/>
  <c r="K46" i="28"/>
  <c r="K50" i="28"/>
  <c r="M54" i="28"/>
  <c r="L53" i="28"/>
  <c r="N61" i="28"/>
  <c r="N64" i="28" s="1"/>
  <c r="J94" i="28"/>
  <c r="L91" i="28"/>
  <c r="M105" i="28"/>
  <c r="M108" i="28" s="1"/>
  <c r="J108" i="28"/>
  <c r="L105" i="28"/>
  <c r="K122" i="28"/>
  <c r="N120" i="28"/>
  <c r="N122" i="28" s="1"/>
  <c r="L120" i="28"/>
  <c r="K18" i="28"/>
  <c r="M72" i="28"/>
  <c r="J100" i="28"/>
  <c r="L97" i="28"/>
  <c r="N117" i="28"/>
  <c r="L117" i="28"/>
  <c r="V149" i="28"/>
  <c r="V150" i="28" s="1"/>
  <c r="L115" i="28"/>
  <c r="L133" i="28"/>
  <c r="N158" i="28"/>
  <c r="L161" i="28"/>
  <c r="N223" i="28"/>
  <c r="N226" i="28" s="1"/>
  <c r="L223" i="28"/>
  <c r="K226" i="28"/>
  <c r="N133" i="28"/>
  <c r="E149" i="28"/>
  <c r="L151" i="28"/>
  <c r="K154" i="28"/>
  <c r="N169" i="28"/>
  <c r="L169" i="28"/>
  <c r="K172" i="28"/>
  <c r="N154" i="28"/>
  <c r="K148" i="28"/>
  <c r="J148" i="28"/>
  <c r="J162" i="28"/>
  <c r="J176" i="28"/>
  <c r="M175" i="28"/>
  <c r="M176" i="28" s="1"/>
  <c r="N187" i="28"/>
  <c r="N190" i="28" s="1"/>
  <c r="L187" i="28"/>
  <c r="K190" i="28"/>
  <c r="N202" i="28"/>
  <c r="L109" i="28"/>
  <c r="J112" i="28"/>
  <c r="L116" i="28"/>
  <c r="L119" i="28"/>
  <c r="J122" i="28"/>
  <c r="L123" i="28"/>
  <c r="J126" i="28"/>
  <c r="L127" i="28"/>
  <c r="J130" i="28"/>
  <c r="L134" i="28"/>
  <c r="R149" i="28"/>
  <c r="R150" i="28" s="1"/>
  <c r="L137" i="28"/>
  <c r="J140" i="28"/>
  <c r="L141" i="28"/>
  <c r="J144" i="28"/>
  <c r="L145" i="28"/>
  <c r="M158" i="28"/>
  <c r="J166" i="28"/>
  <c r="L171" i="28"/>
  <c r="M162" i="28"/>
  <c r="N205" i="28"/>
  <c r="N208" i="28" s="1"/>
  <c r="L205" i="28"/>
  <c r="K208" i="28"/>
  <c r="N241" i="28"/>
  <c r="L241" i="28"/>
  <c r="K244" i="28"/>
  <c r="R167" i="28"/>
  <c r="R168" i="28" s="1"/>
  <c r="K248" i="28"/>
  <c r="K252" i="28"/>
  <c r="K256" i="28"/>
  <c r="M179" i="28"/>
  <c r="M180" i="28" s="1"/>
  <c r="M183" i="28"/>
  <c r="M184" i="28" s="1"/>
  <c r="M190" i="28"/>
  <c r="M193" i="28"/>
  <c r="M197" i="28"/>
  <c r="M198" i="28" s="1"/>
  <c r="M201" i="28"/>
  <c r="M207" i="28"/>
  <c r="M208" i="28" s="1"/>
  <c r="M211" i="28"/>
  <c r="M212" i="28" s="1"/>
  <c r="M215" i="28"/>
  <c r="M216" i="28" s="1"/>
  <c r="M219" i="28"/>
  <c r="M220" i="28" s="1"/>
  <c r="M226" i="28"/>
  <c r="M229" i="28"/>
  <c r="M230" i="28" s="1"/>
  <c r="M233" i="28"/>
  <c r="M234" i="28" s="1"/>
  <c r="M237" i="28"/>
  <c r="M238" i="28" s="1"/>
  <c r="M244" i="28"/>
  <c r="M246" i="28"/>
  <c r="M248" i="28" s="1"/>
  <c r="M250" i="28"/>
  <c r="M252" i="28" s="1"/>
  <c r="M254" i="28"/>
  <c r="M256" i="28" s="1"/>
  <c r="U214" i="27"/>
  <c r="T214" i="27"/>
  <c r="U176" i="27"/>
  <c r="T176" i="27"/>
  <c r="U119" i="27"/>
  <c r="T119" i="27"/>
  <c r="U100" i="27"/>
  <c r="T100" i="27"/>
  <c r="U81" i="27"/>
  <c r="T81" i="27"/>
  <c r="T62" i="27"/>
  <c r="P273" i="27"/>
  <c r="Q273" i="27"/>
  <c r="R273" i="27"/>
  <c r="P272" i="27"/>
  <c r="Q272" i="27"/>
  <c r="R272" i="27"/>
  <c r="P253" i="27"/>
  <c r="Q253" i="27"/>
  <c r="R253" i="27"/>
  <c r="P234" i="27"/>
  <c r="Q234" i="27"/>
  <c r="R234" i="27"/>
  <c r="P215" i="27"/>
  <c r="Q215" i="27"/>
  <c r="R215" i="27"/>
  <c r="R196" i="27"/>
  <c r="P196" i="27"/>
  <c r="R177" i="27"/>
  <c r="P177" i="27"/>
  <c r="R158" i="27"/>
  <c r="Q158" i="27"/>
  <c r="P158" i="27"/>
  <c r="R139" i="27"/>
  <c r="Q139" i="27"/>
  <c r="P139" i="27"/>
  <c r="R120" i="27"/>
  <c r="Q120" i="27"/>
  <c r="P120" i="27"/>
  <c r="R101" i="27"/>
  <c r="Q101" i="27"/>
  <c r="P101" i="27"/>
  <c r="R82" i="27"/>
  <c r="Q82" i="27"/>
  <c r="P82" i="27"/>
  <c r="R63" i="27"/>
  <c r="Q63" i="27"/>
  <c r="P63" i="27"/>
  <c r="R44" i="27"/>
  <c r="Q44" i="27"/>
  <c r="P44" i="27"/>
  <c r="R25" i="27"/>
  <c r="P25" i="27"/>
  <c r="P119" i="27"/>
  <c r="Q119" i="27"/>
  <c r="R119" i="27"/>
  <c r="S119" i="27"/>
  <c r="P118" i="27"/>
  <c r="Q118" i="27"/>
  <c r="R118" i="27"/>
  <c r="S118" i="27"/>
  <c r="T118" i="27"/>
  <c r="U118" i="27"/>
  <c r="P114" i="27"/>
  <c r="Q114" i="27"/>
  <c r="R114" i="27"/>
  <c r="S114" i="27"/>
  <c r="T114" i="27"/>
  <c r="U114" i="27"/>
  <c r="P110" i="27"/>
  <c r="Q110" i="27"/>
  <c r="R110" i="27"/>
  <c r="S110" i="27"/>
  <c r="T110" i="27"/>
  <c r="U110" i="27"/>
  <c r="P106" i="27"/>
  <c r="Q106" i="27"/>
  <c r="R106" i="27"/>
  <c r="S106" i="27"/>
  <c r="T106" i="27"/>
  <c r="U106" i="27"/>
  <c r="P100" i="27"/>
  <c r="Q100" i="27"/>
  <c r="R100" i="27"/>
  <c r="S100" i="27"/>
  <c r="P99" i="27"/>
  <c r="Q99" i="27"/>
  <c r="R99" i="27"/>
  <c r="S99" i="27"/>
  <c r="T99" i="27"/>
  <c r="U99" i="27"/>
  <c r="P95" i="27"/>
  <c r="Q95" i="27"/>
  <c r="R95" i="27"/>
  <c r="S95" i="27"/>
  <c r="T95" i="27"/>
  <c r="U95" i="27"/>
  <c r="P91" i="27"/>
  <c r="Q91" i="27"/>
  <c r="R91" i="27"/>
  <c r="S91" i="27"/>
  <c r="T91" i="27"/>
  <c r="U91" i="27"/>
  <c r="P87" i="27"/>
  <c r="Q87" i="27"/>
  <c r="R87" i="27"/>
  <c r="S87" i="27"/>
  <c r="T87" i="27"/>
  <c r="P81" i="27"/>
  <c r="Q81" i="27"/>
  <c r="R81" i="27"/>
  <c r="S81" i="27"/>
  <c r="P80" i="27"/>
  <c r="Q80" i="27"/>
  <c r="R80" i="27"/>
  <c r="S80" i="27"/>
  <c r="T80" i="27"/>
  <c r="U80" i="27"/>
  <c r="P76" i="27"/>
  <c r="Q76" i="27"/>
  <c r="R76" i="27"/>
  <c r="S76" i="27"/>
  <c r="T76" i="27"/>
  <c r="U76" i="27"/>
  <c r="P72" i="27"/>
  <c r="Q72" i="27"/>
  <c r="R72" i="27"/>
  <c r="S72" i="27"/>
  <c r="T72" i="27"/>
  <c r="U72" i="27"/>
  <c r="P68" i="27"/>
  <c r="Q68" i="27"/>
  <c r="R68" i="27"/>
  <c r="S68" i="27"/>
  <c r="T68" i="27"/>
  <c r="P62" i="27"/>
  <c r="Q62" i="27"/>
  <c r="R62" i="27"/>
  <c r="S62" i="27"/>
  <c r="U62" i="27" s="1"/>
  <c r="P61" i="27"/>
  <c r="Q61" i="27"/>
  <c r="R61" i="27"/>
  <c r="S61" i="27"/>
  <c r="T61" i="27"/>
  <c r="U61" i="27"/>
  <c r="P57" i="27"/>
  <c r="Q57" i="27"/>
  <c r="R57" i="27"/>
  <c r="S57" i="27"/>
  <c r="T57" i="27"/>
  <c r="U57" i="27"/>
  <c r="U53" i="27"/>
  <c r="P53" i="27"/>
  <c r="Q53" i="27"/>
  <c r="R53" i="27"/>
  <c r="S53" i="27"/>
  <c r="T53" i="27"/>
  <c r="P49" i="27"/>
  <c r="Q49" i="27"/>
  <c r="R49" i="27"/>
  <c r="S49" i="27"/>
  <c r="T49" i="27"/>
  <c r="P43" i="27"/>
  <c r="Q43" i="27"/>
  <c r="R43" i="27"/>
  <c r="S43" i="27"/>
  <c r="P42" i="27"/>
  <c r="Q42" i="27"/>
  <c r="R42" i="27"/>
  <c r="S42" i="27"/>
  <c r="T42" i="27"/>
  <c r="U42" i="27"/>
  <c r="P38" i="27"/>
  <c r="Q38" i="27"/>
  <c r="R38" i="27"/>
  <c r="S38" i="27"/>
  <c r="T38" i="27"/>
  <c r="U38" i="27"/>
  <c r="P34" i="27"/>
  <c r="Q34" i="27"/>
  <c r="R34" i="27"/>
  <c r="S34" i="27"/>
  <c r="T34" i="27"/>
  <c r="U34" i="27"/>
  <c r="P30" i="27"/>
  <c r="Q30" i="27"/>
  <c r="R30" i="27"/>
  <c r="S30" i="27"/>
  <c r="T30" i="27"/>
  <c r="P24" i="27"/>
  <c r="Q24" i="27"/>
  <c r="R24" i="27"/>
  <c r="S24" i="27"/>
  <c r="O24" i="27"/>
  <c r="P23" i="27"/>
  <c r="Q23" i="27"/>
  <c r="R23" i="27"/>
  <c r="S23" i="27"/>
  <c r="T23" i="27"/>
  <c r="U23" i="27"/>
  <c r="P19" i="27"/>
  <c r="Q19" i="27"/>
  <c r="R19" i="27"/>
  <c r="S19" i="27"/>
  <c r="T19" i="27"/>
  <c r="U19" i="27"/>
  <c r="P15" i="27"/>
  <c r="Q15" i="27"/>
  <c r="R15" i="27"/>
  <c r="S15" i="27"/>
  <c r="T15" i="27"/>
  <c r="U15" i="27"/>
  <c r="P11" i="27"/>
  <c r="Q11" i="27"/>
  <c r="R11" i="27"/>
  <c r="S11" i="27"/>
  <c r="T11" i="27"/>
  <c r="U11" i="27"/>
  <c r="O11" i="27"/>
  <c r="P272" i="26"/>
  <c r="R272" i="26"/>
  <c r="R253" i="26"/>
  <c r="P253" i="26"/>
  <c r="P234" i="26"/>
  <c r="R234" i="26"/>
  <c r="R215" i="26"/>
  <c r="P215" i="26"/>
  <c r="O215" i="26"/>
  <c r="T195" i="24"/>
  <c r="T195" i="26"/>
  <c r="U195" i="26"/>
  <c r="P196" i="26"/>
  <c r="Q196" i="26"/>
  <c r="R196" i="26"/>
  <c r="S195" i="26"/>
  <c r="P195" i="26"/>
  <c r="Q195" i="26"/>
  <c r="R195" i="26"/>
  <c r="O195" i="26"/>
  <c r="Q176" i="26"/>
  <c r="P176" i="26"/>
  <c r="P177" i="26" s="1"/>
  <c r="O176" i="26"/>
  <c r="Q177" i="26"/>
  <c r="R177" i="26"/>
  <c r="P158" i="26"/>
  <c r="Q158" i="26"/>
  <c r="R158" i="26"/>
  <c r="P139" i="26"/>
  <c r="Q139" i="26"/>
  <c r="R139" i="26"/>
  <c r="P120" i="26"/>
  <c r="Q120" i="26"/>
  <c r="R120" i="26"/>
  <c r="P101" i="26"/>
  <c r="Q101" i="26"/>
  <c r="R101" i="26"/>
  <c r="P82" i="26"/>
  <c r="Q82" i="26"/>
  <c r="R82" i="26"/>
  <c r="P63" i="26"/>
  <c r="Q63" i="26"/>
  <c r="R63" i="26"/>
  <c r="P44" i="26"/>
  <c r="Q44" i="26"/>
  <c r="R44" i="26"/>
  <c r="R25" i="26"/>
  <c r="P25" i="26"/>
  <c r="O25" i="26"/>
  <c r="Q25" i="26"/>
  <c r="R273" i="24"/>
  <c r="P273" i="24"/>
  <c r="O273" i="24"/>
  <c r="R272" i="24"/>
  <c r="P272" i="24"/>
  <c r="P253" i="24"/>
  <c r="R253" i="24"/>
  <c r="R234" i="24"/>
  <c r="P234" i="24"/>
  <c r="P215" i="24"/>
  <c r="R214" i="24"/>
  <c r="R213" i="24"/>
  <c r="R215" i="24" s="1"/>
  <c r="M213" i="24"/>
  <c r="N213" i="24"/>
  <c r="O213" i="24"/>
  <c r="P213" i="24"/>
  <c r="Q213" i="24"/>
  <c r="S213" i="24"/>
  <c r="T213" i="24"/>
  <c r="U213" i="24"/>
  <c r="V213" i="24"/>
  <c r="W213" i="24"/>
  <c r="L213" i="24"/>
  <c r="R196" i="24"/>
  <c r="P196" i="24"/>
  <c r="P177" i="24"/>
  <c r="R177" i="24"/>
  <c r="R158" i="24"/>
  <c r="P158" i="24"/>
  <c r="P139" i="24"/>
  <c r="R139" i="24"/>
  <c r="R120" i="24"/>
  <c r="P120" i="24"/>
  <c r="R101" i="24"/>
  <c r="P101" i="24"/>
  <c r="P82" i="24"/>
  <c r="R82" i="24"/>
  <c r="R63" i="24"/>
  <c r="P63" i="24"/>
  <c r="R44" i="24"/>
  <c r="S44" i="24"/>
  <c r="P44" i="24"/>
  <c r="P25" i="24"/>
  <c r="T25" i="24"/>
  <c r="R25" i="24"/>
  <c r="Q25" i="24"/>
  <c r="L216" i="28" l="1"/>
  <c r="L220" i="28"/>
  <c r="J23" i="28"/>
  <c r="U168" i="28"/>
  <c r="L248" i="28"/>
  <c r="L202" i="28"/>
  <c r="U167" i="28"/>
  <c r="K239" i="28"/>
  <c r="U185" i="28"/>
  <c r="U114" i="28"/>
  <c r="L238" i="28"/>
  <c r="U204" i="28"/>
  <c r="J41" i="28"/>
  <c r="L226" i="28"/>
  <c r="T23" i="28"/>
  <c r="L112" i="28"/>
  <c r="K167" i="28"/>
  <c r="K168" i="28" s="1"/>
  <c r="L198" i="28"/>
  <c r="K203" i="28"/>
  <c r="L256" i="28"/>
  <c r="T78" i="28"/>
  <c r="T41" i="28"/>
  <c r="U41" i="28"/>
  <c r="L194" i="28"/>
  <c r="L212" i="28"/>
  <c r="U203" i="28"/>
  <c r="L190" i="28"/>
  <c r="K95" i="28"/>
  <c r="P259" i="28"/>
  <c r="T96" i="28"/>
  <c r="T204" i="28"/>
  <c r="L154" i="28"/>
  <c r="N167" i="28"/>
  <c r="N168" i="28" s="1"/>
  <c r="L36" i="28"/>
  <c r="U77" i="28"/>
  <c r="T77" i="28"/>
  <c r="U113" i="28"/>
  <c r="U60" i="28"/>
  <c r="L166" i="28"/>
  <c r="J167" i="28"/>
  <c r="J168" i="28" s="1"/>
  <c r="K221" i="28"/>
  <c r="M167" i="28"/>
  <c r="M168" i="28" s="1"/>
  <c r="L162" i="28"/>
  <c r="L100" i="28"/>
  <c r="T203" i="28"/>
  <c r="N59" i="28"/>
  <c r="U257" i="28"/>
  <c r="L104" i="28"/>
  <c r="K185" i="28"/>
  <c r="L90" i="28"/>
  <c r="Q259" i="28"/>
  <c r="S96" i="28"/>
  <c r="U96" i="28" s="1"/>
  <c r="L180" i="28"/>
  <c r="L230" i="28"/>
  <c r="J239" i="28"/>
  <c r="L158" i="28"/>
  <c r="T167" i="28"/>
  <c r="L58" i="28"/>
  <c r="W259" i="28"/>
  <c r="O259" i="28"/>
  <c r="T131" i="28"/>
  <c r="T239" i="28"/>
  <c r="L184" i="28"/>
  <c r="N244" i="28"/>
  <c r="N257" i="28" s="1"/>
  <c r="L126" i="28"/>
  <c r="J185" i="28"/>
  <c r="N172" i="28"/>
  <c r="N185" i="28" s="1"/>
  <c r="T149" i="28"/>
  <c r="L54" i="28"/>
  <c r="L22" i="28"/>
  <c r="U239" i="28"/>
  <c r="J149" i="28"/>
  <c r="J257" i="28"/>
  <c r="M95" i="28"/>
  <c r="S78" i="28"/>
  <c r="U78" i="28" s="1"/>
  <c r="L40" i="28"/>
  <c r="T221" i="28"/>
  <c r="U221" i="28"/>
  <c r="L72" i="28"/>
  <c r="N77" i="28"/>
  <c r="K77" i="28"/>
  <c r="J59" i="28"/>
  <c r="U59" i="28"/>
  <c r="L50" i="28"/>
  <c r="K59" i="28"/>
  <c r="L46" i="28"/>
  <c r="L32" i="28"/>
  <c r="K41" i="28"/>
  <c r="T257" i="28"/>
  <c r="L252" i="28"/>
  <c r="M257" i="28"/>
  <c r="L244" i="28"/>
  <c r="L234" i="28"/>
  <c r="N221" i="28"/>
  <c r="J221" i="28"/>
  <c r="L208" i="28"/>
  <c r="M202" i="28"/>
  <c r="J203" i="28"/>
  <c r="N203" i="28"/>
  <c r="T185" i="28"/>
  <c r="I259" i="28"/>
  <c r="M185" i="28"/>
  <c r="L176" i="28"/>
  <c r="U149" i="28"/>
  <c r="L144" i="28"/>
  <c r="N140" i="28"/>
  <c r="M149" i="28"/>
  <c r="N136" i="28"/>
  <c r="U131" i="28"/>
  <c r="J131" i="28"/>
  <c r="H259" i="28"/>
  <c r="L122" i="28"/>
  <c r="M131" i="28"/>
  <c r="L118" i="28"/>
  <c r="N113" i="28"/>
  <c r="M113" i="28"/>
  <c r="S259" i="28"/>
  <c r="U95" i="28"/>
  <c r="N95" i="28"/>
  <c r="U23" i="28"/>
  <c r="N23" i="28"/>
  <c r="M23" i="28"/>
  <c r="M239" i="28"/>
  <c r="M221" i="28"/>
  <c r="K257" i="28"/>
  <c r="L172" i="28"/>
  <c r="L108" i="28"/>
  <c r="L14" i="28"/>
  <c r="L64" i="28"/>
  <c r="T95" i="28"/>
  <c r="K131" i="28"/>
  <c r="T114" i="28"/>
  <c r="T113" i="28"/>
  <c r="L28" i="28"/>
  <c r="J95" i="28"/>
  <c r="J77" i="28"/>
  <c r="K113" i="28"/>
  <c r="L10" i="28"/>
  <c r="L136" i="28"/>
  <c r="E259" i="28"/>
  <c r="M41" i="28"/>
  <c r="N239" i="28"/>
  <c r="M194" i="28"/>
  <c r="L140" i="28"/>
  <c r="L94" i="28"/>
  <c r="M77" i="28"/>
  <c r="L68" i="28"/>
  <c r="L86" i="28"/>
  <c r="N41" i="28"/>
  <c r="J113" i="28"/>
  <c r="K23" i="28"/>
  <c r="T60" i="28"/>
  <c r="T59" i="28"/>
  <c r="K149" i="28"/>
  <c r="V259" i="28"/>
  <c r="R259" i="28"/>
  <c r="T168" i="28"/>
  <c r="L148" i="28"/>
  <c r="L130" i="28"/>
  <c r="L18" i="28"/>
  <c r="N118" i="28"/>
  <c r="N131" i="28" s="1"/>
  <c r="L76" i="28"/>
  <c r="L82" i="28"/>
  <c r="M59" i="28"/>
  <c r="N83" i="24"/>
  <c r="N87" i="24" s="1"/>
  <c r="N100" i="24" s="1"/>
  <c r="N84" i="24"/>
  <c r="N85" i="24"/>
  <c r="N86" i="24"/>
  <c r="N88" i="24"/>
  <c r="N89" i="24"/>
  <c r="N90" i="24"/>
  <c r="N91" i="24"/>
  <c r="N92" i="24"/>
  <c r="N95" i="24" s="1"/>
  <c r="N93" i="24"/>
  <c r="N94" i="24"/>
  <c r="N96" i="24"/>
  <c r="N99" i="24" s="1"/>
  <c r="N97" i="24"/>
  <c r="N98" i="24"/>
  <c r="N102" i="24"/>
  <c r="N106" i="24" s="1"/>
  <c r="N119" i="24" s="1"/>
  <c r="N120" i="24" s="1"/>
  <c r="N103" i="24"/>
  <c r="N104" i="24"/>
  <c r="N105" i="24"/>
  <c r="N107" i="24"/>
  <c r="N108" i="24"/>
  <c r="N109" i="24"/>
  <c r="N110" i="24"/>
  <c r="N111" i="24"/>
  <c r="N112" i="24"/>
  <c r="N113" i="24"/>
  <c r="N114" i="24"/>
  <c r="N115" i="24"/>
  <c r="N118" i="24" s="1"/>
  <c r="N116" i="24"/>
  <c r="N117" i="24"/>
  <c r="N121" i="24"/>
  <c r="N125" i="24" s="1"/>
  <c r="N122" i="24"/>
  <c r="N123" i="24"/>
  <c r="N124" i="24"/>
  <c r="N126" i="24"/>
  <c r="N129" i="24" s="1"/>
  <c r="N127" i="24"/>
  <c r="N128" i="24"/>
  <c r="N130" i="24"/>
  <c r="N131" i="24"/>
  <c r="N132" i="24"/>
  <c r="N133" i="24"/>
  <c r="N134" i="24"/>
  <c r="N137" i="24" s="1"/>
  <c r="N135" i="24"/>
  <c r="N136" i="24"/>
  <c r="N140" i="24"/>
  <c r="N144" i="24" s="1"/>
  <c r="N141" i="24"/>
  <c r="N142" i="24"/>
  <c r="N143" i="24"/>
  <c r="N145" i="24"/>
  <c r="N148" i="24" s="1"/>
  <c r="N146" i="24"/>
  <c r="N147" i="24"/>
  <c r="N149" i="24"/>
  <c r="N150" i="24"/>
  <c r="N151" i="24"/>
  <c r="N152" i="24"/>
  <c r="N153" i="24"/>
  <c r="N154" i="24"/>
  <c r="N155" i="24"/>
  <c r="N156" i="24"/>
  <c r="N159" i="24"/>
  <c r="N160" i="24"/>
  <c r="N161" i="24"/>
  <c r="N162" i="24"/>
  <c r="N163" i="24"/>
  <c r="N164" i="24"/>
  <c r="N167" i="24" s="1"/>
  <c r="N176" i="24" s="1"/>
  <c r="N177" i="24" s="1"/>
  <c r="N165" i="24"/>
  <c r="N166" i="24"/>
  <c r="N168" i="24"/>
  <c r="N171" i="24" s="1"/>
  <c r="N169" i="24"/>
  <c r="N170" i="24"/>
  <c r="N172" i="24"/>
  <c r="N173" i="24"/>
  <c r="N174" i="24"/>
  <c r="N175" i="24"/>
  <c r="N178" i="24"/>
  <c r="N179" i="24"/>
  <c r="N180" i="24"/>
  <c r="N181" i="24"/>
  <c r="N182" i="24"/>
  <c r="N195" i="24" s="1"/>
  <c r="N196" i="24" s="1"/>
  <c r="N183" i="24"/>
  <c r="N184" i="24"/>
  <c r="N185" i="24"/>
  <c r="N186" i="24"/>
  <c r="N187" i="24"/>
  <c r="N190" i="24" s="1"/>
  <c r="N188" i="24"/>
  <c r="N189" i="24"/>
  <c r="N191" i="24"/>
  <c r="N192" i="24"/>
  <c r="N193" i="24"/>
  <c r="N194" i="24"/>
  <c r="N197" i="24"/>
  <c r="N201" i="24" s="1"/>
  <c r="N198" i="24"/>
  <c r="N199" i="24"/>
  <c r="N200" i="24"/>
  <c r="N202" i="24"/>
  <c r="N203" i="24"/>
  <c r="N204" i="24"/>
  <c r="N205" i="24"/>
  <c r="N206" i="24"/>
  <c r="N209" i="24" s="1"/>
  <c r="N207" i="24"/>
  <c r="N208" i="24"/>
  <c r="N210" i="24"/>
  <c r="N211" i="24"/>
  <c r="N212" i="24"/>
  <c r="N216" i="24"/>
  <c r="N220" i="24" s="1"/>
  <c r="N217" i="24"/>
  <c r="N218" i="24"/>
  <c r="N219" i="24"/>
  <c r="N221" i="24"/>
  <c r="N222" i="24"/>
  <c r="N223" i="24"/>
  <c r="N224" i="24"/>
  <c r="N225" i="24"/>
  <c r="N226" i="24"/>
  <c r="N227" i="24"/>
  <c r="N228" i="24"/>
  <c r="N229" i="24"/>
  <c r="N232" i="24" s="1"/>
  <c r="N230" i="24"/>
  <c r="N231" i="24"/>
  <c r="N235" i="24"/>
  <c r="N239" i="24" s="1"/>
  <c r="N236" i="24"/>
  <c r="N237" i="24"/>
  <c r="N238" i="24"/>
  <c r="N240" i="24"/>
  <c r="N243" i="24" s="1"/>
  <c r="N241" i="24"/>
  <c r="N242" i="24"/>
  <c r="N244" i="24"/>
  <c r="N245" i="24"/>
  <c r="N246" i="24"/>
  <c r="N247" i="24"/>
  <c r="N248" i="24"/>
  <c r="N251" i="24" s="1"/>
  <c r="N249" i="24"/>
  <c r="N250" i="24"/>
  <c r="N254" i="24"/>
  <c r="N258" i="24" s="1"/>
  <c r="N255" i="24"/>
  <c r="N256" i="24"/>
  <c r="N257" i="24"/>
  <c r="N259" i="24"/>
  <c r="N262" i="24" s="1"/>
  <c r="N260" i="24"/>
  <c r="N261" i="24"/>
  <c r="N263" i="24"/>
  <c r="N264" i="24"/>
  <c r="N265" i="24"/>
  <c r="N266" i="24"/>
  <c r="N267" i="24"/>
  <c r="N268" i="24"/>
  <c r="N269" i="24"/>
  <c r="N270" i="24"/>
  <c r="O82" i="24"/>
  <c r="O82" i="26" s="1"/>
  <c r="O82" i="27" s="1"/>
  <c r="O101" i="27"/>
  <c r="O120" i="27"/>
  <c r="O139" i="27"/>
  <c r="O158" i="27"/>
  <c r="Q177" i="27"/>
  <c r="O234" i="27"/>
  <c r="O253" i="27"/>
  <c r="O272" i="27"/>
  <c r="O25" i="27"/>
  <c r="O44" i="27"/>
  <c r="O63" i="27"/>
  <c r="L221" i="28" l="1"/>
  <c r="L59" i="28"/>
  <c r="L167" i="28"/>
  <c r="L168" i="28" s="1"/>
  <c r="L203" i="28"/>
  <c r="L239" i="28"/>
  <c r="L185" i="28"/>
  <c r="L113" i="28"/>
  <c r="M203" i="28"/>
  <c r="L41" i="28"/>
  <c r="U259" i="28"/>
  <c r="L257" i="28"/>
  <c r="N149" i="28"/>
  <c r="T259" i="28"/>
  <c r="L131" i="28"/>
  <c r="J259" i="28"/>
  <c r="K259" i="28"/>
  <c r="L23" i="28"/>
  <c r="L77" i="28"/>
  <c r="L95" i="28"/>
  <c r="L149" i="28"/>
  <c r="N271" i="24"/>
  <c r="N272" i="24" s="1"/>
  <c r="N101" i="24"/>
  <c r="N252" i="24"/>
  <c r="N253" i="24" s="1"/>
  <c r="N233" i="24"/>
  <c r="N234" i="24" s="1"/>
  <c r="N157" i="24"/>
  <c r="N158" i="24" s="1"/>
  <c r="N214" i="24"/>
  <c r="N215" i="24" s="1"/>
  <c r="N138" i="24"/>
  <c r="N139" i="24" s="1"/>
  <c r="U272" i="24"/>
  <c r="T272" i="24"/>
  <c r="U253" i="24"/>
  <c r="T253" i="24"/>
  <c r="U234" i="24"/>
  <c r="T234" i="24"/>
  <c r="T215" i="24"/>
  <c r="U196" i="24"/>
  <c r="U177" i="24"/>
  <c r="T177" i="24"/>
  <c r="U158" i="24"/>
  <c r="T158" i="24"/>
  <c r="U139" i="24"/>
  <c r="T139" i="24"/>
  <c r="U120" i="24"/>
  <c r="T120" i="24"/>
  <c r="U101" i="24"/>
  <c r="T101" i="24"/>
  <c r="U82" i="24"/>
  <c r="T82" i="24"/>
  <c r="U63" i="24"/>
  <c r="T63" i="24"/>
  <c r="U44" i="24"/>
  <c r="T44" i="24"/>
  <c r="O214" i="27"/>
  <c r="P214" i="27"/>
  <c r="Q214" i="27"/>
  <c r="R214" i="27"/>
  <c r="S214" i="27"/>
  <c r="V214" i="27"/>
  <c r="W214" i="27"/>
  <c r="P271" i="24"/>
  <c r="Q271" i="24"/>
  <c r="S271" i="24"/>
  <c r="T271" i="24"/>
  <c r="U271" i="24"/>
  <c r="P270" i="24"/>
  <c r="Q270" i="24"/>
  <c r="R270" i="24"/>
  <c r="S270" i="24"/>
  <c r="T270" i="24"/>
  <c r="U270" i="24"/>
  <c r="P266" i="24"/>
  <c r="Q266" i="24"/>
  <c r="R266" i="24"/>
  <c r="S266" i="24"/>
  <c r="T266" i="24"/>
  <c r="U266" i="24"/>
  <c r="P262" i="24"/>
  <c r="Q262" i="24"/>
  <c r="R262" i="24"/>
  <c r="S262" i="24"/>
  <c r="T262" i="24"/>
  <c r="U262" i="24"/>
  <c r="P258" i="24"/>
  <c r="Q258" i="24"/>
  <c r="R258" i="24"/>
  <c r="R271" i="24" s="1"/>
  <c r="S258" i="24"/>
  <c r="T258" i="24"/>
  <c r="U258" i="24"/>
  <c r="O252" i="24"/>
  <c r="P252" i="24"/>
  <c r="Q252" i="24"/>
  <c r="R252" i="24"/>
  <c r="S252" i="24"/>
  <c r="T252" i="24"/>
  <c r="U252" i="24"/>
  <c r="P251" i="24"/>
  <c r="Q251" i="24"/>
  <c r="R251" i="24"/>
  <c r="S251" i="24"/>
  <c r="T251" i="24"/>
  <c r="U251" i="24"/>
  <c r="P247" i="24"/>
  <c r="Q247" i="24"/>
  <c r="R247" i="24"/>
  <c r="S247" i="24"/>
  <c r="T247" i="24"/>
  <c r="U247" i="24"/>
  <c r="P243" i="24"/>
  <c r="Q243" i="24"/>
  <c r="R243" i="24"/>
  <c r="S243" i="24"/>
  <c r="T243" i="24"/>
  <c r="U243" i="24"/>
  <c r="P239" i="24"/>
  <c r="Q239" i="24"/>
  <c r="R239" i="24"/>
  <c r="S239" i="24"/>
  <c r="T239" i="24"/>
  <c r="U239" i="24"/>
  <c r="P233" i="24"/>
  <c r="Q233" i="24"/>
  <c r="S233" i="24"/>
  <c r="T233" i="24"/>
  <c r="U233" i="24"/>
  <c r="O233" i="24"/>
  <c r="P232" i="24"/>
  <c r="Q232" i="24"/>
  <c r="R232" i="24"/>
  <c r="S232" i="24"/>
  <c r="T232" i="24"/>
  <c r="U232" i="24"/>
  <c r="P228" i="24"/>
  <c r="Q228" i="24"/>
  <c r="R228" i="24"/>
  <c r="S228" i="24"/>
  <c r="T228" i="24"/>
  <c r="U228" i="24"/>
  <c r="P224" i="24"/>
  <c r="Q224" i="24"/>
  <c r="R224" i="24"/>
  <c r="S224" i="24"/>
  <c r="T224" i="24"/>
  <c r="U224" i="24"/>
  <c r="P220" i="24"/>
  <c r="Q220" i="24"/>
  <c r="R220" i="24"/>
  <c r="R233" i="24" s="1"/>
  <c r="S220" i="24"/>
  <c r="T220" i="24"/>
  <c r="U220" i="24"/>
  <c r="P214" i="24"/>
  <c r="Q214" i="24"/>
  <c r="S214" i="24"/>
  <c r="T214" i="24"/>
  <c r="U214" i="24"/>
  <c r="O214" i="24"/>
  <c r="P209" i="24"/>
  <c r="Q209" i="24"/>
  <c r="R209" i="24"/>
  <c r="S209" i="24"/>
  <c r="T209" i="24"/>
  <c r="U209" i="24"/>
  <c r="P205" i="24"/>
  <c r="Q205" i="24"/>
  <c r="R205" i="24"/>
  <c r="S205" i="24"/>
  <c r="T205" i="24"/>
  <c r="U205" i="24"/>
  <c r="P201" i="24"/>
  <c r="Q201" i="24"/>
  <c r="R201" i="24"/>
  <c r="S201" i="24"/>
  <c r="T201" i="24"/>
  <c r="U201" i="24"/>
  <c r="P195" i="24"/>
  <c r="Q195" i="24"/>
  <c r="S195" i="24"/>
  <c r="U195" i="24"/>
  <c r="P194" i="24"/>
  <c r="Q194" i="24"/>
  <c r="R194" i="24"/>
  <c r="S194" i="24"/>
  <c r="T194" i="24"/>
  <c r="U194" i="24"/>
  <c r="P190" i="24"/>
  <c r="Q190" i="24"/>
  <c r="R190" i="24"/>
  <c r="S190" i="24"/>
  <c r="T190" i="24"/>
  <c r="U190" i="24"/>
  <c r="P186" i="24"/>
  <c r="Q186" i="24"/>
  <c r="R186" i="24"/>
  <c r="S186" i="24"/>
  <c r="T186" i="24"/>
  <c r="U186" i="24"/>
  <c r="P182" i="24"/>
  <c r="Q182" i="24"/>
  <c r="R182" i="24"/>
  <c r="R195" i="24" s="1"/>
  <c r="S182" i="24"/>
  <c r="T182" i="24"/>
  <c r="U182" i="24"/>
  <c r="P176" i="24"/>
  <c r="Q176" i="24"/>
  <c r="R176" i="24"/>
  <c r="S176" i="24"/>
  <c r="T176" i="24"/>
  <c r="U176" i="24"/>
  <c r="P175" i="24"/>
  <c r="Q175" i="24"/>
  <c r="R175" i="24"/>
  <c r="S175" i="24"/>
  <c r="T175" i="24"/>
  <c r="U175" i="24"/>
  <c r="P171" i="24"/>
  <c r="Q171" i="24"/>
  <c r="R171" i="24"/>
  <c r="S171" i="24"/>
  <c r="T171" i="24"/>
  <c r="U171" i="24"/>
  <c r="P167" i="24"/>
  <c r="Q167" i="24"/>
  <c r="R167" i="24"/>
  <c r="S167" i="24"/>
  <c r="T167" i="24"/>
  <c r="U167" i="24"/>
  <c r="P163" i="24"/>
  <c r="Q163" i="24"/>
  <c r="R163" i="24"/>
  <c r="S163" i="24"/>
  <c r="T163" i="24"/>
  <c r="U163" i="24"/>
  <c r="P157" i="24"/>
  <c r="Q157" i="24"/>
  <c r="R157" i="24"/>
  <c r="S157" i="24"/>
  <c r="T157" i="24"/>
  <c r="U157" i="24"/>
  <c r="P156" i="24"/>
  <c r="Q156" i="24"/>
  <c r="R156" i="24"/>
  <c r="S156" i="24"/>
  <c r="T156" i="24"/>
  <c r="U156" i="24"/>
  <c r="P152" i="24"/>
  <c r="Q152" i="24"/>
  <c r="R152" i="24"/>
  <c r="S152" i="24"/>
  <c r="T152" i="24"/>
  <c r="U152" i="24"/>
  <c r="P148" i="24"/>
  <c r="Q148" i="24"/>
  <c r="R148" i="24"/>
  <c r="S148" i="24"/>
  <c r="T148" i="24"/>
  <c r="U148" i="24"/>
  <c r="P144" i="24"/>
  <c r="Q144" i="24"/>
  <c r="R144" i="24"/>
  <c r="S144" i="24"/>
  <c r="T144" i="24"/>
  <c r="Q138" i="24"/>
  <c r="S138" i="24"/>
  <c r="T138" i="24"/>
  <c r="U138" i="24"/>
  <c r="P137" i="24"/>
  <c r="Q137" i="24"/>
  <c r="R137" i="24"/>
  <c r="S137" i="24"/>
  <c r="T137" i="24"/>
  <c r="U137" i="24"/>
  <c r="P133" i="24"/>
  <c r="P138" i="24" s="1"/>
  <c r="Q133" i="24"/>
  <c r="R133" i="24"/>
  <c r="S133" i="24"/>
  <c r="T133" i="24"/>
  <c r="U133" i="24"/>
  <c r="P129" i="24"/>
  <c r="Q129" i="24"/>
  <c r="R129" i="24"/>
  <c r="S129" i="24"/>
  <c r="T129" i="24"/>
  <c r="U129" i="24"/>
  <c r="V129" i="24"/>
  <c r="P125" i="24"/>
  <c r="Q125" i="24"/>
  <c r="R125" i="24"/>
  <c r="R138" i="24" s="1"/>
  <c r="S125" i="24"/>
  <c r="T125" i="24"/>
  <c r="U125" i="24"/>
  <c r="P119" i="24"/>
  <c r="Q119" i="24"/>
  <c r="R119" i="24"/>
  <c r="S119" i="24"/>
  <c r="T119" i="24"/>
  <c r="U119" i="24"/>
  <c r="P118" i="24"/>
  <c r="Q118" i="24"/>
  <c r="R118" i="24"/>
  <c r="S118" i="24"/>
  <c r="T118" i="24"/>
  <c r="U118" i="24"/>
  <c r="P114" i="24"/>
  <c r="Q114" i="24"/>
  <c r="R114" i="24"/>
  <c r="S114" i="24"/>
  <c r="T114" i="24"/>
  <c r="U114" i="24"/>
  <c r="P110" i="24"/>
  <c r="Q110" i="24"/>
  <c r="R110" i="24"/>
  <c r="S110" i="24"/>
  <c r="T110" i="24"/>
  <c r="U110" i="24"/>
  <c r="P106" i="24"/>
  <c r="Q106" i="24"/>
  <c r="R106" i="24"/>
  <c r="S106" i="24"/>
  <c r="T106" i="24"/>
  <c r="U106" i="24"/>
  <c r="P100" i="24"/>
  <c r="Q100" i="24"/>
  <c r="S100" i="24"/>
  <c r="T100" i="24"/>
  <c r="U100" i="24"/>
  <c r="P99" i="24"/>
  <c r="Q99" i="24"/>
  <c r="R99" i="24"/>
  <c r="S99" i="24"/>
  <c r="T99" i="24"/>
  <c r="U99" i="24"/>
  <c r="P95" i="24"/>
  <c r="Q95" i="24"/>
  <c r="R95" i="24"/>
  <c r="S95" i="24"/>
  <c r="T95" i="24"/>
  <c r="U95" i="24"/>
  <c r="P91" i="24"/>
  <c r="Q91" i="24"/>
  <c r="R91" i="24"/>
  <c r="S91" i="24"/>
  <c r="T91" i="24"/>
  <c r="U91" i="24"/>
  <c r="P87" i="24"/>
  <c r="Q87" i="24"/>
  <c r="R87" i="24"/>
  <c r="R100" i="24" s="1"/>
  <c r="S87" i="24"/>
  <c r="T87" i="24"/>
  <c r="U87" i="24"/>
  <c r="Q81" i="24"/>
  <c r="R81" i="24"/>
  <c r="S81" i="24"/>
  <c r="T81" i="24"/>
  <c r="U81" i="24"/>
  <c r="P80" i="24"/>
  <c r="Q80" i="24"/>
  <c r="R80" i="24"/>
  <c r="S80" i="24"/>
  <c r="T80" i="24"/>
  <c r="U80" i="24"/>
  <c r="P76" i="24"/>
  <c r="Q76" i="24"/>
  <c r="R76" i="24"/>
  <c r="S76" i="24"/>
  <c r="T76" i="24"/>
  <c r="U76" i="24"/>
  <c r="P72" i="24"/>
  <c r="P81" i="24" s="1"/>
  <c r="Q72" i="24"/>
  <c r="R72" i="24"/>
  <c r="S72" i="24"/>
  <c r="T72" i="24"/>
  <c r="U72" i="24"/>
  <c r="P68" i="24"/>
  <c r="Q68" i="24"/>
  <c r="R68" i="24"/>
  <c r="S68" i="24"/>
  <c r="T68" i="24"/>
  <c r="U68" i="24"/>
  <c r="P62" i="24"/>
  <c r="Q62" i="24"/>
  <c r="S62" i="24"/>
  <c r="T62" i="24"/>
  <c r="U62" i="24"/>
  <c r="P61" i="24"/>
  <c r="Q61" i="24"/>
  <c r="R61" i="24"/>
  <c r="S61" i="24"/>
  <c r="T61" i="24"/>
  <c r="U61" i="24"/>
  <c r="P57" i="24"/>
  <c r="Q57" i="24"/>
  <c r="R57" i="24"/>
  <c r="S57" i="24"/>
  <c r="T57" i="24"/>
  <c r="U57" i="24"/>
  <c r="P53" i="24"/>
  <c r="Q53" i="24"/>
  <c r="R53" i="24"/>
  <c r="S53" i="24"/>
  <c r="T53" i="24"/>
  <c r="U53" i="24"/>
  <c r="V53" i="24"/>
  <c r="P49" i="24"/>
  <c r="Q49" i="24"/>
  <c r="R49" i="24"/>
  <c r="R62" i="24" s="1"/>
  <c r="S49" i="24"/>
  <c r="T49" i="24"/>
  <c r="U49" i="24"/>
  <c r="P43" i="24"/>
  <c r="Q43" i="24"/>
  <c r="S43" i="24"/>
  <c r="T43" i="24"/>
  <c r="U43" i="24"/>
  <c r="S42" i="24"/>
  <c r="P42" i="24"/>
  <c r="Q42" i="24"/>
  <c r="R42" i="24"/>
  <c r="T42" i="24"/>
  <c r="U42" i="24"/>
  <c r="P38" i="24"/>
  <c r="Q38" i="24"/>
  <c r="R38" i="24"/>
  <c r="S38" i="24"/>
  <c r="T38" i="24"/>
  <c r="U38" i="24"/>
  <c r="P34" i="24"/>
  <c r="Q34" i="24"/>
  <c r="R34" i="24"/>
  <c r="S34" i="24"/>
  <c r="T34" i="24"/>
  <c r="U34" i="24"/>
  <c r="P30" i="24"/>
  <c r="Q30" i="24"/>
  <c r="R30" i="24"/>
  <c r="R43" i="24" s="1"/>
  <c r="S30" i="24"/>
  <c r="T30" i="24"/>
  <c r="U30" i="24"/>
  <c r="P24" i="24"/>
  <c r="Q24" i="24"/>
  <c r="S24" i="24"/>
  <c r="T24" i="24"/>
  <c r="U24" i="24"/>
  <c r="P23" i="24"/>
  <c r="Q23" i="24"/>
  <c r="R23" i="24"/>
  <c r="S23" i="24"/>
  <c r="T23" i="24"/>
  <c r="U23" i="24"/>
  <c r="P19" i="24"/>
  <c r="Q19" i="24"/>
  <c r="R19" i="24"/>
  <c r="S19" i="24"/>
  <c r="T19" i="24"/>
  <c r="U19" i="24"/>
  <c r="P15" i="24"/>
  <c r="Q15" i="24"/>
  <c r="R15" i="24"/>
  <c r="S15" i="24"/>
  <c r="T15" i="24"/>
  <c r="U15" i="24"/>
  <c r="P11" i="24"/>
  <c r="Q11" i="24"/>
  <c r="R11" i="24"/>
  <c r="R24" i="24" s="1"/>
  <c r="S11" i="24"/>
  <c r="T11" i="24"/>
  <c r="U11" i="24"/>
  <c r="M259" i="28" l="1"/>
  <c r="N259" i="28"/>
  <c r="L259" i="28"/>
  <c r="N273" i="24"/>
  <c r="T273" i="26"/>
  <c r="P271" i="26"/>
  <c r="Q271" i="26"/>
  <c r="R271" i="26"/>
  <c r="S271" i="26"/>
  <c r="T271" i="26"/>
  <c r="P270" i="26"/>
  <c r="Q270" i="26"/>
  <c r="R270" i="26"/>
  <c r="S270" i="26"/>
  <c r="T270" i="26"/>
  <c r="P266" i="26"/>
  <c r="Q266" i="26"/>
  <c r="R266" i="26"/>
  <c r="S266" i="26"/>
  <c r="T266" i="26"/>
  <c r="U266" i="26"/>
  <c r="P262" i="26"/>
  <c r="Q262" i="26"/>
  <c r="R262" i="26"/>
  <c r="S262" i="26"/>
  <c r="T262" i="26"/>
  <c r="U262" i="26"/>
  <c r="P258" i="26"/>
  <c r="Q258" i="26"/>
  <c r="R258" i="26"/>
  <c r="S258" i="26"/>
  <c r="T258" i="26"/>
  <c r="U258" i="26"/>
  <c r="P252" i="26"/>
  <c r="Q252" i="26"/>
  <c r="R252" i="26"/>
  <c r="S252" i="26"/>
  <c r="T252" i="26"/>
  <c r="U252" i="26"/>
  <c r="O252" i="26"/>
  <c r="P251" i="26"/>
  <c r="Q251" i="26"/>
  <c r="R251" i="26"/>
  <c r="S251" i="26"/>
  <c r="T251" i="26"/>
  <c r="U251" i="26"/>
  <c r="P247" i="26"/>
  <c r="Q247" i="26"/>
  <c r="R247" i="26"/>
  <c r="S247" i="26"/>
  <c r="T247" i="26"/>
  <c r="U247" i="26"/>
  <c r="P243" i="26"/>
  <c r="Q243" i="26"/>
  <c r="R243" i="26"/>
  <c r="S243" i="26"/>
  <c r="T243" i="26"/>
  <c r="U243" i="26"/>
  <c r="P239" i="26"/>
  <c r="Q239" i="26"/>
  <c r="R239" i="26"/>
  <c r="S239" i="26"/>
  <c r="T239" i="26"/>
  <c r="U239" i="26"/>
  <c r="P233" i="26"/>
  <c r="Q233" i="26"/>
  <c r="R233" i="26"/>
  <c r="S233" i="26"/>
  <c r="T233" i="26"/>
  <c r="U233" i="26"/>
  <c r="O233" i="26"/>
  <c r="P232" i="26"/>
  <c r="Q232" i="26"/>
  <c r="R232" i="26"/>
  <c r="S232" i="26"/>
  <c r="T232" i="26"/>
  <c r="U232" i="26"/>
  <c r="P228" i="26"/>
  <c r="Q228" i="26"/>
  <c r="R228" i="26"/>
  <c r="S228" i="26"/>
  <c r="T228" i="26"/>
  <c r="U228" i="26"/>
  <c r="P224" i="26"/>
  <c r="Q224" i="26"/>
  <c r="R224" i="26"/>
  <c r="S224" i="26"/>
  <c r="T224" i="26"/>
  <c r="U224" i="26"/>
  <c r="P220" i="26"/>
  <c r="Q220" i="26"/>
  <c r="R220" i="26"/>
  <c r="S220" i="26"/>
  <c r="T220" i="26"/>
  <c r="U220" i="26"/>
  <c r="O220" i="26"/>
  <c r="P214" i="26"/>
  <c r="Q214" i="26"/>
  <c r="R214" i="26"/>
  <c r="S214" i="26"/>
  <c r="T214" i="26"/>
  <c r="U214" i="26"/>
  <c r="O214" i="26"/>
  <c r="N214" i="26"/>
  <c r="M214" i="26"/>
  <c r="L214" i="26"/>
  <c r="K214" i="26"/>
  <c r="J214" i="26"/>
  <c r="I214" i="26"/>
  <c r="H214" i="26"/>
  <c r="E214" i="26"/>
  <c r="E213" i="26"/>
  <c r="H213" i="26"/>
  <c r="P213" i="26"/>
  <c r="Q213" i="26"/>
  <c r="R213" i="26"/>
  <c r="S213" i="26"/>
  <c r="T213" i="26"/>
  <c r="U213" i="26"/>
  <c r="P209" i="26"/>
  <c r="Q209" i="26"/>
  <c r="R209" i="26"/>
  <c r="S209" i="26"/>
  <c r="T209" i="26"/>
  <c r="U209" i="26"/>
  <c r="P205" i="26"/>
  <c r="Q205" i="26"/>
  <c r="R205" i="26"/>
  <c r="S205" i="26"/>
  <c r="T205" i="26"/>
  <c r="U205" i="26"/>
  <c r="P201" i="26"/>
  <c r="Q201" i="26"/>
  <c r="R201" i="26"/>
  <c r="S201" i="26"/>
  <c r="T201" i="26"/>
  <c r="U201" i="26"/>
  <c r="P194" i="26"/>
  <c r="Q194" i="26"/>
  <c r="R194" i="26"/>
  <c r="S194" i="26"/>
  <c r="T194" i="26"/>
  <c r="U194" i="26"/>
  <c r="P190" i="26"/>
  <c r="Q190" i="26"/>
  <c r="R190" i="26"/>
  <c r="S190" i="26"/>
  <c r="T190" i="26"/>
  <c r="U190" i="26"/>
  <c r="P186" i="26"/>
  <c r="Q186" i="26"/>
  <c r="R186" i="26"/>
  <c r="S186" i="26"/>
  <c r="T186" i="26"/>
  <c r="U186" i="26"/>
  <c r="P182" i="26"/>
  <c r="Q182" i="26"/>
  <c r="R182" i="26"/>
  <c r="S182" i="26"/>
  <c r="T182" i="26"/>
  <c r="U182" i="26"/>
  <c r="R176" i="26"/>
  <c r="S176" i="26"/>
  <c r="T176" i="26"/>
  <c r="U176" i="26"/>
  <c r="P175" i="26"/>
  <c r="Q175" i="26"/>
  <c r="R175" i="26"/>
  <c r="S175" i="26"/>
  <c r="T175" i="26"/>
  <c r="U175" i="26"/>
  <c r="P171" i="26"/>
  <c r="Q171" i="26"/>
  <c r="R171" i="26"/>
  <c r="S171" i="26"/>
  <c r="T171" i="26"/>
  <c r="U171" i="26"/>
  <c r="P167" i="26"/>
  <c r="Q167" i="26"/>
  <c r="R167" i="26"/>
  <c r="S167" i="26"/>
  <c r="T167" i="26"/>
  <c r="U167" i="26"/>
  <c r="P163" i="26"/>
  <c r="Q163" i="26"/>
  <c r="R163" i="26"/>
  <c r="S163" i="26"/>
  <c r="T163" i="26"/>
  <c r="U163" i="26"/>
  <c r="P157" i="26"/>
  <c r="Q157" i="26"/>
  <c r="R157" i="26"/>
  <c r="S157" i="26"/>
  <c r="T157" i="26"/>
  <c r="U157" i="26"/>
  <c r="P156" i="26"/>
  <c r="Q156" i="26"/>
  <c r="R156" i="26"/>
  <c r="S156" i="26"/>
  <c r="T156" i="26"/>
  <c r="U156" i="26"/>
  <c r="P152" i="26"/>
  <c r="Q152" i="26"/>
  <c r="R152" i="26"/>
  <c r="S152" i="26"/>
  <c r="T152" i="26"/>
  <c r="U152" i="26"/>
  <c r="P148" i="26"/>
  <c r="Q148" i="26"/>
  <c r="R148" i="26"/>
  <c r="S148" i="26"/>
  <c r="T148" i="26"/>
  <c r="U148" i="26"/>
  <c r="P144" i="26"/>
  <c r="Q144" i="26"/>
  <c r="R144" i="26"/>
  <c r="S144" i="26"/>
  <c r="T144" i="26"/>
  <c r="U144" i="26"/>
  <c r="P138" i="26"/>
  <c r="Q138" i="26"/>
  <c r="R138" i="26"/>
  <c r="S138" i="26"/>
  <c r="T138" i="26"/>
  <c r="U138" i="26"/>
  <c r="P137" i="26"/>
  <c r="Q137" i="26"/>
  <c r="R137" i="26"/>
  <c r="S137" i="26"/>
  <c r="T137" i="26"/>
  <c r="U137" i="26"/>
  <c r="P133" i="26"/>
  <c r="Q133" i="26"/>
  <c r="R133" i="26"/>
  <c r="S133" i="26"/>
  <c r="T133" i="26"/>
  <c r="U133" i="26"/>
  <c r="P129" i="26"/>
  <c r="Q129" i="26"/>
  <c r="R129" i="26"/>
  <c r="S129" i="26"/>
  <c r="T129" i="26"/>
  <c r="U129" i="26"/>
  <c r="P125" i="26"/>
  <c r="Q125" i="26"/>
  <c r="R125" i="26"/>
  <c r="S125" i="26"/>
  <c r="T125" i="26"/>
  <c r="U125" i="26"/>
  <c r="P119" i="26"/>
  <c r="Q119" i="26"/>
  <c r="S119" i="26"/>
  <c r="T119" i="26"/>
  <c r="U119" i="26"/>
  <c r="P118" i="26"/>
  <c r="Q118" i="26"/>
  <c r="R118" i="26"/>
  <c r="S118" i="26"/>
  <c r="T118" i="26"/>
  <c r="U118" i="26"/>
  <c r="P114" i="26"/>
  <c r="Q114" i="26"/>
  <c r="R114" i="26"/>
  <c r="R119" i="26" s="1"/>
  <c r="S114" i="26"/>
  <c r="T114" i="26"/>
  <c r="U114" i="26"/>
  <c r="P110" i="26"/>
  <c r="Q110" i="26"/>
  <c r="R110" i="26"/>
  <c r="S110" i="26"/>
  <c r="T110" i="26"/>
  <c r="U110" i="26"/>
  <c r="P106" i="26"/>
  <c r="Q106" i="26"/>
  <c r="R106" i="26"/>
  <c r="S106" i="26"/>
  <c r="T106" i="26"/>
  <c r="U106" i="26"/>
  <c r="P100" i="26"/>
  <c r="Q100" i="26"/>
  <c r="R100" i="26"/>
  <c r="S100" i="26"/>
  <c r="T100" i="26"/>
  <c r="U100" i="26"/>
  <c r="P99" i="26"/>
  <c r="Q99" i="26"/>
  <c r="R99" i="26"/>
  <c r="S99" i="26"/>
  <c r="T99" i="26"/>
  <c r="U99" i="26"/>
  <c r="P95" i="26"/>
  <c r="Q95" i="26"/>
  <c r="R95" i="26"/>
  <c r="S95" i="26"/>
  <c r="T95" i="26"/>
  <c r="U95" i="26"/>
  <c r="P91" i="26"/>
  <c r="Q91" i="26"/>
  <c r="R91" i="26"/>
  <c r="S91" i="26"/>
  <c r="T91" i="26"/>
  <c r="U91" i="26"/>
  <c r="P87" i="26"/>
  <c r="Q87" i="26"/>
  <c r="R87" i="26"/>
  <c r="S87" i="26"/>
  <c r="T87" i="26"/>
  <c r="U87" i="26"/>
  <c r="P81" i="26"/>
  <c r="Q81" i="26"/>
  <c r="R81" i="26"/>
  <c r="S81" i="26"/>
  <c r="T81" i="26"/>
  <c r="U81" i="26"/>
  <c r="P80" i="26"/>
  <c r="Q80" i="26"/>
  <c r="R80" i="26"/>
  <c r="S80" i="26"/>
  <c r="T80" i="26"/>
  <c r="U80" i="26"/>
  <c r="P76" i="26"/>
  <c r="Q76" i="26"/>
  <c r="R76" i="26"/>
  <c r="S76" i="26"/>
  <c r="T76" i="26"/>
  <c r="U76" i="26"/>
  <c r="P72" i="26"/>
  <c r="Q72" i="26"/>
  <c r="R72" i="26"/>
  <c r="S72" i="26"/>
  <c r="T72" i="26"/>
  <c r="U72" i="26"/>
  <c r="P68" i="26"/>
  <c r="Q68" i="26"/>
  <c r="R68" i="26"/>
  <c r="S68" i="26"/>
  <c r="T68" i="26"/>
  <c r="U68" i="26"/>
  <c r="P62" i="26"/>
  <c r="Q62" i="26"/>
  <c r="T62" i="26"/>
  <c r="U62" i="26"/>
  <c r="P61" i="26"/>
  <c r="Q61" i="26"/>
  <c r="R61" i="26"/>
  <c r="R62" i="26" s="1"/>
  <c r="S61" i="26"/>
  <c r="S62" i="26" s="1"/>
  <c r="T61" i="26"/>
  <c r="U61" i="26"/>
  <c r="P57" i="26"/>
  <c r="Q57" i="26"/>
  <c r="R57" i="26"/>
  <c r="S57" i="26"/>
  <c r="T57" i="26"/>
  <c r="U57" i="26"/>
  <c r="P53" i="26"/>
  <c r="Q53" i="26"/>
  <c r="R53" i="26"/>
  <c r="S53" i="26"/>
  <c r="T53" i="26"/>
  <c r="U53" i="26"/>
  <c r="P49" i="26"/>
  <c r="Q49" i="26"/>
  <c r="R49" i="26"/>
  <c r="S49" i="26"/>
  <c r="T49" i="26"/>
  <c r="U49" i="26"/>
  <c r="P43" i="26"/>
  <c r="Q43" i="26"/>
  <c r="R43" i="26"/>
  <c r="S43" i="26"/>
  <c r="T43" i="26"/>
  <c r="U43" i="26"/>
  <c r="P42" i="26"/>
  <c r="Q42" i="26"/>
  <c r="R42" i="26"/>
  <c r="S42" i="26"/>
  <c r="T42" i="26"/>
  <c r="U42" i="26"/>
  <c r="P38" i="26"/>
  <c r="Q38" i="26"/>
  <c r="R38" i="26"/>
  <c r="S38" i="26"/>
  <c r="T38" i="26"/>
  <c r="U38" i="26"/>
  <c r="P34" i="26"/>
  <c r="Q34" i="26"/>
  <c r="R34" i="26"/>
  <c r="S34" i="26"/>
  <c r="T34" i="26"/>
  <c r="U34" i="26"/>
  <c r="P30" i="26"/>
  <c r="Q30" i="26"/>
  <c r="R30" i="26"/>
  <c r="S30" i="26"/>
  <c r="T30" i="26"/>
  <c r="U30" i="26"/>
  <c r="P24" i="26"/>
  <c r="Q24" i="26"/>
  <c r="R24" i="26"/>
  <c r="S24" i="26"/>
  <c r="T24" i="26"/>
  <c r="U24" i="26"/>
  <c r="P23" i="26"/>
  <c r="Q23" i="26"/>
  <c r="R23" i="26"/>
  <c r="S23" i="26"/>
  <c r="T23" i="26"/>
  <c r="U23" i="26"/>
  <c r="P19" i="26"/>
  <c r="Q19" i="26"/>
  <c r="R19" i="26"/>
  <c r="S19" i="26"/>
  <c r="T19" i="26"/>
  <c r="U19" i="26"/>
  <c r="P15" i="26"/>
  <c r="Q15" i="26"/>
  <c r="R15" i="26"/>
  <c r="S15" i="26"/>
  <c r="T15" i="26"/>
  <c r="U15" i="26"/>
  <c r="P11" i="26"/>
  <c r="Q11" i="26"/>
  <c r="R11" i="26"/>
  <c r="S11" i="26"/>
  <c r="T11" i="26"/>
  <c r="U11" i="26"/>
  <c r="O11" i="26"/>
  <c r="P271" i="27"/>
  <c r="Q271" i="27"/>
  <c r="R271" i="27"/>
  <c r="P270" i="27"/>
  <c r="Q270" i="27"/>
  <c r="R270" i="27"/>
  <c r="S270" i="27"/>
  <c r="T270" i="27"/>
  <c r="U270" i="27"/>
  <c r="P266" i="27"/>
  <c r="Q266" i="27"/>
  <c r="R266" i="27"/>
  <c r="S266" i="27"/>
  <c r="S271" i="27" s="1"/>
  <c r="T266" i="27"/>
  <c r="U266" i="27"/>
  <c r="P262" i="27"/>
  <c r="Q262" i="27"/>
  <c r="R262" i="27"/>
  <c r="S262" i="27"/>
  <c r="T262" i="27"/>
  <c r="U262" i="27"/>
  <c r="P258" i="27"/>
  <c r="Q258" i="27"/>
  <c r="R258" i="27"/>
  <c r="S258" i="27"/>
  <c r="T258" i="27"/>
  <c r="U258" i="27"/>
  <c r="P252" i="27"/>
  <c r="Q252" i="27"/>
  <c r="R252" i="27"/>
  <c r="S252" i="27"/>
  <c r="P251" i="27"/>
  <c r="Q251" i="27"/>
  <c r="R251" i="27"/>
  <c r="S251" i="27"/>
  <c r="T251" i="27"/>
  <c r="U251" i="27"/>
  <c r="P247" i="27"/>
  <c r="Q247" i="27"/>
  <c r="R247" i="27"/>
  <c r="S247" i="27"/>
  <c r="T247" i="27"/>
  <c r="U247" i="27"/>
  <c r="P243" i="27"/>
  <c r="Q243" i="27"/>
  <c r="R243" i="27"/>
  <c r="S243" i="27"/>
  <c r="T243" i="27"/>
  <c r="U243" i="27"/>
  <c r="P239" i="27"/>
  <c r="Q239" i="27"/>
  <c r="R239" i="27"/>
  <c r="S239" i="27"/>
  <c r="T239" i="27"/>
  <c r="U239" i="27"/>
  <c r="P233" i="27"/>
  <c r="Q233" i="27"/>
  <c r="R233" i="27"/>
  <c r="S233" i="27"/>
  <c r="P232" i="27"/>
  <c r="Q232" i="27"/>
  <c r="R232" i="27"/>
  <c r="S232" i="27"/>
  <c r="T232" i="27"/>
  <c r="U232" i="27"/>
  <c r="P228" i="27"/>
  <c r="Q228" i="27"/>
  <c r="R228" i="27"/>
  <c r="S228" i="27"/>
  <c r="T228" i="27"/>
  <c r="U228" i="27"/>
  <c r="P224" i="27"/>
  <c r="Q224" i="27"/>
  <c r="R224" i="27"/>
  <c r="S224" i="27"/>
  <c r="T224" i="27"/>
  <c r="U224" i="27"/>
  <c r="P220" i="27"/>
  <c r="Q220" i="27"/>
  <c r="R220" i="27"/>
  <c r="S220" i="27"/>
  <c r="T220" i="27"/>
  <c r="U220" i="27"/>
  <c r="P213" i="27"/>
  <c r="Q213" i="27"/>
  <c r="R213" i="27"/>
  <c r="S213" i="27"/>
  <c r="T213" i="27"/>
  <c r="U213" i="27"/>
  <c r="P209" i="27"/>
  <c r="Q209" i="27"/>
  <c r="R209" i="27"/>
  <c r="S209" i="27"/>
  <c r="T209" i="27"/>
  <c r="U209" i="27"/>
  <c r="P205" i="27"/>
  <c r="Q205" i="27"/>
  <c r="R205" i="27"/>
  <c r="S205" i="27"/>
  <c r="T205" i="27"/>
  <c r="U205" i="27"/>
  <c r="P201" i="27"/>
  <c r="Q201" i="27"/>
  <c r="R201" i="27"/>
  <c r="S201" i="27"/>
  <c r="T201" i="27"/>
  <c r="U201" i="27"/>
  <c r="P195" i="27"/>
  <c r="Q195" i="27"/>
  <c r="R195" i="27"/>
  <c r="S195" i="27"/>
  <c r="P194" i="27"/>
  <c r="Q194" i="27"/>
  <c r="R194" i="27"/>
  <c r="S194" i="27"/>
  <c r="T194" i="27"/>
  <c r="U194" i="27"/>
  <c r="P190" i="27"/>
  <c r="Q190" i="27"/>
  <c r="R190" i="27"/>
  <c r="S190" i="27"/>
  <c r="T190" i="27"/>
  <c r="U190" i="27"/>
  <c r="P186" i="27"/>
  <c r="Q186" i="27"/>
  <c r="R186" i="27"/>
  <c r="S186" i="27"/>
  <c r="T186" i="27"/>
  <c r="U186" i="27"/>
  <c r="P182" i="27"/>
  <c r="Q182" i="27"/>
  <c r="R182" i="27"/>
  <c r="S182" i="27"/>
  <c r="T182" i="27"/>
  <c r="P176" i="27"/>
  <c r="Q176" i="27"/>
  <c r="R176" i="27"/>
  <c r="S176" i="27"/>
  <c r="P175" i="27"/>
  <c r="Q175" i="27"/>
  <c r="R175" i="27"/>
  <c r="S175" i="27"/>
  <c r="T175" i="27"/>
  <c r="U175" i="27"/>
  <c r="P171" i="27"/>
  <c r="Q171" i="27"/>
  <c r="R171" i="27"/>
  <c r="S171" i="27"/>
  <c r="T171" i="27"/>
  <c r="U171" i="27"/>
  <c r="P167" i="27"/>
  <c r="Q167" i="27"/>
  <c r="R167" i="27"/>
  <c r="S167" i="27"/>
  <c r="T167" i="27"/>
  <c r="U167" i="27"/>
  <c r="P163" i="27"/>
  <c r="Q163" i="27"/>
  <c r="R163" i="27"/>
  <c r="S163" i="27"/>
  <c r="T163" i="27"/>
  <c r="U163" i="27"/>
  <c r="O157" i="27"/>
  <c r="P157" i="27"/>
  <c r="Q157" i="27"/>
  <c r="R157" i="27"/>
  <c r="S157" i="27"/>
  <c r="P156" i="27"/>
  <c r="Q156" i="27"/>
  <c r="R156" i="27"/>
  <c r="S156" i="27"/>
  <c r="T156" i="27"/>
  <c r="U156" i="27"/>
  <c r="P152" i="27"/>
  <c r="Q152" i="27"/>
  <c r="R152" i="27"/>
  <c r="S152" i="27"/>
  <c r="T152" i="27"/>
  <c r="U152" i="27"/>
  <c r="P148" i="27"/>
  <c r="Q148" i="27"/>
  <c r="R148" i="27"/>
  <c r="S148" i="27"/>
  <c r="T148" i="27"/>
  <c r="U148" i="27"/>
  <c r="P144" i="27"/>
  <c r="Q144" i="27"/>
  <c r="R144" i="27"/>
  <c r="S144" i="27"/>
  <c r="T144" i="27"/>
  <c r="P138" i="27"/>
  <c r="Q138" i="27"/>
  <c r="R138" i="27"/>
  <c r="S138" i="27"/>
  <c r="O138" i="27"/>
  <c r="O137" i="27"/>
  <c r="P137" i="27"/>
  <c r="Q137" i="27"/>
  <c r="R137" i="27"/>
  <c r="S137" i="27"/>
  <c r="T137" i="27"/>
  <c r="P133" i="27"/>
  <c r="Q133" i="27"/>
  <c r="R133" i="27"/>
  <c r="S133" i="27"/>
  <c r="T133" i="27"/>
  <c r="U133" i="27"/>
  <c r="V133" i="27"/>
  <c r="P129" i="27"/>
  <c r="Q129" i="27"/>
  <c r="R129" i="27"/>
  <c r="S129" i="27"/>
  <c r="T129" i="27"/>
  <c r="U129" i="27"/>
  <c r="P125" i="27"/>
  <c r="Q125" i="27"/>
  <c r="R125" i="27"/>
  <c r="S125" i="27"/>
  <c r="T125" i="27"/>
  <c r="O125" i="27"/>
  <c r="I80" i="27" l="1"/>
  <c r="H80" i="27"/>
  <c r="I76" i="27"/>
  <c r="H76" i="27"/>
  <c r="I72" i="27"/>
  <c r="H72" i="27"/>
  <c r="I80" i="26"/>
  <c r="H80" i="26"/>
  <c r="I76" i="26"/>
  <c r="H76" i="26"/>
  <c r="I72" i="26"/>
  <c r="H72" i="26"/>
  <c r="I81" i="24"/>
  <c r="I80" i="24"/>
  <c r="H80" i="24"/>
  <c r="I76" i="24"/>
  <c r="H76" i="24"/>
  <c r="I72" i="24"/>
  <c r="H72" i="24"/>
  <c r="I68" i="24"/>
  <c r="H68" i="24"/>
  <c r="I76" i="23"/>
  <c r="H76" i="23"/>
  <c r="I72" i="23"/>
  <c r="H72" i="23"/>
  <c r="I77" i="22"/>
  <c r="I72" i="22"/>
  <c r="H72" i="22"/>
  <c r="I68" i="22"/>
  <c r="H68" i="22"/>
  <c r="I64" i="22"/>
  <c r="H64" i="22"/>
  <c r="I77" i="21"/>
  <c r="I76" i="21"/>
  <c r="H76" i="21"/>
  <c r="I72" i="21"/>
  <c r="H72" i="21"/>
  <c r="I68" i="21"/>
  <c r="H68" i="21"/>
  <c r="I64" i="21"/>
  <c r="H64" i="21"/>
  <c r="K64" i="23"/>
  <c r="K59" i="24" l="1"/>
  <c r="J127" i="27" l="1"/>
  <c r="H72" i="2" l="1"/>
  <c r="I72" i="2"/>
  <c r="I68" i="2"/>
  <c r="I64" i="2"/>
  <c r="H68" i="2"/>
  <c r="H64" i="2"/>
  <c r="H68" i="5"/>
  <c r="I131" i="16"/>
  <c r="I130" i="16"/>
  <c r="H130" i="16"/>
  <c r="I126" i="16"/>
  <c r="H126" i="16"/>
  <c r="I122" i="16"/>
  <c r="H122" i="16"/>
  <c r="I118" i="16"/>
  <c r="H118" i="16"/>
  <c r="I76" i="16"/>
  <c r="H76" i="16"/>
  <c r="I72" i="16"/>
  <c r="H72" i="16"/>
  <c r="I68" i="16"/>
  <c r="H68" i="16"/>
  <c r="I64" i="16"/>
  <c r="H64" i="16"/>
  <c r="I130" i="17"/>
  <c r="H130" i="17"/>
  <c r="I126" i="17"/>
  <c r="H126" i="17"/>
  <c r="H122" i="17"/>
  <c r="I122" i="17"/>
  <c r="I118" i="17"/>
  <c r="H118" i="17"/>
  <c r="I76" i="17"/>
  <c r="H76" i="17"/>
  <c r="I72" i="17"/>
  <c r="H72" i="17"/>
  <c r="I68" i="17"/>
  <c r="H68" i="17"/>
  <c r="I64" i="17"/>
  <c r="H64" i="17"/>
  <c r="H131" i="18"/>
  <c r="K162" i="18"/>
  <c r="K158" i="18"/>
  <c r="K154" i="18"/>
  <c r="I166" i="18"/>
  <c r="I162" i="18"/>
  <c r="I158" i="18"/>
  <c r="I154" i="18"/>
  <c r="I130" i="18"/>
  <c r="H130" i="18"/>
  <c r="I126" i="18"/>
  <c r="H126" i="18"/>
  <c r="I122" i="18"/>
  <c r="H122" i="18"/>
  <c r="I118" i="18"/>
  <c r="H118" i="18"/>
  <c r="I130" i="19"/>
  <c r="H130" i="19"/>
  <c r="I126" i="19"/>
  <c r="H126" i="19"/>
  <c r="I122" i="19"/>
  <c r="H122" i="19"/>
  <c r="I118" i="19"/>
  <c r="H118" i="19"/>
  <c r="I76" i="5"/>
  <c r="H76" i="5"/>
  <c r="I72" i="5"/>
  <c r="H72" i="5"/>
  <c r="I68" i="5"/>
  <c r="I64" i="5"/>
  <c r="H64" i="5"/>
  <c r="H76" i="2"/>
  <c r="E131" i="19"/>
  <c r="I77" i="16" l="1"/>
  <c r="H131" i="16"/>
  <c r="H77" i="16"/>
  <c r="I131" i="17"/>
  <c r="H131" i="17"/>
  <c r="I77" i="17"/>
  <c r="H77" i="17"/>
  <c r="I131" i="18"/>
  <c r="I131" i="19"/>
  <c r="H131" i="19"/>
  <c r="I77" i="5"/>
  <c r="H77" i="5"/>
  <c r="E262" i="27"/>
  <c r="W270" i="27" l="1"/>
  <c r="V270" i="27"/>
  <c r="O270" i="27"/>
  <c r="I270" i="27"/>
  <c r="H270" i="27"/>
  <c r="E270" i="27"/>
  <c r="K269" i="27"/>
  <c r="N269" i="27" s="1"/>
  <c r="J269" i="27"/>
  <c r="K268" i="27"/>
  <c r="N268" i="27" s="1"/>
  <c r="J268" i="27"/>
  <c r="M268" i="27" s="1"/>
  <c r="K267" i="27"/>
  <c r="N267" i="27" s="1"/>
  <c r="J267" i="27"/>
  <c r="M267" i="27" s="1"/>
  <c r="W266" i="27"/>
  <c r="V266" i="27"/>
  <c r="O266" i="27"/>
  <c r="I266" i="27"/>
  <c r="H266" i="27"/>
  <c r="E266" i="27"/>
  <c r="K265" i="27"/>
  <c r="N265" i="27" s="1"/>
  <c r="J265" i="27"/>
  <c r="K264" i="27"/>
  <c r="N264" i="27" s="1"/>
  <c r="J264" i="27"/>
  <c r="M264" i="27" s="1"/>
  <c r="K263" i="27"/>
  <c r="N263" i="27" s="1"/>
  <c r="J263" i="27"/>
  <c r="M263" i="27" s="1"/>
  <c r="W262" i="27"/>
  <c r="V262" i="27"/>
  <c r="O262" i="27"/>
  <c r="I262" i="27"/>
  <c r="H262" i="27"/>
  <c r="K261" i="27"/>
  <c r="N261" i="27" s="1"/>
  <c r="J261" i="27"/>
  <c r="K260" i="27"/>
  <c r="N260" i="27" s="1"/>
  <c r="J260" i="27"/>
  <c r="M260" i="27" s="1"/>
  <c r="K259" i="27"/>
  <c r="N259" i="27" s="1"/>
  <c r="J259" i="27"/>
  <c r="M259" i="27" s="1"/>
  <c r="W258" i="27"/>
  <c r="V258" i="27"/>
  <c r="O258" i="27"/>
  <c r="I258" i="27"/>
  <c r="H258" i="27"/>
  <c r="E258" i="27"/>
  <c r="K257" i="27"/>
  <c r="N257" i="27" s="1"/>
  <c r="J257" i="27"/>
  <c r="M257" i="27" s="1"/>
  <c r="K256" i="27"/>
  <c r="N256" i="27" s="1"/>
  <c r="J256" i="27"/>
  <c r="M256" i="27" s="1"/>
  <c r="K255" i="27"/>
  <c r="N255" i="27" s="1"/>
  <c r="J255" i="27"/>
  <c r="K254" i="27"/>
  <c r="N254" i="27" s="1"/>
  <c r="J254" i="27"/>
  <c r="W251" i="27"/>
  <c r="V251" i="27"/>
  <c r="O251" i="27"/>
  <c r="I251" i="27"/>
  <c r="H251" i="27"/>
  <c r="E251" i="27"/>
  <c r="K250" i="27"/>
  <c r="N250" i="27" s="1"/>
  <c r="J250" i="27"/>
  <c r="K249" i="27"/>
  <c r="J249" i="27"/>
  <c r="M249" i="27" s="1"/>
  <c r="K248" i="27"/>
  <c r="N248" i="27" s="1"/>
  <c r="J248" i="27"/>
  <c r="M248" i="27" s="1"/>
  <c r="W247" i="27"/>
  <c r="V247" i="27"/>
  <c r="O247" i="27"/>
  <c r="I247" i="27"/>
  <c r="H247" i="27"/>
  <c r="E247" i="27"/>
  <c r="K246" i="27"/>
  <c r="N246" i="27" s="1"/>
  <c r="J246" i="27"/>
  <c r="K245" i="27"/>
  <c r="J245" i="27"/>
  <c r="M245" i="27" s="1"/>
  <c r="K244" i="27"/>
  <c r="N244" i="27" s="1"/>
  <c r="J244" i="27"/>
  <c r="M244" i="27" s="1"/>
  <c r="W243" i="27"/>
  <c r="V243" i="27"/>
  <c r="O243" i="27"/>
  <c r="I243" i="27"/>
  <c r="H243" i="27"/>
  <c r="E243" i="27"/>
  <c r="K242" i="27"/>
  <c r="N242" i="27" s="1"/>
  <c r="J242" i="27"/>
  <c r="K241" i="27"/>
  <c r="J241" i="27"/>
  <c r="M241" i="27" s="1"/>
  <c r="K240" i="27"/>
  <c r="J240" i="27"/>
  <c r="M240" i="27" s="1"/>
  <c r="W239" i="27"/>
  <c r="V239" i="27"/>
  <c r="O239" i="27"/>
  <c r="I239" i="27"/>
  <c r="H239" i="27"/>
  <c r="E239" i="27"/>
  <c r="K238" i="27"/>
  <c r="N238" i="27" s="1"/>
  <c r="J238" i="27"/>
  <c r="M238" i="27" s="1"/>
  <c r="K237" i="27"/>
  <c r="N237" i="27" s="1"/>
  <c r="J237" i="27"/>
  <c r="M237" i="27" s="1"/>
  <c r="K236" i="27"/>
  <c r="N236" i="27" s="1"/>
  <c r="J236" i="27"/>
  <c r="M236" i="27" s="1"/>
  <c r="K235" i="27"/>
  <c r="N235" i="27" s="1"/>
  <c r="J235" i="27"/>
  <c r="W232" i="27"/>
  <c r="V232" i="27"/>
  <c r="O232" i="27"/>
  <c r="I232" i="27"/>
  <c r="H232" i="27"/>
  <c r="E232" i="27"/>
  <c r="K231" i="27"/>
  <c r="N231" i="27" s="1"/>
  <c r="J231" i="27"/>
  <c r="K230" i="27"/>
  <c r="J230" i="27"/>
  <c r="M230" i="27" s="1"/>
  <c r="K229" i="27"/>
  <c r="N229" i="27" s="1"/>
  <c r="J229" i="27"/>
  <c r="M229" i="27" s="1"/>
  <c r="W228" i="27"/>
  <c r="V228" i="27"/>
  <c r="O228" i="27"/>
  <c r="I228" i="27"/>
  <c r="H228" i="27"/>
  <c r="E228" i="27"/>
  <c r="K227" i="27"/>
  <c r="N227" i="27" s="1"/>
  <c r="J227" i="27"/>
  <c r="K226" i="27"/>
  <c r="J226" i="27"/>
  <c r="M226" i="27" s="1"/>
  <c r="K225" i="27"/>
  <c r="N225" i="27" s="1"/>
  <c r="J225" i="27"/>
  <c r="M225" i="27" s="1"/>
  <c r="W224" i="27"/>
  <c r="V224" i="27"/>
  <c r="O224" i="27"/>
  <c r="I224" i="27"/>
  <c r="H224" i="27"/>
  <c r="E224" i="27"/>
  <c r="K223" i="27"/>
  <c r="N223" i="27" s="1"/>
  <c r="J223" i="27"/>
  <c r="K222" i="27"/>
  <c r="J222" i="27"/>
  <c r="M222" i="27" s="1"/>
  <c r="K221" i="27"/>
  <c r="N221" i="27" s="1"/>
  <c r="J221" i="27"/>
  <c r="M221" i="27" s="1"/>
  <c r="W220" i="27"/>
  <c r="V220" i="27"/>
  <c r="O220" i="27"/>
  <c r="I220" i="27"/>
  <c r="H220" i="27"/>
  <c r="E220" i="27"/>
  <c r="K219" i="27"/>
  <c r="J219" i="27"/>
  <c r="M219" i="27" s="1"/>
  <c r="M218" i="27"/>
  <c r="K218" i="27"/>
  <c r="N218" i="27" s="1"/>
  <c r="J218" i="27"/>
  <c r="L218" i="27" s="1"/>
  <c r="K217" i="27"/>
  <c r="N217" i="27" s="1"/>
  <c r="J217" i="27"/>
  <c r="K216" i="27"/>
  <c r="N216" i="27" s="1"/>
  <c r="J216" i="27"/>
  <c r="W213" i="27"/>
  <c r="V213" i="27"/>
  <c r="O213" i="27"/>
  <c r="I213" i="27"/>
  <c r="H213" i="27"/>
  <c r="E213" i="27"/>
  <c r="K212" i="27"/>
  <c r="N212" i="27" s="1"/>
  <c r="J212" i="27"/>
  <c r="K211" i="27"/>
  <c r="J211" i="27"/>
  <c r="M211" i="27" s="1"/>
  <c r="K210" i="27"/>
  <c r="J210" i="27"/>
  <c r="M210" i="27" s="1"/>
  <c r="W209" i="27"/>
  <c r="V209" i="27"/>
  <c r="O209" i="27"/>
  <c r="I209" i="27"/>
  <c r="H209" i="27"/>
  <c r="E209" i="27"/>
  <c r="K208" i="27"/>
  <c r="N208" i="27" s="1"/>
  <c r="J208" i="27"/>
  <c r="K207" i="27"/>
  <c r="N207" i="27" s="1"/>
  <c r="J207" i="27"/>
  <c r="M207" i="27" s="1"/>
  <c r="K206" i="27"/>
  <c r="J206" i="27"/>
  <c r="M206" i="27" s="1"/>
  <c r="W205" i="27"/>
  <c r="V205" i="27"/>
  <c r="O205" i="27"/>
  <c r="I205" i="27"/>
  <c r="H205" i="27"/>
  <c r="E205" i="27"/>
  <c r="K204" i="27"/>
  <c r="N204" i="27" s="1"/>
  <c r="J204" i="27"/>
  <c r="K203" i="27"/>
  <c r="J203" i="27"/>
  <c r="M203" i="27" s="1"/>
  <c r="K202" i="27"/>
  <c r="N202" i="27" s="1"/>
  <c r="J202" i="27"/>
  <c r="M202" i="27" s="1"/>
  <c r="W201" i="27"/>
  <c r="V201" i="27"/>
  <c r="O201" i="27"/>
  <c r="I201" i="27"/>
  <c r="H201" i="27"/>
  <c r="E201" i="27"/>
  <c r="K200" i="27"/>
  <c r="N200" i="27" s="1"/>
  <c r="J200" i="27"/>
  <c r="K199" i="27"/>
  <c r="N199" i="27" s="1"/>
  <c r="J199" i="27"/>
  <c r="K198" i="27"/>
  <c r="N198" i="27" s="1"/>
  <c r="J198" i="27"/>
  <c r="M198" i="27" s="1"/>
  <c r="K197" i="27"/>
  <c r="J197" i="27"/>
  <c r="M197" i="27" s="1"/>
  <c r="W194" i="27"/>
  <c r="V194" i="27"/>
  <c r="O194" i="27"/>
  <c r="I194" i="27"/>
  <c r="H194" i="27"/>
  <c r="E194" i="27"/>
  <c r="K193" i="27"/>
  <c r="J193" i="27"/>
  <c r="M193" i="27" s="1"/>
  <c r="K192" i="27"/>
  <c r="N192" i="27" s="1"/>
  <c r="J192" i="27"/>
  <c r="M192" i="27" s="1"/>
  <c r="K191" i="27"/>
  <c r="N191" i="27" s="1"/>
  <c r="J191" i="27"/>
  <c r="W190" i="27"/>
  <c r="V190" i="27"/>
  <c r="O190" i="27"/>
  <c r="I190" i="27"/>
  <c r="H190" i="27"/>
  <c r="E190" i="27"/>
  <c r="K189" i="27"/>
  <c r="J189" i="27"/>
  <c r="M189" i="27" s="1"/>
  <c r="K188" i="27"/>
  <c r="N188" i="27" s="1"/>
  <c r="J188" i="27"/>
  <c r="K187" i="27"/>
  <c r="N187" i="27" s="1"/>
  <c r="J187" i="27"/>
  <c r="W186" i="27"/>
  <c r="V186" i="27"/>
  <c r="O186" i="27"/>
  <c r="I186" i="27"/>
  <c r="H186" i="27"/>
  <c r="E186" i="27"/>
  <c r="K185" i="27"/>
  <c r="J185" i="27"/>
  <c r="M185" i="27" s="1"/>
  <c r="K184" i="27"/>
  <c r="N184" i="27" s="1"/>
  <c r="J184" i="27"/>
  <c r="M184" i="27" s="1"/>
  <c r="K183" i="27"/>
  <c r="N183" i="27" s="1"/>
  <c r="J183" i="27"/>
  <c r="W182" i="27"/>
  <c r="V182" i="27"/>
  <c r="U182" i="27"/>
  <c r="O182" i="27"/>
  <c r="I182" i="27"/>
  <c r="H182" i="27"/>
  <c r="E182" i="27"/>
  <c r="K181" i="27"/>
  <c r="N181" i="27" s="1"/>
  <c r="J181" i="27"/>
  <c r="M181" i="27" s="1"/>
  <c r="K180" i="27"/>
  <c r="N180" i="27" s="1"/>
  <c r="J180" i="27"/>
  <c r="K179" i="27"/>
  <c r="N179" i="27" s="1"/>
  <c r="J179" i="27"/>
  <c r="M179" i="27" s="1"/>
  <c r="K178" i="27"/>
  <c r="J178" i="27"/>
  <c r="W175" i="27"/>
  <c r="V175" i="27"/>
  <c r="O175" i="27"/>
  <c r="I175" i="27"/>
  <c r="H175" i="27"/>
  <c r="E175" i="27"/>
  <c r="L174" i="27"/>
  <c r="K174" i="27"/>
  <c r="J174" i="27"/>
  <c r="M174" i="27" s="1"/>
  <c r="K173" i="27"/>
  <c r="N173" i="27" s="1"/>
  <c r="J173" i="27"/>
  <c r="M173" i="27" s="1"/>
  <c r="K172" i="27"/>
  <c r="N172" i="27" s="1"/>
  <c r="J172" i="27"/>
  <c r="W171" i="27"/>
  <c r="V171" i="27"/>
  <c r="O171" i="27"/>
  <c r="I171" i="27"/>
  <c r="H171" i="27"/>
  <c r="E171" i="27"/>
  <c r="K170" i="27"/>
  <c r="J170" i="27"/>
  <c r="M170" i="27" s="1"/>
  <c r="K169" i="27"/>
  <c r="N169" i="27" s="1"/>
  <c r="J169" i="27"/>
  <c r="M169" i="27" s="1"/>
  <c r="K168" i="27"/>
  <c r="N168" i="27" s="1"/>
  <c r="J168" i="27"/>
  <c r="W167" i="27"/>
  <c r="V167" i="27"/>
  <c r="O167" i="27"/>
  <c r="I167" i="27"/>
  <c r="H167" i="27"/>
  <c r="E167" i="27"/>
  <c r="K166" i="27"/>
  <c r="N166" i="27" s="1"/>
  <c r="J166" i="27"/>
  <c r="M166" i="27" s="1"/>
  <c r="K165" i="27"/>
  <c r="J165" i="27"/>
  <c r="M165" i="27" s="1"/>
  <c r="K164" i="27"/>
  <c r="N164" i="27" s="1"/>
  <c r="J164" i="27"/>
  <c r="W163" i="27"/>
  <c r="V163" i="27"/>
  <c r="V176" i="27" s="1"/>
  <c r="O163" i="27"/>
  <c r="I163" i="27"/>
  <c r="I176" i="27" s="1"/>
  <c r="H163" i="27"/>
  <c r="E163" i="27"/>
  <c r="E176" i="27" s="1"/>
  <c r="K162" i="27"/>
  <c r="N162" i="27" s="1"/>
  <c r="J162" i="27"/>
  <c r="M162" i="27" s="1"/>
  <c r="K161" i="27"/>
  <c r="N161" i="27" s="1"/>
  <c r="J161" i="27"/>
  <c r="K160" i="27"/>
  <c r="N160" i="27" s="1"/>
  <c r="J160" i="27"/>
  <c r="M160" i="27" s="1"/>
  <c r="K159" i="27"/>
  <c r="J159" i="27"/>
  <c r="J163" i="27" s="1"/>
  <c r="W156" i="27"/>
  <c r="V156" i="27"/>
  <c r="O156" i="27"/>
  <c r="I156" i="27"/>
  <c r="H156" i="27"/>
  <c r="E156" i="27"/>
  <c r="K155" i="27"/>
  <c r="N155" i="27" s="1"/>
  <c r="J155" i="27"/>
  <c r="M155" i="27" s="1"/>
  <c r="K154" i="27"/>
  <c r="J154" i="27"/>
  <c r="M154" i="27" s="1"/>
  <c r="K153" i="27"/>
  <c r="N153" i="27" s="1"/>
  <c r="J153" i="27"/>
  <c r="W152" i="27"/>
  <c r="V152" i="27"/>
  <c r="O152" i="27"/>
  <c r="I152" i="27"/>
  <c r="H152" i="27"/>
  <c r="E152" i="27"/>
  <c r="K151" i="27"/>
  <c r="N151" i="27" s="1"/>
  <c r="J151" i="27"/>
  <c r="M151" i="27" s="1"/>
  <c r="K150" i="27"/>
  <c r="J150" i="27"/>
  <c r="M150" i="27" s="1"/>
  <c r="K149" i="27"/>
  <c r="N149" i="27" s="1"/>
  <c r="J149" i="27"/>
  <c r="W148" i="27"/>
  <c r="V148" i="27"/>
  <c r="O148" i="27"/>
  <c r="I148" i="27"/>
  <c r="H148" i="27"/>
  <c r="E148" i="27"/>
  <c r="K147" i="27"/>
  <c r="N147" i="27" s="1"/>
  <c r="J147" i="27"/>
  <c r="M147" i="27" s="1"/>
  <c r="K146" i="27"/>
  <c r="N146" i="27" s="1"/>
  <c r="J146" i="27"/>
  <c r="M146" i="27" s="1"/>
  <c r="K145" i="27"/>
  <c r="N145" i="27" s="1"/>
  <c r="J145" i="27"/>
  <c r="M145" i="27" s="1"/>
  <c r="W144" i="27"/>
  <c r="V144" i="27"/>
  <c r="U144" i="27"/>
  <c r="O144" i="27"/>
  <c r="I144" i="27"/>
  <c r="H144" i="27"/>
  <c r="E144" i="27"/>
  <c r="K143" i="27"/>
  <c r="J143" i="27"/>
  <c r="K142" i="27"/>
  <c r="N142" i="27" s="1"/>
  <c r="J142" i="27"/>
  <c r="M142" i="27" s="1"/>
  <c r="K141" i="27"/>
  <c r="N141" i="27" s="1"/>
  <c r="J141" i="27"/>
  <c r="M141" i="27" s="1"/>
  <c r="K140" i="27"/>
  <c r="N140" i="27" s="1"/>
  <c r="J140" i="27"/>
  <c r="W137" i="27"/>
  <c r="V137" i="27"/>
  <c r="U137" i="27"/>
  <c r="I137" i="27"/>
  <c r="H137" i="27"/>
  <c r="E137" i="27"/>
  <c r="K136" i="27"/>
  <c r="N136" i="27" s="1"/>
  <c r="J136" i="27"/>
  <c r="M136" i="27" s="1"/>
  <c r="K135" i="27"/>
  <c r="N135" i="27" s="1"/>
  <c r="J135" i="27"/>
  <c r="K134" i="27"/>
  <c r="J134" i="27"/>
  <c r="M134" i="27" s="1"/>
  <c r="W133" i="27"/>
  <c r="O133" i="27"/>
  <c r="I133" i="27"/>
  <c r="H133" i="27"/>
  <c r="E133" i="27"/>
  <c r="K132" i="27"/>
  <c r="N132" i="27" s="1"/>
  <c r="J132" i="27"/>
  <c r="K131" i="27"/>
  <c r="N131" i="27" s="1"/>
  <c r="J131" i="27"/>
  <c r="K130" i="27"/>
  <c r="J130" i="27"/>
  <c r="M130" i="27" s="1"/>
  <c r="W129" i="27"/>
  <c r="V129" i="27"/>
  <c r="O129" i="27"/>
  <c r="I129" i="27"/>
  <c r="H129" i="27"/>
  <c r="E129" i="27"/>
  <c r="K128" i="27"/>
  <c r="N128" i="27" s="1"/>
  <c r="J128" i="27"/>
  <c r="K127" i="27"/>
  <c r="N127" i="27" s="1"/>
  <c r="K126" i="27"/>
  <c r="J126" i="27"/>
  <c r="M126" i="27" s="1"/>
  <c r="W125" i="27"/>
  <c r="V125" i="27"/>
  <c r="U125" i="27"/>
  <c r="I125" i="27"/>
  <c r="H125" i="27"/>
  <c r="E125" i="27"/>
  <c r="K124" i="27"/>
  <c r="N124" i="27" s="1"/>
  <c r="J124" i="27"/>
  <c r="K123" i="27"/>
  <c r="N123" i="27" s="1"/>
  <c r="J123" i="27"/>
  <c r="M123" i="27" s="1"/>
  <c r="K122" i="27"/>
  <c r="N122" i="27" s="1"/>
  <c r="J122" i="27"/>
  <c r="M122" i="27" s="1"/>
  <c r="K121" i="27"/>
  <c r="N121" i="27" s="1"/>
  <c r="J121" i="27"/>
  <c r="W118" i="27"/>
  <c r="V118" i="27"/>
  <c r="O118" i="27"/>
  <c r="I118" i="27"/>
  <c r="H118" i="27"/>
  <c r="E118" i="27"/>
  <c r="K117" i="27"/>
  <c r="N117" i="27" s="1"/>
  <c r="J117" i="27"/>
  <c r="L117" i="27" s="1"/>
  <c r="K116" i="27"/>
  <c r="N116" i="27" s="1"/>
  <c r="J116" i="27"/>
  <c r="K115" i="27"/>
  <c r="J115" i="27"/>
  <c r="M115" i="27" s="1"/>
  <c r="W114" i="27"/>
  <c r="V114" i="27"/>
  <c r="O114" i="27"/>
  <c r="I114" i="27"/>
  <c r="H114" i="27"/>
  <c r="E114" i="27"/>
  <c r="K113" i="27"/>
  <c r="N113" i="27" s="1"/>
  <c r="J113" i="27"/>
  <c r="L113" i="27" s="1"/>
  <c r="K112" i="27"/>
  <c r="N112" i="27" s="1"/>
  <c r="J112" i="27"/>
  <c r="K111" i="27"/>
  <c r="J111" i="27"/>
  <c r="M111" i="27" s="1"/>
  <c r="W110" i="27"/>
  <c r="V110" i="27"/>
  <c r="O110" i="27"/>
  <c r="I110" i="27"/>
  <c r="H110" i="27"/>
  <c r="E110" i="27"/>
  <c r="K109" i="27"/>
  <c r="N109" i="27" s="1"/>
  <c r="J109" i="27"/>
  <c r="K108" i="27"/>
  <c r="N108" i="27" s="1"/>
  <c r="J108" i="27"/>
  <c r="K107" i="27"/>
  <c r="L107" i="27" s="1"/>
  <c r="J107" i="27"/>
  <c r="M107" i="27" s="1"/>
  <c r="W106" i="27"/>
  <c r="V106" i="27"/>
  <c r="O106" i="27"/>
  <c r="I106" i="27"/>
  <c r="H106" i="27"/>
  <c r="E106" i="27"/>
  <c r="K105" i="27"/>
  <c r="N105" i="27" s="1"/>
  <c r="J105" i="27"/>
  <c r="K104" i="27"/>
  <c r="N104" i="27" s="1"/>
  <c r="J104" i="27"/>
  <c r="M104" i="27" s="1"/>
  <c r="L103" i="27"/>
  <c r="K103" i="27"/>
  <c r="N103" i="27" s="1"/>
  <c r="J103" i="27"/>
  <c r="M103" i="27" s="1"/>
  <c r="K102" i="27"/>
  <c r="N102" i="27" s="1"/>
  <c r="J102" i="27"/>
  <c r="W99" i="27"/>
  <c r="V99" i="27"/>
  <c r="O99" i="27"/>
  <c r="I99" i="27"/>
  <c r="H99" i="27"/>
  <c r="E99" i="27"/>
  <c r="K98" i="27"/>
  <c r="N98" i="27" s="1"/>
  <c r="J98" i="27"/>
  <c r="L98" i="27" s="1"/>
  <c r="K97" i="27"/>
  <c r="N97" i="27" s="1"/>
  <c r="J97" i="27"/>
  <c r="K96" i="27"/>
  <c r="J96" i="27"/>
  <c r="M96" i="27" s="1"/>
  <c r="W95" i="27"/>
  <c r="V95" i="27"/>
  <c r="O95" i="27"/>
  <c r="I95" i="27"/>
  <c r="H95" i="27"/>
  <c r="E95" i="27"/>
  <c r="K94" i="27"/>
  <c r="N94" i="27" s="1"/>
  <c r="J94" i="27"/>
  <c r="K93" i="27"/>
  <c r="N93" i="27" s="1"/>
  <c r="J93" i="27"/>
  <c r="K92" i="27"/>
  <c r="J92" i="27"/>
  <c r="M92" i="27" s="1"/>
  <c r="W91" i="27"/>
  <c r="V91" i="27"/>
  <c r="O91" i="27"/>
  <c r="I91" i="27"/>
  <c r="H91" i="27"/>
  <c r="E91" i="27"/>
  <c r="K90" i="27"/>
  <c r="J90" i="27"/>
  <c r="M90" i="27" s="1"/>
  <c r="K89" i="27"/>
  <c r="N89" i="27" s="1"/>
  <c r="J89" i="27"/>
  <c r="M89" i="27" s="1"/>
  <c r="K88" i="27"/>
  <c r="N88" i="27" s="1"/>
  <c r="J88" i="27"/>
  <c r="M88" i="27" s="1"/>
  <c r="W87" i="27"/>
  <c r="V87" i="27"/>
  <c r="U87" i="27"/>
  <c r="O87" i="27"/>
  <c r="I87" i="27"/>
  <c r="H87" i="27"/>
  <c r="E87" i="27"/>
  <c r="K86" i="27"/>
  <c r="N86" i="27" s="1"/>
  <c r="J86" i="27"/>
  <c r="M86" i="27" s="1"/>
  <c r="K85" i="27"/>
  <c r="N85" i="27" s="1"/>
  <c r="J85" i="27"/>
  <c r="M85" i="27" s="1"/>
  <c r="L84" i="27"/>
  <c r="K84" i="27"/>
  <c r="N84" i="27" s="1"/>
  <c r="J84" i="27"/>
  <c r="M84" i="27" s="1"/>
  <c r="K83" i="27"/>
  <c r="J83" i="27"/>
  <c r="M83" i="27" s="1"/>
  <c r="W80" i="27"/>
  <c r="V80" i="27"/>
  <c r="O80" i="27"/>
  <c r="E80" i="27"/>
  <c r="K79" i="27"/>
  <c r="J79" i="27"/>
  <c r="M79" i="27" s="1"/>
  <c r="K78" i="27"/>
  <c r="N78" i="27" s="1"/>
  <c r="J78" i="27"/>
  <c r="M78" i="27" s="1"/>
  <c r="K77" i="27"/>
  <c r="N77" i="27" s="1"/>
  <c r="J77" i="27"/>
  <c r="M77" i="27" s="1"/>
  <c r="W76" i="27"/>
  <c r="V76" i="27"/>
  <c r="O76" i="27"/>
  <c r="E76" i="27"/>
  <c r="K75" i="27"/>
  <c r="N75" i="27" s="1"/>
  <c r="J75" i="27"/>
  <c r="K74" i="27"/>
  <c r="N74" i="27" s="1"/>
  <c r="J74" i="27"/>
  <c r="M74" i="27" s="1"/>
  <c r="K73" i="27"/>
  <c r="J73" i="27"/>
  <c r="W72" i="27"/>
  <c r="V72" i="27"/>
  <c r="O72" i="27"/>
  <c r="E72" i="27"/>
  <c r="K71" i="27"/>
  <c r="L71" i="27" s="1"/>
  <c r="J71" i="27"/>
  <c r="M71" i="27" s="1"/>
  <c r="K70" i="27"/>
  <c r="N70" i="27" s="1"/>
  <c r="J70" i="27"/>
  <c r="M70" i="27" s="1"/>
  <c r="K69" i="27"/>
  <c r="N69" i="27" s="1"/>
  <c r="J69" i="27"/>
  <c r="M69" i="27" s="1"/>
  <c r="W68" i="27"/>
  <c r="V68" i="27"/>
  <c r="U68" i="27"/>
  <c r="O68" i="27"/>
  <c r="I68" i="27"/>
  <c r="I81" i="27" s="1"/>
  <c r="H68" i="27"/>
  <c r="E68" i="27"/>
  <c r="K67" i="27"/>
  <c r="N67" i="27" s="1"/>
  <c r="J67" i="27"/>
  <c r="M67" i="27" s="1"/>
  <c r="K66" i="27"/>
  <c r="N66" i="27" s="1"/>
  <c r="J66" i="27"/>
  <c r="K65" i="27"/>
  <c r="N65" i="27" s="1"/>
  <c r="J65" i="27"/>
  <c r="M65" i="27" s="1"/>
  <c r="K64" i="27"/>
  <c r="J64" i="27"/>
  <c r="M64" i="27" s="1"/>
  <c r="W61" i="27"/>
  <c r="V61" i="27"/>
  <c r="O61" i="27"/>
  <c r="I61" i="27"/>
  <c r="H61" i="27"/>
  <c r="E61" i="27"/>
  <c r="K60" i="27"/>
  <c r="J60" i="27"/>
  <c r="M60" i="27" s="1"/>
  <c r="K59" i="27"/>
  <c r="N59" i="27" s="1"/>
  <c r="J59" i="27"/>
  <c r="M59" i="27" s="1"/>
  <c r="K58" i="27"/>
  <c r="N58" i="27" s="1"/>
  <c r="J58" i="27"/>
  <c r="M58" i="27" s="1"/>
  <c r="W57" i="27"/>
  <c r="V57" i="27"/>
  <c r="O57" i="27"/>
  <c r="I57" i="27"/>
  <c r="H57" i="27"/>
  <c r="E57" i="27"/>
  <c r="K56" i="27"/>
  <c r="J56" i="27"/>
  <c r="M56" i="27" s="1"/>
  <c r="K55" i="27"/>
  <c r="N55" i="27" s="1"/>
  <c r="J55" i="27"/>
  <c r="M55" i="27" s="1"/>
  <c r="K54" i="27"/>
  <c r="N54" i="27" s="1"/>
  <c r="J54" i="27"/>
  <c r="W53" i="27"/>
  <c r="V53" i="27"/>
  <c r="O53" i="27"/>
  <c r="I53" i="27"/>
  <c r="H53" i="27"/>
  <c r="E53" i="27"/>
  <c r="K52" i="27"/>
  <c r="J52" i="27"/>
  <c r="M52" i="27" s="1"/>
  <c r="K51" i="27"/>
  <c r="N51" i="27" s="1"/>
  <c r="J51" i="27"/>
  <c r="M51" i="27" s="1"/>
  <c r="K50" i="27"/>
  <c r="N50" i="27" s="1"/>
  <c r="J50" i="27"/>
  <c r="M50" i="27" s="1"/>
  <c r="W49" i="27"/>
  <c r="V49" i="27"/>
  <c r="U49" i="27"/>
  <c r="O49" i="27"/>
  <c r="I49" i="27"/>
  <c r="I62" i="27" s="1"/>
  <c r="H49" i="27"/>
  <c r="E49" i="27"/>
  <c r="K48" i="27"/>
  <c r="N48" i="27" s="1"/>
  <c r="J48" i="27"/>
  <c r="M48" i="27" s="1"/>
  <c r="K47" i="27"/>
  <c r="N47" i="27" s="1"/>
  <c r="J47" i="27"/>
  <c r="K46" i="27"/>
  <c r="N46" i="27" s="1"/>
  <c r="J46" i="27"/>
  <c r="M46" i="27" s="1"/>
  <c r="K45" i="27"/>
  <c r="J45" i="27"/>
  <c r="M45" i="27" s="1"/>
  <c r="W42" i="27"/>
  <c r="V42" i="27"/>
  <c r="O42" i="27"/>
  <c r="I42" i="27"/>
  <c r="H42" i="27"/>
  <c r="E42" i="27"/>
  <c r="K41" i="27"/>
  <c r="N41" i="27" s="1"/>
  <c r="J41" i="27"/>
  <c r="L41" i="27" s="1"/>
  <c r="K40" i="27"/>
  <c r="N40" i="27" s="1"/>
  <c r="J40" i="27"/>
  <c r="M40" i="27" s="1"/>
  <c r="K39" i="27"/>
  <c r="N39" i="27" s="1"/>
  <c r="J39" i="27"/>
  <c r="M39" i="27" s="1"/>
  <c r="W38" i="27"/>
  <c r="V38" i="27"/>
  <c r="O38" i="27"/>
  <c r="I38" i="27"/>
  <c r="H38" i="27"/>
  <c r="E38" i="27"/>
  <c r="K37" i="27"/>
  <c r="N37" i="27" s="1"/>
  <c r="J37" i="27"/>
  <c r="M37" i="27" s="1"/>
  <c r="K36" i="27"/>
  <c r="N36" i="27" s="1"/>
  <c r="J36" i="27"/>
  <c r="M36" i="27" s="1"/>
  <c r="K35" i="27"/>
  <c r="N35" i="27" s="1"/>
  <c r="J35" i="27"/>
  <c r="W34" i="27"/>
  <c r="V34" i="27"/>
  <c r="O34" i="27"/>
  <c r="I34" i="27"/>
  <c r="H34" i="27"/>
  <c r="E34" i="27"/>
  <c r="K33" i="27"/>
  <c r="N33" i="27" s="1"/>
  <c r="J33" i="27"/>
  <c r="K32" i="27"/>
  <c r="N32" i="27" s="1"/>
  <c r="J32" i="27"/>
  <c r="M32" i="27" s="1"/>
  <c r="K31" i="27"/>
  <c r="N31" i="27" s="1"/>
  <c r="J31" i="27"/>
  <c r="M31" i="27" s="1"/>
  <c r="W30" i="27"/>
  <c r="V30" i="27"/>
  <c r="U30" i="27"/>
  <c r="O30" i="27"/>
  <c r="I30" i="27"/>
  <c r="H30" i="27"/>
  <c r="E30" i="27"/>
  <c r="K29" i="27"/>
  <c r="N29" i="27" s="1"/>
  <c r="J29" i="27"/>
  <c r="M29" i="27" s="1"/>
  <c r="K28" i="27"/>
  <c r="N28" i="27" s="1"/>
  <c r="J28" i="27"/>
  <c r="M28" i="27" s="1"/>
  <c r="K27" i="27"/>
  <c r="N27" i="27" s="1"/>
  <c r="J27" i="27"/>
  <c r="M27" i="27" s="1"/>
  <c r="K26" i="27"/>
  <c r="J26" i="27"/>
  <c r="L26" i="27" s="1"/>
  <c r="W23" i="27"/>
  <c r="V23" i="27"/>
  <c r="O23" i="27"/>
  <c r="I23" i="27"/>
  <c r="H23" i="27"/>
  <c r="E23" i="27"/>
  <c r="K22" i="27"/>
  <c r="N22" i="27" s="1"/>
  <c r="J22" i="27"/>
  <c r="K21" i="27"/>
  <c r="N21" i="27" s="1"/>
  <c r="J21" i="27"/>
  <c r="M21" i="27" s="1"/>
  <c r="K20" i="27"/>
  <c r="N20" i="27" s="1"/>
  <c r="J20" i="27"/>
  <c r="J23" i="27" s="1"/>
  <c r="W19" i="27"/>
  <c r="V19" i="27"/>
  <c r="O19" i="27"/>
  <c r="I19" i="27"/>
  <c r="H19" i="27"/>
  <c r="E19" i="27"/>
  <c r="K18" i="27"/>
  <c r="N18" i="27" s="1"/>
  <c r="J18" i="27"/>
  <c r="M18" i="27" s="1"/>
  <c r="K17" i="27"/>
  <c r="N17" i="27" s="1"/>
  <c r="J17" i="27"/>
  <c r="M17" i="27" s="1"/>
  <c r="K16" i="27"/>
  <c r="N16" i="27" s="1"/>
  <c r="J16" i="27"/>
  <c r="J19" i="27" s="1"/>
  <c r="W15" i="27"/>
  <c r="V15" i="27"/>
  <c r="O15" i="27"/>
  <c r="I15" i="27"/>
  <c r="H15" i="27"/>
  <c r="E15" i="27"/>
  <c r="K14" i="27"/>
  <c r="N14" i="27" s="1"/>
  <c r="J14" i="27"/>
  <c r="K13" i="27"/>
  <c r="N13" i="27" s="1"/>
  <c r="J13" i="27"/>
  <c r="M13" i="27" s="1"/>
  <c r="K12" i="27"/>
  <c r="N12" i="27" s="1"/>
  <c r="J12" i="27"/>
  <c r="M12" i="27" s="1"/>
  <c r="W11" i="27"/>
  <c r="V11" i="27"/>
  <c r="I11" i="27"/>
  <c r="H11" i="27"/>
  <c r="E11" i="27"/>
  <c r="K10" i="27"/>
  <c r="N10" i="27" s="1"/>
  <c r="J10" i="27"/>
  <c r="M10" i="27" s="1"/>
  <c r="K9" i="27"/>
  <c r="N9" i="27" s="1"/>
  <c r="J9" i="27"/>
  <c r="M9" i="27" s="1"/>
  <c r="K8" i="27"/>
  <c r="N8" i="27" s="1"/>
  <c r="J8" i="27"/>
  <c r="M8" i="27" s="1"/>
  <c r="K7" i="27"/>
  <c r="J7" i="27"/>
  <c r="L248" i="27" l="1"/>
  <c r="L130" i="27"/>
  <c r="V62" i="27"/>
  <c r="V81" i="27"/>
  <c r="W271" i="27"/>
  <c r="O43" i="27"/>
  <c r="V43" i="27"/>
  <c r="W157" i="27"/>
  <c r="N148" i="27"/>
  <c r="E81" i="27"/>
  <c r="L192" i="27"/>
  <c r="L66" i="27"/>
  <c r="W24" i="27"/>
  <c r="L90" i="27"/>
  <c r="L162" i="27"/>
  <c r="L173" i="27"/>
  <c r="L178" i="27"/>
  <c r="L202" i="27"/>
  <c r="K209" i="27"/>
  <c r="K213" i="27"/>
  <c r="O233" i="27"/>
  <c r="L256" i="27"/>
  <c r="W62" i="27"/>
  <c r="L52" i="27"/>
  <c r="L64" i="27"/>
  <c r="M80" i="27"/>
  <c r="W119" i="27"/>
  <c r="L159" i="27"/>
  <c r="W176" i="27"/>
  <c r="L166" i="27"/>
  <c r="O176" i="27"/>
  <c r="W195" i="27"/>
  <c r="O195" i="27"/>
  <c r="N210" i="27"/>
  <c r="L33" i="27"/>
  <c r="L45" i="27"/>
  <c r="M66" i="27"/>
  <c r="M68" i="27" s="1"/>
  <c r="H81" i="27"/>
  <c r="K95" i="27"/>
  <c r="L104" i="27"/>
  <c r="L121" i="27"/>
  <c r="L132" i="27"/>
  <c r="L165" i="27"/>
  <c r="L188" i="27"/>
  <c r="H233" i="27"/>
  <c r="T233" i="27" s="1"/>
  <c r="J232" i="27"/>
  <c r="N239" i="27"/>
  <c r="L22" i="27"/>
  <c r="W43" i="27"/>
  <c r="L47" i="27"/>
  <c r="O62" i="27"/>
  <c r="M61" i="27"/>
  <c r="L60" i="27"/>
  <c r="L65" i="27"/>
  <c r="L75" i="27"/>
  <c r="J80" i="27"/>
  <c r="L83" i="27"/>
  <c r="L94" i="27"/>
  <c r="L96" i="27"/>
  <c r="H119" i="27"/>
  <c r="L109" i="27"/>
  <c r="L115" i="27"/>
  <c r="L134" i="27"/>
  <c r="L136" i="27"/>
  <c r="L142" i="27"/>
  <c r="J148" i="27"/>
  <c r="L146" i="27"/>
  <c r="K156" i="27"/>
  <c r="L155" i="27"/>
  <c r="K171" i="27"/>
  <c r="V195" i="27"/>
  <c r="L185" i="27"/>
  <c r="L193" i="27"/>
  <c r="L206" i="27"/>
  <c r="L217" i="27"/>
  <c r="I233" i="27"/>
  <c r="U233" i="27" s="1"/>
  <c r="J228" i="27"/>
  <c r="L229" i="27"/>
  <c r="H271" i="27"/>
  <c r="J137" i="27"/>
  <c r="M20" i="27"/>
  <c r="M33" i="27"/>
  <c r="M34" i="27" s="1"/>
  <c r="J42" i="27"/>
  <c r="M41" i="27"/>
  <c r="M42" i="27" s="1"/>
  <c r="J61" i="27"/>
  <c r="O81" i="27"/>
  <c r="W138" i="27"/>
  <c r="J152" i="27"/>
  <c r="L169" i="27"/>
  <c r="L170" i="27"/>
  <c r="M188" i="27"/>
  <c r="L197" i="27"/>
  <c r="N206" i="27"/>
  <c r="N209" i="27" s="1"/>
  <c r="L221" i="27"/>
  <c r="J224" i="27"/>
  <c r="L225" i="27"/>
  <c r="O252" i="27"/>
  <c r="V252" i="27"/>
  <c r="N270" i="27"/>
  <c r="L7" i="27"/>
  <c r="V24" i="27"/>
  <c r="M22" i="27"/>
  <c r="H43" i="27"/>
  <c r="T43" i="27" s="1"/>
  <c r="N42" i="27"/>
  <c r="M47" i="27"/>
  <c r="H62" i="27"/>
  <c r="J57" i="27"/>
  <c r="W81" i="27"/>
  <c r="L79" i="27"/>
  <c r="W100" i="27"/>
  <c r="O119" i="27"/>
  <c r="L140" i="27"/>
  <c r="K167" i="27"/>
  <c r="K175" i="27"/>
  <c r="H195" i="27"/>
  <c r="T195" i="27" s="1"/>
  <c r="L210" i="27"/>
  <c r="M217" i="27"/>
  <c r="W233" i="27"/>
  <c r="L237" i="27"/>
  <c r="W252" i="27"/>
  <c r="K251" i="27"/>
  <c r="J251" i="27"/>
  <c r="L255" i="27"/>
  <c r="O271" i="27"/>
  <c r="L267" i="27"/>
  <c r="K194" i="27"/>
  <c r="L184" i="27"/>
  <c r="K182" i="27"/>
  <c r="L181" i="27"/>
  <c r="L14" i="27"/>
  <c r="I271" i="27"/>
  <c r="U271" i="27" s="1"/>
  <c r="N266" i="27"/>
  <c r="L263" i="27"/>
  <c r="J266" i="27"/>
  <c r="N262" i="27"/>
  <c r="L259" i="27"/>
  <c r="M255" i="27"/>
  <c r="I252" i="27"/>
  <c r="U252" i="27" s="1"/>
  <c r="H252" i="27"/>
  <c r="T252" i="27" s="1"/>
  <c r="J247" i="27"/>
  <c r="K247" i="27"/>
  <c r="L244" i="27"/>
  <c r="K243" i="27"/>
  <c r="L240" i="27"/>
  <c r="E252" i="27"/>
  <c r="N240" i="27"/>
  <c r="J243" i="27"/>
  <c r="L236" i="27"/>
  <c r="E233" i="27"/>
  <c r="I214" i="27"/>
  <c r="H214" i="27"/>
  <c r="N213" i="27"/>
  <c r="K205" i="27"/>
  <c r="L189" i="27"/>
  <c r="K190" i="27"/>
  <c r="E195" i="27"/>
  <c r="K186" i="27"/>
  <c r="E157" i="27"/>
  <c r="L149" i="27"/>
  <c r="I157" i="27"/>
  <c r="U157" i="27" s="1"/>
  <c r="L147" i="27"/>
  <c r="M148" i="27"/>
  <c r="L145" i="27"/>
  <c r="L141" i="27"/>
  <c r="K144" i="27"/>
  <c r="H138" i="27"/>
  <c r="T138" i="27" s="1"/>
  <c r="N125" i="27"/>
  <c r="I138" i="27"/>
  <c r="U138" i="27" s="1"/>
  <c r="L128" i="27"/>
  <c r="J129" i="27"/>
  <c r="E138" i="27"/>
  <c r="L122" i="27"/>
  <c r="J125" i="27"/>
  <c r="E119" i="27"/>
  <c r="I119" i="27"/>
  <c r="J114" i="27"/>
  <c r="M109" i="27"/>
  <c r="J110" i="27"/>
  <c r="K106" i="27"/>
  <c r="N106" i="27"/>
  <c r="L102" i="27"/>
  <c r="I100" i="27"/>
  <c r="H100" i="27"/>
  <c r="L92" i="27"/>
  <c r="J91" i="27"/>
  <c r="M91" i="27"/>
  <c r="L85" i="27"/>
  <c r="M75" i="27"/>
  <c r="L74" i="27"/>
  <c r="J76" i="27"/>
  <c r="L73" i="27"/>
  <c r="M73" i="27"/>
  <c r="M76" i="27" s="1"/>
  <c r="J72" i="27"/>
  <c r="L56" i="27"/>
  <c r="M54" i="27"/>
  <c r="M57" i="27"/>
  <c r="J53" i="27"/>
  <c r="M53" i="27"/>
  <c r="E62" i="27"/>
  <c r="M49" i="27"/>
  <c r="L46" i="27"/>
  <c r="L37" i="27"/>
  <c r="J38" i="27"/>
  <c r="N38" i="27"/>
  <c r="M35" i="27"/>
  <c r="M38" i="27" s="1"/>
  <c r="E43" i="27"/>
  <c r="J34" i="27"/>
  <c r="I43" i="27"/>
  <c r="U43" i="27" s="1"/>
  <c r="L27" i="27"/>
  <c r="K30" i="27"/>
  <c r="M26" i="27"/>
  <c r="M30" i="27" s="1"/>
  <c r="I24" i="27"/>
  <c r="U24" i="27" s="1"/>
  <c r="H24" i="27"/>
  <c r="T24" i="27" s="1"/>
  <c r="L18" i="27"/>
  <c r="N19" i="27"/>
  <c r="M16" i="27"/>
  <c r="M19" i="27" s="1"/>
  <c r="M14" i="27"/>
  <c r="N15" i="27"/>
  <c r="J15" i="27"/>
  <c r="E24" i="27"/>
  <c r="M15" i="27"/>
  <c r="L8" i="27"/>
  <c r="K11" i="27"/>
  <c r="M7" i="27"/>
  <c r="M11" i="27" s="1"/>
  <c r="I195" i="27"/>
  <c r="U195" i="27" s="1"/>
  <c r="N23" i="27"/>
  <c r="M72" i="27"/>
  <c r="N34" i="27"/>
  <c r="M87" i="27"/>
  <c r="J11" i="27"/>
  <c r="J49" i="27"/>
  <c r="M93" i="27"/>
  <c r="L93" i="27"/>
  <c r="M105" i="27"/>
  <c r="L105" i="27"/>
  <c r="M208" i="27"/>
  <c r="M209" i="27" s="1"/>
  <c r="L208" i="27"/>
  <c r="J209" i="27"/>
  <c r="M269" i="27"/>
  <c r="M270" i="27" s="1"/>
  <c r="L269" i="27"/>
  <c r="J270" i="27"/>
  <c r="N7" i="27"/>
  <c r="N11" i="27" s="1"/>
  <c r="L9" i="27"/>
  <c r="L12" i="27"/>
  <c r="L16" i="27"/>
  <c r="L20" i="27"/>
  <c r="N26" i="27"/>
  <c r="N30" i="27" s="1"/>
  <c r="L28" i="27"/>
  <c r="L31" i="27"/>
  <c r="L35" i="27"/>
  <c r="L39" i="27"/>
  <c r="N45" i="27"/>
  <c r="N49" i="27" s="1"/>
  <c r="K49" i="27"/>
  <c r="L50" i="27"/>
  <c r="N52" i="27"/>
  <c r="N53" i="27" s="1"/>
  <c r="L54" i="27"/>
  <c r="N56" i="27"/>
  <c r="N57" i="27" s="1"/>
  <c r="L58" i="27"/>
  <c r="N60" i="27"/>
  <c r="N61" i="27" s="1"/>
  <c r="N64" i="27"/>
  <c r="N68" i="27" s="1"/>
  <c r="K68" i="27"/>
  <c r="L69" i="27"/>
  <c r="N71" i="27"/>
  <c r="N72" i="27" s="1"/>
  <c r="N73" i="27"/>
  <c r="N76" i="27" s="1"/>
  <c r="L77" i="27"/>
  <c r="N79" i="27"/>
  <c r="N80" i="27" s="1"/>
  <c r="N83" i="27"/>
  <c r="N87" i="27" s="1"/>
  <c r="E100" i="27"/>
  <c r="K87" i="27"/>
  <c r="O100" i="27"/>
  <c r="V100" i="27"/>
  <c r="L88" i="27"/>
  <c r="N90" i="27"/>
  <c r="N91" i="27" s="1"/>
  <c r="M94" i="27"/>
  <c r="M97" i="27"/>
  <c r="L97" i="27"/>
  <c r="M102" i="27"/>
  <c r="M106" i="27" s="1"/>
  <c r="V119" i="27"/>
  <c r="M113" i="27"/>
  <c r="M116" i="27"/>
  <c r="L116" i="27"/>
  <c r="L118" i="27" s="1"/>
  <c r="M121" i="27"/>
  <c r="L123" i="27"/>
  <c r="K125" i="27"/>
  <c r="M128" i="27"/>
  <c r="M131" i="27"/>
  <c r="L131" i="27"/>
  <c r="L133" i="27" s="1"/>
  <c r="N143" i="27"/>
  <c r="N144" i="27" s="1"/>
  <c r="J144" i="27"/>
  <c r="J68" i="27"/>
  <c r="N107" i="27"/>
  <c r="N110" i="27" s="1"/>
  <c r="K110" i="27"/>
  <c r="L10" i="27"/>
  <c r="K15" i="27"/>
  <c r="L17" i="27"/>
  <c r="L29" i="27"/>
  <c r="L32" i="27"/>
  <c r="K34" i="27"/>
  <c r="L36" i="27"/>
  <c r="L40" i="27"/>
  <c r="K42" i="27"/>
  <c r="L48" i="27"/>
  <c r="L51" i="27"/>
  <c r="K53" i="27"/>
  <c r="L55" i="27"/>
  <c r="K57" i="27"/>
  <c r="L59" i="27"/>
  <c r="K61" i="27"/>
  <c r="L67" i="27"/>
  <c r="L70" i="27"/>
  <c r="K76" i="27"/>
  <c r="L78" i="27"/>
  <c r="K80" i="27"/>
  <c r="L86" i="27"/>
  <c r="L87" i="27" s="1"/>
  <c r="L89" i="27"/>
  <c r="K91" i="27"/>
  <c r="J95" i="27"/>
  <c r="M98" i="27"/>
  <c r="J106" i="27"/>
  <c r="N111" i="27"/>
  <c r="N114" i="27" s="1"/>
  <c r="K114" i="27"/>
  <c r="M117" i="27"/>
  <c r="M124" i="27"/>
  <c r="L124" i="27"/>
  <c r="N126" i="27"/>
  <c r="N129" i="27" s="1"/>
  <c r="K129" i="27"/>
  <c r="M132" i="27"/>
  <c r="M135" i="27"/>
  <c r="M137" i="27" s="1"/>
  <c r="L135" i="27"/>
  <c r="M140" i="27"/>
  <c r="M183" i="27"/>
  <c r="M186" i="27" s="1"/>
  <c r="J186" i="27"/>
  <c r="L183" i="27"/>
  <c r="J30" i="27"/>
  <c r="K72" i="27"/>
  <c r="J87" i="27"/>
  <c r="M112" i="27"/>
  <c r="L112" i="27"/>
  <c r="M127" i="27"/>
  <c r="L127" i="27"/>
  <c r="N134" i="27"/>
  <c r="N137" i="27" s="1"/>
  <c r="K137" i="27"/>
  <c r="L13" i="27"/>
  <c r="K19" i="27"/>
  <c r="L21" i="27"/>
  <c r="K23" i="27"/>
  <c r="K38" i="27"/>
  <c r="N92" i="27"/>
  <c r="N95" i="27" s="1"/>
  <c r="N96" i="27"/>
  <c r="N99" i="27" s="1"/>
  <c r="K99" i="27"/>
  <c r="J99" i="27"/>
  <c r="M108" i="27"/>
  <c r="L108" i="27"/>
  <c r="L111" i="27"/>
  <c r="N115" i="27"/>
  <c r="N118" i="27" s="1"/>
  <c r="K118" i="27"/>
  <c r="J118" i="27"/>
  <c r="V138" i="27"/>
  <c r="L126" i="27"/>
  <c r="N130" i="27"/>
  <c r="N133" i="27" s="1"/>
  <c r="K133" i="27"/>
  <c r="J133" i="27"/>
  <c r="M143" i="27"/>
  <c r="L143" i="27"/>
  <c r="V157" i="27"/>
  <c r="N150" i="27"/>
  <c r="N152" i="27" s="1"/>
  <c r="K152" i="27"/>
  <c r="L150" i="27"/>
  <c r="M172" i="27"/>
  <c r="M175" i="27" s="1"/>
  <c r="J175" i="27"/>
  <c r="L172" i="27"/>
  <c r="L175" i="27" s="1"/>
  <c r="H157" i="27"/>
  <c r="T157" i="27" s="1"/>
  <c r="M149" i="27"/>
  <c r="M152" i="27" s="1"/>
  <c r="L151" i="27"/>
  <c r="K163" i="27"/>
  <c r="M161" i="27"/>
  <c r="L161" i="27"/>
  <c r="H176" i="27"/>
  <c r="M168" i="27"/>
  <c r="M171" i="27" s="1"/>
  <c r="J171" i="27"/>
  <c r="L168" i="27"/>
  <c r="K201" i="27"/>
  <c r="M199" i="27"/>
  <c r="L199" i="27"/>
  <c r="K148" i="27"/>
  <c r="M164" i="27"/>
  <c r="M167" i="27" s="1"/>
  <c r="J167" i="27"/>
  <c r="L164" i="27"/>
  <c r="L167" i="27" s="1"/>
  <c r="J182" i="27"/>
  <c r="M191" i="27"/>
  <c r="M194" i="27" s="1"/>
  <c r="J194" i="27"/>
  <c r="L191" i="27"/>
  <c r="M204" i="27"/>
  <c r="M205" i="27" s="1"/>
  <c r="L204" i="27"/>
  <c r="J205" i="27"/>
  <c r="N249" i="27"/>
  <c r="N251" i="27" s="1"/>
  <c r="L249" i="27"/>
  <c r="M153" i="27"/>
  <c r="M156" i="27" s="1"/>
  <c r="J156" i="27"/>
  <c r="L153" i="27"/>
  <c r="M180" i="27"/>
  <c r="L180" i="27"/>
  <c r="M187" i="27"/>
  <c r="J190" i="27"/>
  <c r="L187" i="27"/>
  <c r="M212" i="27"/>
  <c r="L212" i="27"/>
  <c r="J213" i="27"/>
  <c r="N226" i="27"/>
  <c r="N228" i="27" s="1"/>
  <c r="L226" i="27"/>
  <c r="N245" i="27"/>
  <c r="N247" i="27" s="1"/>
  <c r="L245" i="27"/>
  <c r="J258" i="27"/>
  <c r="M254" i="27"/>
  <c r="L254" i="27"/>
  <c r="K258" i="27"/>
  <c r="M261" i="27"/>
  <c r="M262" i="27" s="1"/>
  <c r="L261" i="27"/>
  <c r="J262" i="27"/>
  <c r="N154" i="27"/>
  <c r="N156" i="27" s="1"/>
  <c r="M159" i="27"/>
  <c r="L160" i="27"/>
  <c r="N165" i="27"/>
  <c r="N167" i="27" s="1"/>
  <c r="M178" i="27"/>
  <c r="L179" i="27"/>
  <c r="L198" i="27"/>
  <c r="M200" i="27"/>
  <c r="L200" i="27"/>
  <c r="L207" i="27"/>
  <c r="M227" i="27"/>
  <c r="M228" i="27" s="1"/>
  <c r="L227" i="27"/>
  <c r="J239" i="27"/>
  <c r="M235" i="27"/>
  <c r="M239" i="27" s="1"/>
  <c r="L235" i="27"/>
  <c r="K239" i="27"/>
  <c r="N241" i="27"/>
  <c r="L241" i="27"/>
  <c r="V271" i="27"/>
  <c r="E271" i="27"/>
  <c r="N159" i="27"/>
  <c r="N163" i="27" s="1"/>
  <c r="N170" i="27"/>
  <c r="N171" i="27" s="1"/>
  <c r="N174" i="27"/>
  <c r="N175" i="27" s="1"/>
  <c r="N178" i="27"/>
  <c r="N182" i="27" s="1"/>
  <c r="N185" i="27"/>
  <c r="N186" i="27" s="1"/>
  <c r="N189" i="27"/>
  <c r="N190" i="27" s="1"/>
  <c r="N193" i="27"/>
  <c r="N194" i="27" s="1"/>
  <c r="J201" i="27"/>
  <c r="N197" i="27"/>
  <c r="N201" i="27" s="1"/>
  <c r="N203" i="27"/>
  <c r="N205" i="27" s="1"/>
  <c r="L203" i="27"/>
  <c r="N211" i="27"/>
  <c r="L211" i="27"/>
  <c r="J220" i="27"/>
  <c r="M216" i="27"/>
  <c r="L216" i="27"/>
  <c r="N219" i="27"/>
  <c r="N220" i="27" s="1"/>
  <c r="L219" i="27"/>
  <c r="K220" i="27"/>
  <c r="N222" i="27"/>
  <c r="N224" i="27" s="1"/>
  <c r="L222" i="27"/>
  <c r="N230" i="27"/>
  <c r="N232" i="27" s="1"/>
  <c r="L230" i="27"/>
  <c r="M242" i="27"/>
  <c r="M243" i="27" s="1"/>
  <c r="L242" i="27"/>
  <c r="M246" i="27"/>
  <c r="M247" i="27" s="1"/>
  <c r="L246" i="27"/>
  <c r="M250" i="27"/>
  <c r="M251" i="27" s="1"/>
  <c r="L250" i="27"/>
  <c r="L251" i="27" s="1"/>
  <c r="N258" i="27"/>
  <c r="M265" i="27"/>
  <c r="M266" i="27" s="1"/>
  <c r="L265" i="27"/>
  <c r="L154" i="27"/>
  <c r="E214" i="27"/>
  <c r="V233" i="27"/>
  <c r="M223" i="27"/>
  <c r="M224" i="27" s="1"/>
  <c r="L223" i="27"/>
  <c r="M231" i="27"/>
  <c r="M232" i="27" s="1"/>
  <c r="L231" i="27"/>
  <c r="K224" i="27"/>
  <c r="K228" i="27"/>
  <c r="K232" i="27"/>
  <c r="L238" i="27"/>
  <c r="L257" i="27"/>
  <c r="L260" i="27"/>
  <c r="L262" i="27" s="1"/>
  <c r="K262" i="27"/>
  <c r="L264" i="27"/>
  <c r="K266" i="27"/>
  <c r="L268" i="27"/>
  <c r="K270" i="27"/>
  <c r="E176" i="20"/>
  <c r="N214" i="27" l="1"/>
  <c r="L99" i="27"/>
  <c r="M23" i="27"/>
  <c r="M24" i="27" s="1"/>
  <c r="T271" i="27"/>
  <c r="H273" i="27"/>
  <c r="T273" i="27" s="1"/>
  <c r="M190" i="27"/>
  <c r="J43" i="27"/>
  <c r="L110" i="27"/>
  <c r="J62" i="27"/>
  <c r="L224" i="27"/>
  <c r="M220" i="27"/>
  <c r="M233" i="27" s="1"/>
  <c r="L106" i="27"/>
  <c r="L194" i="27"/>
  <c r="L68" i="27"/>
  <c r="L232" i="27"/>
  <c r="L144" i="27"/>
  <c r="L137" i="27"/>
  <c r="J233" i="27"/>
  <c r="L209" i="27"/>
  <c r="L163" i="27"/>
  <c r="K176" i="27"/>
  <c r="L213" i="27"/>
  <c r="N243" i="27"/>
  <c r="N252" i="27" s="1"/>
  <c r="L182" i="27"/>
  <c r="L190" i="27"/>
  <c r="L171" i="27"/>
  <c r="L125" i="27"/>
  <c r="M99" i="27"/>
  <c r="W273" i="27"/>
  <c r="L148" i="27"/>
  <c r="L205" i="27"/>
  <c r="L270" i="27"/>
  <c r="L201" i="27"/>
  <c r="L228" i="27"/>
  <c r="J176" i="27"/>
  <c r="M201" i="27"/>
  <c r="L186" i="27"/>
  <c r="L76" i="27"/>
  <c r="L11" i="27"/>
  <c r="M258" i="27"/>
  <c r="M271" i="27" s="1"/>
  <c r="L266" i="27"/>
  <c r="N271" i="27"/>
  <c r="J271" i="27"/>
  <c r="L247" i="27"/>
  <c r="K252" i="27"/>
  <c r="L243" i="27"/>
  <c r="J252" i="27"/>
  <c r="N233" i="27"/>
  <c r="K214" i="27"/>
  <c r="K195" i="27"/>
  <c r="J195" i="27"/>
  <c r="L152" i="27"/>
  <c r="K157" i="27"/>
  <c r="N138" i="27"/>
  <c r="M129" i="27"/>
  <c r="J138" i="27"/>
  <c r="S273" i="27"/>
  <c r="M110" i="27"/>
  <c r="K119" i="27"/>
  <c r="N119" i="27"/>
  <c r="M95" i="27"/>
  <c r="L95" i="27"/>
  <c r="J81" i="27"/>
  <c r="M81" i="27"/>
  <c r="M62" i="27"/>
  <c r="L49" i="27"/>
  <c r="M43" i="27"/>
  <c r="L34" i="27"/>
  <c r="K43" i="27"/>
  <c r="N43" i="27"/>
  <c r="L30" i="27"/>
  <c r="N24" i="27"/>
  <c r="J24" i="27"/>
  <c r="K24" i="27"/>
  <c r="I273" i="27"/>
  <c r="N100" i="27"/>
  <c r="L42" i="27"/>
  <c r="M163" i="27"/>
  <c r="M176" i="27" s="1"/>
  <c r="L114" i="27"/>
  <c r="V273" i="27"/>
  <c r="M114" i="27"/>
  <c r="J119" i="27"/>
  <c r="M133" i="27"/>
  <c r="M125" i="27"/>
  <c r="L72" i="27"/>
  <c r="L61" i="27"/>
  <c r="L53" i="27"/>
  <c r="L38" i="27"/>
  <c r="L23" i="27"/>
  <c r="L239" i="27"/>
  <c r="K271" i="27"/>
  <c r="L156" i="27"/>
  <c r="M144" i="27"/>
  <c r="M157" i="27" s="1"/>
  <c r="J157" i="27"/>
  <c r="K100" i="27"/>
  <c r="L80" i="27"/>
  <c r="K81" i="27"/>
  <c r="K62" i="27"/>
  <c r="L19" i="27"/>
  <c r="L220" i="27"/>
  <c r="N176" i="27"/>
  <c r="M182" i="27"/>
  <c r="K233" i="27"/>
  <c r="J214" i="27"/>
  <c r="N195" i="27"/>
  <c r="M252" i="27"/>
  <c r="L258" i="27"/>
  <c r="M213" i="27"/>
  <c r="N157" i="27"/>
  <c r="L129" i="27"/>
  <c r="J100" i="27"/>
  <c r="K138" i="27"/>
  <c r="M118" i="27"/>
  <c r="L91" i="27"/>
  <c r="N81" i="27"/>
  <c r="L57" i="27"/>
  <c r="N62" i="27"/>
  <c r="L15" i="27"/>
  <c r="O273" i="27"/>
  <c r="E273" i="27"/>
  <c r="J263" i="26"/>
  <c r="K206" i="26"/>
  <c r="J187" i="26"/>
  <c r="M195" i="27" l="1"/>
  <c r="U273" i="27"/>
  <c r="L119" i="27"/>
  <c r="M100" i="27"/>
  <c r="L214" i="27"/>
  <c r="L176" i="27"/>
  <c r="L81" i="27"/>
  <c r="L252" i="27"/>
  <c r="M214" i="27"/>
  <c r="L271" i="27"/>
  <c r="L138" i="27"/>
  <c r="L195" i="27"/>
  <c r="L157" i="27"/>
  <c r="L233" i="27"/>
  <c r="M119" i="27"/>
  <c r="L100" i="27"/>
  <c r="L62" i="27"/>
  <c r="L43" i="27"/>
  <c r="L24" i="27"/>
  <c r="J273" i="27"/>
  <c r="N273" i="27"/>
  <c r="M138" i="27"/>
  <c r="K273" i="27"/>
  <c r="L273" i="27" l="1"/>
  <c r="M273" i="27"/>
  <c r="K131" i="24"/>
  <c r="K203" i="26" l="1"/>
  <c r="Q202" i="22" l="1"/>
  <c r="Q214" i="23"/>
  <c r="Q213" i="23"/>
  <c r="Q203" i="22"/>
  <c r="K190" i="20" l="1"/>
  <c r="K151" i="17" l="1"/>
  <c r="J204" i="19"/>
  <c r="I210" i="20"/>
  <c r="H210" i="20"/>
  <c r="K210" i="20"/>
  <c r="J210" i="20"/>
  <c r="E210" i="20"/>
  <c r="L158" i="20"/>
  <c r="L154" i="20"/>
  <c r="L150" i="20"/>
  <c r="L146" i="20"/>
  <c r="I150" i="20"/>
  <c r="J150" i="20"/>
  <c r="K150" i="20"/>
  <c r="I154" i="20"/>
  <c r="J154" i="20"/>
  <c r="K154" i="20"/>
  <c r="I158" i="20"/>
  <c r="J158" i="20"/>
  <c r="K158" i="20"/>
  <c r="J159" i="20"/>
  <c r="K159" i="20"/>
  <c r="H159" i="20"/>
  <c r="E159" i="20"/>
  <c r="E193" i="20"/>
  <c r="J193" i="20"/>
  <c r="K193" i="20"/>
  <c r="H193" i="20"/>
  <c r="I175" i="20"/>
  <c r="I176" i="20" s="1"/>
  <c r="J175" i="20"/>
  <c r="K175" i="20"/>
  <c r="L175" i="20"/>
  <c r="I171" i="20"/>
  <c r="J171" i="20"/>
  <c r="J176" i="20" s="1"/>
  <c r="L176" i="20" s="1"/>
  <c r="K171" i="20"/>
  <c r="L171" i="20"/>
  <c r="I167" i="20"/>
  <c r="J167" i="20"/>
  <c r="K167" i="20"/>
  <c r="L167" i="20"/>
  <c r="I163" i="20"/>
  <c r="J163" i="20"/>
  <c r="K163" i="20"/>
  <c r="L163" i="20"/>
  <c r="E175" i="20"/>
  <c r="K176" i="20"/>
  <c r="H176" i="20"/>
  <c r="I159" i="20" l="1"/>
  <c r="K121" i="26"/>
  <c r="J64" i="23" l="1"/>
  <c r="J65" i="23"/>
  <c r="J45" i="24" l="1"/>
  <c r="J45" i="26"/>
  <c r="K265" i="24" l="1"/>
  <c r="J208" i="24"/>
  <c r="J210" i="24"/>
  <c r="F272" i="26" l="1"/>
  <c r="G272" i="26"/>
  <c r="X272" i="26"/>
  <c r="F253" i="26"/>
  <c r="G253" i="26"/>
  <c r="X253" i="26"/>
  <c r="X253" i="27" s="1"/>
  <c r="F234" i="26"/>
  <c r="G234" i="26"/>
  <c r="X234" i="26"/>
  <c r="X234" i="27" s="1"/>
  <c r="F215" i="26"/>
  <c r="G215" i="26"/>
  <c r="X215" i="26"/>
  <c r="X215" i="27" s="1"/>
  <c r="F196" i="26"/>
  <c r="G196" i="26"/>
  <c r="X196" i="26"/>
  <c r="X196" i="27" s="1"/>
  <c r="F177" i="26"/>
  <c r="G177" i="26"/>
  <c r="X177" i="26"/>
  <c r="X177" i="27" s="1"/>
  <c r="F158" i="26"/>
  <c r="G158" i="26"/>
  <c r="X158" i="26"/>
  <c r="X158" i="27" s="1"/>
  <c r="F139" i="26"/>
  <c r="G139" i="26"/>
  <c r="X139" i="26"/>
  <c r="X139" i="27" s="1"/>
  <c r="F120" i="26"/>
  <c r="G120" i="26"/>
  <c r="X120" i="26"/>
  <c r="X120" i="27" s="1"/>
  <c r="F101" i="26"/>
  <c r="G101" i="26"/>
  <c r="X101" i="26"/>
  <c r="X101" i="27" s="1"/>
  <c r="F82" i="26"/>
  <c r="G82" i="26"/>
  <c r="X82" i="26"/>
  <c r="X82" i="27" s="1"/>
  <c r="X63" i="26"/>
  <c r="X63" i="27" s="1"/>
  <c r="X44" i="26"/>
  <c r="X44" i="27" s="1"/>
  <c r="X25" i="26"/>
  <c r="X25" i="27" s="1"/>
  <c r="J197" i="26"/>
  <c r="E152" i="26"/>
  <c r="W270" i="26"/>
  <c r="V270" i="26"/>
  <c r="U270" i="26"/>
  <c r="O270" i="26"/>
  <c r="I270" i="26"/>
  <c r="H270" i="26"/>
  <c r="E270" i="26"/>
  <c r="K269" i="26"/>
  <c r="N269" i="26" s="1"/>
  <c r="J269" i="26"/>
  <c r="M269" i="26" s="1"/>
  <c r="K268" i="26"/>
  <c r="N268" i="26" s="1"/>
  <c r="J268" i="26"/>
  <c r="M268" i="26" s="1"/>
  <c r="K267" i="26"/>
  <c r="N267" i="26" s="1"/>
  <c r="J267" i="26"/>
  <c r="M267" i="26" s="1"/>
  <c r="W266" i="26"/>
  <c r="V266" i="26"/>
  <c r="O266" i="26"/>
  <c r="I266" i="26"/>
  <c r="H266" i="26"/>
  <c r="E266" i="26"/>
  <c r="K265" i="26"/>
  <c r="N265" i="26" s="1"/>
  <c r="J265" i="26"/>
  <c r="M265" i="26" s="1"/>
  <c r="K264" i="26"/>
  <c r="N264" i="26" s="1"/>
  <c r="J264" i="26"/>
  <c r="M264" i="26" s="1"/>
  <c r="K263" i="26"/>
  <c r="N263" i="26" s="1"/>
  <c r="W262" i="26"/>
  <c r="V262" i="26"/>
  <c r="O262" i="26"/>
  <c r="I262" i="26"/>
  <c r="H262" i="26"/>
  <c r="E262" i="26"/>
  <c r="K261" i="26"/>
  <c r="N261" i="26" s="1"/>
  <c r="J261" i="26"/>
  <c r="M261" i="26" s="1"/>
  <c r="K260" i="26"/>
  <c r="N260" i="26" s="1"/>
  <c r="J260" i="26"/>
  <c r="M260" i="26" s="1"/>
  <c r="K259" i="26"/>
  <c r="N259" i="26" s="1"/>
  <c r="J259" i="26"/>
  <c r="M259" i="26" s="1"/>
  <c r="W258" i="26"/>
  <c r="V258" i="26"/>
  <c r="U271" i="26"/>
  <c r="O258" i="26"/>
  <c r="I258" i="26"/>
  <c r="H258" i="26"/>
  <c r="E258" i="26"/>
  <c r="K257" i="26"/>
  <c r="N257" i="26" s="1"/>
  <c r="J257" i="26"/>
  <c r="M257" i="26" s="1"/>
  <c r="K256" i="26"/>
  <c r="N256" i="26" s="1"/>
  <c r="J256" i="26"/>
  <c r="M256" i="26" s="1"/>
  <c r="K255" i="26"/>
  <c r="N255" i="26" s="1"/>
  <c r="J255" i="26"/>
  <c r="K254" i="26"/>
  <c r="J254" i="26"/>
  <c r="W251" i="26"/>
  <c r="V251" i="26"/>
  <c r="O251" i="26"/>
  <c r="I251" i="26"/>
  <c r="H251" i="26"/>
  <c r="E251" i="26"/>
  <c r="K250" i="26"/>
  <c r="J250" i="26"/>
  <c r="M250" i="26" s="1"/>
  <c r="K249" i="26"/>
  <c r="N249" i="26" s="1"/>
  <c r="J249" i="26"/>
  <c r="M249" i="26" s="1"/>
  <c r="K248" i="26"/>
  <c r="N248" i="26" s="1"/>
  <c r="J248" i="26"/>
  <c r="W247" i="26"/>
  <c r="V247" i="26"/>
  <c r="O247" i="26"/>
  <c r="I247" i="26"/>
  <c r="H247" i="26"/>
  <c r="E247" i="26"/>
  <c r="K246" i="26"/>
  <c r="J246" i="26"/>
  <c r="M246" i="26" s="1"/>
  <c r="K245" i="26"/>
  <c r="N245" i="26" s="1"/>
  <c r="J245" i="26"/>
  <c r="M245" i="26" s="1"/>
  <c r="K244" i="26"/>
  <c r="N244" i="26" s="1"/>
  <c r="J244" i="26"/>
  <c r="W243" i="26"/>
  <c r="V243" i="26"/>
  <c r="O243" i="26"/>
  <c r="I243" i="26"/>
  <c r="H243" i="26"/>
  <c r="E243" i="26"/>
  <c r="K242" i="26"/>
  <c r="J242" i="26"/>
  <c r="M242" i="26" s="1"/>
  <c r="K241" i="26"/>
  <c r="N241" i="26" s="1"/>
  <c r="J241" i="26"/>
  <c r="M241" i="26" s="1"/>
  <c r="K240" i="26"/>
  <c r="N240" i="26" s="1"/>
  <c r="J240" i="26"/>
  <c r="W239" i="26"/>
  <c r="V239" i="26"/>
  <c r="O239" i="26"/>
  <c r="I239" i="26"/>
  <c r="H239" i="26"/>
  <c r="E239" i="26"/>
  <c r="K238" i="26"/>
  <c r="N238" i="26" s="1"/>
  <c r="J238" i="26"/>
  <c r="M238" i="26" s="1"/>
  <c r="K237" i="26"/>
  <c r="N237" i="26" s="1"/>
  <c r="J237" i="26"/>
  <c r="K236" i="26"/>
  <c r="N236" i="26" s="1"/>
  <c r="J236" i="26"/>
  <c r="M236" i="26" s="1"/>
  <c r="K235" i="26"/>
  <c r="L235" i="26" s="1"/>
  <c r="J235" i="26"/>
  <c r="W232" i="26"/>
  <c r="V232" i="26"/>
  <c r="O232" i="26"/>
  <c r="I232" i="26"/>
  <c r="H232" i="26"/>
  <c r="E232" i="26"/>
  <c r="K231" i="26"/>
  <c r="N231" i="26" s="1"/>
  <c r="J231" i="26"/>
  <c r="M231" i="26" s="1"/>
  <c r="K230" i="26"/>
  <c r="N230" i="26" s="1"/>
  <c r="J230" i="26"/>
  <c r="K229" i="26"/>
  <c r="J229" i="26"/>
  <c r="M229" i="26" s="1"/>
  <c r="W228" i="26"/>
  <c r="V228" i="26"/>
  <c r="O228" i="26"/>
  <c r="I228" i="26"/>
  <c r="H228" i="26"/>
  <c r="E228" i="26"/>
  <c r="K227" i="26"/>
  <c r="N227" i="26" s="1"/>
  <c r="J227" i="26"/>
  <c r="M227" i="26" s="1"/>
  <c r="K226" i="26"/>
  <c r="N226" i="26" s="1"/>
  <c r="J226" i="26"/>
  <c r="K225" i="26"/>
  <c r="J225" i="26"/>
  <c r="M225" i="26" s="1"/>
  <c r="W224" i="26"/>
  <c r="V224" i="26"/>
  <c r="O224" i="26"/>
  <c r="I224" i="26"/>
  <c r="H224" i="26"/>
  <c r="E224" i="26"/>
  <c r="K223" i="26"/>
  <c r="N223" i="26" s="1"/>
  <c r="J223" i="26"/>
  <c r="M223" i="26" s="1"/>
  <c r="K222" i="26"/>
  <c r="N222" i="26" s="1"/>
  <c r="J222" i="26"/>
  <c r="K221" i="26"/>
  <c r="J221" i="26"/>
  <c r="M221" i="26" s="1"/>
  <c r="W220" i="26"/>
  <c r="V220" i="26"/>
  <c r="I220" i="26"/>
  <c r="H220" i="26"/>
  <c r="E220" i="26"/>
  <c r="K219" i="26"/>
  <c r="N219" i="26" s="1"/>
  <c r="J219" i="26"/>
  <c r="K218" i="26"/>
  <c r="N218" i="26" s="1"/>
  <c r="J218" i="26"/>
  <c r="M218" i="26" s="1"/>
  <c r="K217" i="26"/>
  <c r="N217" i="26" s="1"/>
  <c r="J217" i="26"/>
  <c r="M217" i="26" s="1"/>
  <c r="K216" i="26"/>
  <c r="J216" i="26"/>
  <c r="M216" i="26" s="1"/>
  <c r="W214" i="26"/>
  <c r="V214" i="26"/>
  <c r="W213" i="26"/>
  <c r="V213" i="26"/>
  <c r="O213" i="26"/>
  <c r="I213" i="26"/>
  <c r="K212" i="26"/>
  <c r="N212" i="26" s="1"/>
  <c r="J212" i="26"/>
  <c r="K211" i="26"/>
  <c r="N211" i="26" s="1"/>
  <c r="J211" i="26"/>
  <c r="K210" i="26"/>
  <c r="J210" i="26"/>
  <c r="M210" i="26" s="1"/>
  <c r="W209" i="26"/>
  <c r="V209" i="26"/>
  <c r="O209" i="26"/>
  <c r="I209" i="26"/>
  <c r="H209" i="26"/>
  <c r="E209" i="26"/>
  <c r="K208" i="26"/>
  <c r="N208" i="26" s="1"/>
  <c r="J208" i="26"/>
  <c r="K207" i="26"/>
  <c r="N207" i="26" s="1"/>
  <c r="J207" i="26"/>
  <c r="J206" i="26"/>
  <c r="W205" i="26"/>
  <c r="V205" i="26"/>
  <c r="O205" i="26"/>
  <c r="I205" i="26"/>
  <c r="H205" i="26"/>
  <c r="E205" i="26"/>
  <c r="K204" i="26"/>
  <c r="N204" i="26" s="1"/>
  <c r="J204" i="26"/>
  <c r="M204" i="26" s="1"/>
  <c r="N203" i="26"/>
  <c r="J203" i="26"/>
  <c r="K202" i="26"/>
  <c r="J202" i="26"/>
  <c r="M202" i="26" s="1"/>
  <c r="W201" i="26"/>
  <c r="V201" i="26"/>
  <c r="O201" i="26"/>
  <c r="I201" i="26"/>
  <c r="H201" i="26"/>
  <c r="E201" i="26"/>
  <c r="K200" i="26"/>
  <c r="N200" i="26" s="1"/>
  <c r="J200" i="26"/>
  <c r="M200" i="26" s="1"/>
  <c r="K199" i="26"/>
  <c r="N199" i="26" s="1"/>
  <c r="J199" i="26"/>
  <c r="K198" i="26"/>
  <c r="N198" i="26" s="1"/>
  <c r="J198" i="26"/>
  <c r="K197" i="26"/>
  <c r="W194" i="26"/>
  <c r="V194" i="26"/>
  <c r="O194" i="26"/>
  <c r="I194" i="26"/>
  <c r="H194" i="26"/>
  <c r="E194" i="26"/>
  <c r="K193" i="26"/>
  <c r="N193" i="26" s="1"/>
  <c r="J193" i="26"/>
  <c r="M193" i="26" s="1"/>
  <c r="K192" i="26"/>
  <c r="N192" i="26" s="1"/>
  <c r="J192" i="26"/>
  <c r="K191" i="26"/>
  <c r="J191" i="26"/>
  <c r="W190" i="26"/>
  <c r="V190" i="26"/>
  <c r="O190" i="26"/>
  <c r="I190" i="26"/>
  <c r="H190" i="26"/>
  <c r="E190" i="26"/>
  <c r="K189" i="26"/>
  <c r="N189" i="26" s="1"/>
  <c r="J189" i="26"/>
  <c r="M189" i="26" s="1"/>
  <c r="K188" i="26"/>
  <c r="N188" i="26" s="1"/>
  <c r="J188" i="26"/>
  <c r="K187" i="26"/>
  <c r="W186" i="26"/>
  <c r="V186" i="26"/>
  <c r="O186" i="26"/>
  <c r="I186" i="26"/>
  <c r="H186" i="26"/>
  <c r="E186" i="26"/>
  <c r="K185" i="26"/>
  <c r="N185" i="26" s="1"/>
  <c r="J185" i="26"/>
  <c r="M185" i="26" s="1"/>
  <c r="K184" i="26"/>
  <c r="N184" i="26" s="1"/>
  <c r="J184" i="26"/>
  <c r="M184" i="26" s="1"/>
  <c r="K183" i="26"/>
  <c r="N183" i="26" s="1"/>
  <c r="J183" i="26"/>
  <c r="W182" i="26"/>
  <c r="V182" i="26"/>
  <c r="O182" i="26"/>
  <c r="I182" i="26"/>
  <c r="H182" i="26"/>
  <c r="E182" i="26"/>
  <c r="K181" i="26"/>
  <c r="N181" i="26" s="1"/>
  <c r="J181" i="26"/>
  <c r="M181" i="26" s="1"/>
  <c r="K180" i="26"/>
  <c r="N180" i="26" s="1"/>
  <c r="J180" i="26"/>
  <c r="K179" i="26"/>
  <c r="J179" i="26"/>
  <c r="M179" i="26" s="1"/>
  <c r="M178" i="26"/>
  <c r="K178" i="26"/>
  <c r="J178" i="26"/>
  <c r="W175" i="26"/>
  <c r="V175" i="26"/>
  <c r="O175" i="26"/>
  <c r="I175" i="26"/>
  <c r="H175" i="26"/>
  <c r="E175" i="26"/>
  <c r="K174" i="26"/>
  <c r="N174" i="26" s="1"/>
  <c r="J174" i="26"/>
  <c r="M174" i="26" s="1"/>
  <c r="K173" i="26"/>
  <c r="N173" i="26" s="1"/>
  <c r="J173" i="26"/>
  <c r="K172" i="26"/>
  <c r="J172" i="26"/>
  <c r="M172" i="26" s="1"/>
  <c r="W171" i="26"/>
  <c r="V171" i="26"/>
  <c r="O171" i="26"/>
  <c r="I171" i="26"/>
  <c r="H171" i="26"/>
  <c r="E171" i="26"/>
  <c r="K170" i="26"/>
  <c r="N170" i="26" s="1"/>
  <c r="J170" i="26"/>
  <c r="K169" i="26"/>
  <c r="N169" i="26" s="1"/>
  <c r="J169" i="26"/>
  <c r="K168" i="26"/>
  <c r="J168" i="26"/>
  <c r="M168" i="26" s="1"/>
  <c r="W167" i="26"/>
  <c r="V167" i="26"/>
  <c r="O167" i="26"/>
  <c r="I167" i="26"/>
  <c r="H167" i="26"/>
  <c r="E167" i="26"/>
  <c r="K166" i="26"/>
  <c r="N166" i="26" s="1"/>
  <c r="J166" i="26"/>
  <c r="L166" i="26" s="1"/>
  <c r="N165" i="26"/>
  <c r="K165" i="26"/>
  <c r="J165" i="26"/>
  <c r="K164" i="26"/>
  <c r="J164" i="26"/>
  <c r="M164" i="26" s="1"/>
  <c r="W163" i="26"/>
  <c r="V163" i="26"/>
  <c r="O163" i="26"/>
  <c r="I163" i="26"/>
  <c r="I176" i="26" s="1"/>
  <c r="H163" i="26"/>
  <c r="H176" i="26" s="1"/>
  <c r="E163" i="26"/>
  <c r="K162" i="26"/>
  <c r="N162" i="26" s="1"/>
  <c r="J162" i="26"/>
  <c r="K161" i="26"/>
  <c r="J161" i="26"/>
  <c r="M161" i="26" s="1"/>
  <c r="K160" i="26"/>
  <c r="N160" i="26" s="1"/>
  <c r="J160" i="26"/>
  <c r="M160" i="26" s="1"/>
  <c r="K159" i="26"/>
  <c r="N159" i="26" s="1"/>
  <c r="J159" i="26"/>
  <c r="M159" i="26" s="1"/>
  <c r="W156" i="26"/>
  <c r="V156" i="26"/>
  <c r="O156" i="26"/>
  <c r="I156" i="26"/>
  <c r="H156" i="26"/>
  <c r="E156" i="26"/>
  <c r="K155" i="26"/>
  <c r="N155" i="26" s="1"/>
  <c r="J155" i="26"/>
  <c r="K154" i="26"/>
  <c r="J154" i="26"/>
  <c r="M154" i="26" s="1"/>
  <c r="K153" i="26"/>
  <c r="N153" i="26" s="1"/>
  <c r="J153" i="26"/>
  <c r="W152" i="26"/>
  <c r="V152" i="26"/>
  <c r="O152" i="26"/>
  <c r="I152" i="26"/>
  <c r="H152" i="26"/>
  <c r="K151" i="26"/>
  <c r="N151" i="26" s="1"/>
  <c r="J151" i="26"/>
  <c r="K150" i="26"/>
  <c r="J150" i="26"/>
  <c r="M150" i="26" s="1"/>
  <c r="K149" i="26"/>
  <c r="N149" i="26" s="1"/>
  <c r="J149" i="26"/>
  <c r="M149" i="26" s="1"/>
  <c r="W148" i="26"/>
  <c r="V148" i="26"/>
  <c r="O148" i="26"/>
  <c r="I148" i="26"/>
  <c r="H148" i="26"/>
  <c r="E148" i="26"/>
  <c r="K147" i="26"/>
  <c r="N147" i="26" s="1"/>
  <c r="J147" i="26"/>
  <c r="K146" i="26"/>
  <c r="N146" i="26" s="1"/>
  <c r="J146" i="26"/>
  <c r="M146" i="26" s="1"/>
  <c r="K145" i="26"/>
  <c r="N145" i="26" s="1"/>
  <c r="J145" i="26"/>
  <c r="M145" i="26" s="1"/>
  <c r="W144" i="26"/>
  <c r="V144" i="26"/>
  <c r="O144" i="26"/>
  <c r="I144" i="26"/>
  <c r="H144" i="26"/>
  <c r="E144" i="26"/>
  <c r="K143" i="26"/>
  <c r="J143" i="26"/>
  <c r="M143" i="26" s="1"/>
  <c r="M142" i="26"/>
  <c r="K142" i="26"/>
  <c r="N142" i="26" s="1"/>
  <c r="J142" i="26"/>
  <c r="K141" i="26"/>
  <c r="N141" i="26" s="1"/>
  <c r="J141" i="26"/>
  <c r="M141" i="26" s="1"/>
  <c r="K140" i="26"/>
  <c r="J140" i="26"/>
  <c r="W137" i="26"/>
  <c r="V137" i="26"/>
  <c r="O137" i="26"/>
  <c r="I137" i="26"/>
  <c r="H137" i="26"/>
  <c r="E137" i="26"/>
  <c r="K136" i="26"/>
  <c r="N136" i="26" s="1"/>
  <c r="J136" i="26"/>
  <c r="K135" i="26"/>
  <c r="N135" i="26" s="1"/>
  <c r="J135" i="26"/>
  <c r="K134" i="26"/>
  <c r="J134" i="26"/>
  <c r="M134" i="26" s="1"/>
  <c r="W133" i="26"/>
  <c r="V133" i="26"/>
  <c r="O133" i="26"/>
  <c r="I133" i="26"/>
  <c r="H133" i="26"/>
  <c r="E133" i="26"/>
  <c r="K132" i="26"/>
  <c r="N132" i="26" s="1"/>
  <c r="J132" i="26"/>
  <c r="K131" i="26"/>
  <c r="N131" i="26" s="1"/>
  <c r="J131" i="26"/>
  <c r="K130" i="26"/>
  <c r="J130" i="26"/>
  <c r="M130" i="26" s="1"/>
  <c r="W129" i="26"/>
  <c r="V129" i="26"/>
  <c r="O129" i="26"/>
  <c r="I129" i="26"/>
  <c r="H129" i="26"/>
  <c r="E129" i="26"/>
  <c r="K128" i="26"/>
  <c r="N128" i="26" s="1"/>
  <c r="J128" i="26"/>
  <c r="M128" i="26" s="1"/>
  <c r="K127" i="26"/>
  <c r="N127" i="26" s="1"/>
  <c r="J127" i="26"/>
  <c r="K126" i="26"/>
  <c r="J126" i="26"/>
  <c r="M126" i="26" s="1"/>
  <c r="W125" i="26"/>
  <c r="V125" i="26"/>
  <c r="O125" i="26"/>
  <c r="I125" i="26"/>
  <c r="H125" i="26"/>
  <c r="E125" i="26"/>
  <c r="K124" i="26"/>
  <c r="N124" i="26" s="1"/>
  <c r="J124" i="26"/>
  <c r="M124" i="26" s="1"/>
  <c r="K123" i="26"/>
  <c r="J123" i="26"/>
  <c r="M123" i="26" s="1"/>
  <c r="K122" i="26"/>
  <c r="N122" i="26" s="1"/>
  <c r="J122" i="26"/>
  <c r="M122" i="26" s="1"/>
  <c r="N121" i="26"/>
  <c r="J121" i="26"/>
  <c r="M121" i="26" s="1"/>
  <c r="W118" i="26"/>
  <c r="V118" i="26"/>
  <c r="O118" i="26"/>
  <c r="I118" i="26"/>
  <c r="H118" i="26"/>
  <c r="E118" i="26"/>
  <c r="K117" i="26"/>
  <c r="N117" i="26" s="1"/>
  <c r="J117" i="26"/>
  <c r="K116" i="26"/>
  <c r="J116" i="26"/>
  <c r="M116" i="26" s="1"/>
  <c r="K115" i="26"/>
  <c r="N115" i="26" s="1"/>
  <c r="J115" i="26"/>
  <c r="M115" i="26" s="1"/>
  <c r="W114" i="26"/>
  <c r="V114" i="26"/>
  <c r="O114" i="26"/>
  <c r="I114" i="26"/>
  <c r="H114" i="26"/>
  <c r="E114" i="26"/>
  <c r="K113" i="26"/>
  <c r="N113" i="26" s="1"/>
  <c r="J113" i="26"/>
  <c r="K112" i="26"/>
  <c r="J112" i="26"/>
  <c r="M112" i="26" s="1"/>
  <c r="K111" i="26"/>
  <c r="N111" i="26" s="1"/>
  <c r="J111" i="26"/>
  <c r="M111" i="26" s="1"/>
  <c r="W110" i="26"/>
  <c r="V110" i="26"/>
  <c r="O110" i="26"/>
  <c r="I110" i="26"/>
  <c r="H110" i="26"/>
  <c r="E110" i="26"/>
  <c r="K109" i="26"/>
  <c r="N109" i="26" s="1"/>
  <c r="J109" i="26"/>
  <c r="K108" i="26"/>
  <c r="J108" i="26"/>
  <c r="M108" i="26" s="1"/>
  <c r="K107" i="26"/>
  <c r="N107" i="26" s="1"/>
  <c r="J107" i="26"/>
  <c r="M107" i="26" s="1"/>
  <c r="W106" i="26"/>
  <c r="V106" i="26"/>
  <c r="O106" i="26"/>
  <c r="I106" i="26"/>
  <c r="H106" i="26"/>
  <c r="E106" i="26"/>
  <c r="M105" i="26"/>
  <c r="K105" i="26"/>
  <c r="N105" i="26" s="1"/>
  <c r="J105" i="26"/>
  <c r="K104" i="26"/>
  <c r="N104" i="26" s="1"/>
  <c r="J104" i="26"/>
  <c r="M104" i="26" s="1"/>
  <c r="K103" i="26"/>
  <c r="N103" i="26" s="1"/>
  <c r="J103" i="26"/>
  <c r="K102" i="26"/>
  <c r="J102" i="26"/>
  <c r="W99" i="26"/>
  <c r="V99" i="26"/>
  <c r="O99" i="26"/>
  <c r="I99" i="26"/>
  <c r="H99" i="26"/>
  <c r="E99" i="26"/>
  <c r="K98" i="26"/>
  <c r="N98" i="26" s="1"/>
  <c r="J98" i="26"/>
  <c r="M98" i="26" s="1"/>
  <c r="K97" i="26"/>
  <c r="N97" i="26" s="1"/>
  <c r="J97" i="26"/>
  <c r="M97" i="26" s="1"/>
  <c r="K96" i="26"/>
  <c r="N96" i="26" s="1"/>
  <c r="J96" i="26"/>
  <c r="M96" i="26" s="1"/>
  <c r="W95" i="26"/>
  <c r="V95" i="26"/>
  <c r="O95" i="26"/>
  <c r="I95" i="26"/>
  <c r="H95" i="26"/>
  <c r="E95" i="26"/>
  <c r="K94" i="26"/>
  <c r="N94" i="26" s="1"/>
  <c r="J94" i="26"/>
  <c r="M94" i="26" s="1"/>
  <c r="K93" i="26"/>
  <c r="N93" i="26" s="1"/>
  <c r="J93" i="26"/>
  <c r="M93" i="26" s="1"/>
  <c r="K92" i="26"/>
  <c r="J92" i="26"/>
  <c r="M92" i="26" s="1"/>
  <c r="W91" i="26"/>
  <c r="V91" i="26"/>
  <c r="O91" i="26"/>
  <c r="I91" i="26"/>
  <c r="H91" i="26"/>
  <c r="E91" i="26"/>
  <c r="K90" i="26"/>
  <c r="N90" i="26" s="1"/>
  <c r="J90" i="26"/>
  <c r="M90" i="26" s="1"/>
  <c r="K89" i="26"/>
  <c r="N89" i="26" s="1"/>
  <c r="J89" i="26"/>
  <c r="M89" i="26" s="1"/>
  <c r="K88" i="26"/>
  <c r="N88" i="26" s="1"/>
  <c r="J88" i="26"/>
  <c r="M88" i="26" s="1"/>
  <c r="W87" i="26"/>
  <c r="V87" i="26"/>
  <c r="O87" i="26"/>
  <c r="I87" i="26"/>
  <c r="H87" i="26"/>
  <c r="E87" i="26"/>
  <c r="M86" i="26"/>
  <c r="L86" i="26"/>
  <c r="K86" i="26"/>
  <c r="N86" i="26" s="1"/>
  <c r="J86" i="26"/>
  <c r="K85" i="26"/>
  <c r="N85" i="26" s="1"/>
  <c r="J85" i="26"/>
  <c r="K84" i="26"/>
  <c r="N84" i="26" s="1"/>
  <c r="J84" i="26"/>
  <c r="K83" i="26"/>
  <c r="J83" i="26"/>
  <c r="W80" i="26"/>
  <c r="V80" i="26"/>
  <c r="O80" i="26"/>
  <c r="E80" i="26"/>
  <c r="K79" i="26"/>
  <c r="N79" i="26" s="1"/>
  <c r="J79" i="26"/>
  <c r="M79" i="26" s="1"/>
  <c r="K78" i="26"/>
  <c r="N78" i="26" s="1"/>
  <c r="J78" i="26"/>
  <c r="M78" i="26" s="1"/>
  <c r="K77" i="26"/>
  <c r="N77" i="26" s="1"/>
  <c r="J77" i="26"/>
  <c r="M77" i="26" s="1"/>
  <c r="W76" i="26"/>
  <c r="V76" i="26"/>
  <c r="O76" i="26"/>
  <c r="E76" i="26"/>
  <c r="K75" i="26"/>
  <c r="N75" i="26" s="1"/>
  <c r="J75" i="26"/>
  <c r="M75" i="26" s="1"/>
  <c r="K74" i="26"/>
  <c r="N74" i="26" s="1"/>
  <c r="J74" i="26"/>
  <c r="M74" i="26" s="1"/>
  <c r="K73" i="26"/>
  <c r="J73" i="26"/>
  <c r="W72" i="26"/>
  <c r="V72" i="26"/>
  <c r="O72" i="26"/>
  <c r="E72" i="26"/>
  <c r="K71" i="26"/>
  <c r="N71" i="26" s="1"/>
  <c r="J71" i="26"/>
  <c r="M71" i="26" s="1"/>
  <c r="K70" i="26"/>
  <c r="N70" i="26" s="1"/>
  <c r="J70" i="26"/>
  <c r="M70" i="26" s="1"/>
  <c r="K69" i="26"/>
  <c r="J69" i="26"/>
  <c r="W68" i="26"/>
  <c r="W81" i="26" s="1"/>
  <c r="V68" i="26"/>
  <c r="V81" i="26" s="1"/>
  <c r="O68" i="26"/>
  <c r="I68" i="26"/>
  <c r="I81" i="26" s="1"/>
  <c r="H68" i="26"/>
  <c r="H81" i="26" s="1"/>
  <c r="E68" i="26"/>
  <c r="K67" i="26"/>
  <c r="N67" i="26" s="1"/>
  <c r="J67" i="26"/>
  <c r="K66" i="26"/>
  <c r="N66" i="26" s="1"/>
  <c r="J66" i="26"/>
  <c r="K65" i="26"/>
  <c r="N65" i="26" s="1"/>
  <c r="J65" i="26"/>
  <c r="M65" i="26" s="1"/>
  <c r="K64" i="26"/>
  <c r="J64" i="26"/>
  <c r="M64" i="26" s="1"/>
  <c r="W61" i="26"/>
  <c r="V61" i="26"/>
  <c r="O61" i="26"/>
  <c r="I61" i="26"/>
  <c r="H61" i="26"/>
  <c r="E61" i="26"/>
  <c r="K60" i="26"/>
  <c r="N60" i="26" s="1"/>
  <c r="J60" i="26"/>
  <c r="M60" i="26" s="1"/>
  <c r="K59" i="26"/>
  <c r="N59" i="26" s="1"/>
  <c r="J59" i="26"/>
  <c r="M59" i="26" s="1"/>
  <c r="K58" i="26"/>
  <c r="N58" i="26" s="1"/>
  <c r="J58" i="26"/>
  <c r="J61" i="26" s="1"/>
  <c r="W57" i="26"/>
  <c r="V57" i="26"/>
  <c r="O57" i="26"/>
  <c r="I57" i="26"/>
  <c r="H57" i="26"/>
  <c r="E57" i="26"/>
  <c r="K56" i="26"/>
  <c r="N56" i="26" s="1"/>
  <c r="J56" i="26"/>
  <c r="M56" i="26" s="1"/>
  <c r="K55" i="26"/>
  <c r="N55" i="26" s="1"/>
  <c r="J55" i="26"/>
  <c r="K54" i="26"/>
  <c r="N54" i="26" s="1"/>
  <c r="J54" i="26"/>
  <c r="W53" i="26"/>
  <c r="V53" i="26"/>
  <c r="O53" i="26"/>
  <c r="I53" i="26"/>
  <c r="H53" i="26"/>
  <c r="E53" i="26"/>
  <c r="K52" i="26"/>
  <c r="N52" i="26" s="1"/>
  <c r="J52" i="26"/>
  <c r="M52" i="26" s="1"/>
  <c r="K51" i="26"/>
  <c r="N51" i="26" s="1"/>
  <c r="J51" i="26"/>
  <c r="M51" i="26" s="1"/>
  <c r="K50" i="26"/>
  <c r="N50" i="26" s="1"/>
  <c r="J50" i="26"/>
  <c r="W49" i="26"/>
  <c r="V49" i="26"/>
  <c r="O49" i="26"/>
  <c r="I49" i="26"/>
  <c r="H49" i="26"/>
  <c r="E49" i="26"/>
  <c r="K48" i="26"/>
  <c r="N48" i="26" s="1"/>
  <c r="J48" i="26"/>
  <c r="M48" i="26" s="1"/>
  <c r="K47" i="26"/>
  <c r="N47" i="26" s="1"/>
  <c r="J47" i="26"/>
  <c r="M47" i="26" s="1"/>
  <c r="K46" i="26"/>
  <c r="N46" i="26" s="1"/>
  <c r="J46" i="26"/>
  <c r="M46" i="26" s="1"/>
  <c r="K45" i="26"/>
  <c r="W42" i="26"/>
  <c r="V42" i="26"/>
  <c r="O42" i="26"/>
  <c r="I42" i="26"/>
  <c r="H42" i="26"/>
  <c r="E42" i="26"/>
  <c r="K41" i="26"/>
  <c r="N41" i="26" s="1"/>
  <c r="J41" i="26"/>
  <c r="K40" i="26"/>
  <c r="N40" i="26" s="1"/>
  <c r="J40" i="26"/>
  <c r="M40" i="26" s="1"/>
  <c r="K39" i="26"/>
  <c r="N39" i="26" s="1"/>
  <c r="J39" i="26"/>
  <c r="M39" i="26" s="1"/>
  <c r="W38" i="26"/>
  <c r="V38" i="26"/>
  <c r="O38" i="26"/>
  <c r="I38" i="26"/>
  <c r="H38" i="26"/>
  <c r="E38" i="26"/>
  <c r="K37" i="26"/>
  <c r="N37" i="26" s="1"/>
  <c r="J37" i="26"/>
  <c r="K36" i="26"/>
  <c r="N36" i="26" s="1"/>
  <c r="J36" i="26"/>
  <c r="M36" i="26" s="1"/>
  <c r="K35" i="26"/>
  <c r="N35" i="26" s="1"/>
  <c r="J35" i="26"/>
  <c r="M35" i="26" s="1"/>
  <c r="W34" i="26"/>
  <c r="V34" i="26"/>
  <c r="O34" i="26"/>
  <c r="I34" i="26"/>
  <c r="H34" i="26"/>
  <c r="E34" i="26"/>
  <c r="K33" i="26"/>
  <c r="N33" i="26" s="1"/>
  <c r="J33" i="26"/>
  <c r="K32" i="26"/>
  <c r="N32" i="26" s="1"/>
  <c r="J32" i="26"/>
  <c r="M32" i="26" s="1"/>
  <c r="K31" i="26"/>
  <c r="N31" i="26" s="1"/>
  <c r="J31" i="26"/>
  <c r="M31" i="26" s="1"/>
  <c r="W30" i="26"/>
  <c r="V30" i="26"/>
  <c r="O30" i="26"/>
  <c r="I30" i="26"/>
  <c r="H30" i="26"/>
  <c r="E30" i="26"/>
  <c r="K29" i="26"/>
  <c r="J29" i="26"/>
  <c r="M29" i="26" s="1"/>
  <c r="M28" i="26"/>
  <c r="K28" i="26"/>
  <c r="N28" i="26" s="1"/>
  <c r="J28" i="26"/>
  <c r="K27" i="26"/>
  <c r="N27" i="26" s="1"/>
  <c r="J27" i="26"/>
  <c r="M27" i="26" s="1"/>
  <c r="K26" i="26"/>
  <c r="N26" i="26" s="1"/>
  <c r="J26" i="26"/>
  <c r="W23" i="26"/>
  <c r="V23" i="26"/>
  <c r="O23" i="26"/>
  <c r="I23" i="26"/>
  <c r="H23" i="26"/>
  <c r="E23" i="26"/>
  <c r="K22" i="26"/>
  <c r="J22" i="26"/>
  <c r="M22" i="26" s="1"/>
  <c r="K21" i="26"/>
  <c r="N21" i="26" s="1"/>
  <c r="J21" i="26"/>
  <c r="M21" i="26" s="1"/>
  <c r="K20" i="26"/>
  <c r="N20" i="26" s="1"/>
  <c r="J20" i="26"/>
  <c r="W19" i="26"/>
  <c r="V19" i="26"/>
  <c r="O19" i="26"/>
  <c r="I19" i="26"/>
  <c r="H19" i="26"/>
  <c r="E19" i="26"/>
  <c r="K18" i="26"/>
  <c r="J18" i="26"/>
  <c r="M18" i="26" s="1"/>
  <c r="K17" i="26"/>
  <c r="N17" i="26" s="1"/>
  <c r="J17" i="26"/>
  <c r="M17" i="26" s="1"/>
  <c r="K16" i="26"/>
  <c r="N16" i="26" s="1"/>
  <c r="J16" i="26"/>
  <c r="M16" i="26" s="1"/>
  <c r="W15" i="26"/>
  <c r="V15" i="26"/>
  <c r="O15" i="26"/>
  <c r="I15" i="26"/>
  <c r="H15" i="26"/>
  <c r="E15" i="26"/>
  <c r="K14" i="26"/>
  <c r="J14" i="26"/>
  <c r="M14" i="26" s="1"/>
  <c r="K13" i="26"/>
  <c r="N13" i="26" s="1"/>
  <c r="J13" i="26"/>
  <c r="M13" i="26" s="1"/>
  <c r="K12" i="26"/>
  <c r="N12" i="26" s="1"/>
  <c r="J12" i="26"/>
  <c r="M12" i="26" s="1"/>
  <c r="W11" i="26"/>
  <c r="V11" i="26"/>
  <c r="I11" i="26"/>
  <c r="H11" i="26"/>
  <c r="E11" i="26"/>
  <c r="K10" i="26"/>
  <c r="N10" i="26" s="1"/>
  <c r="J10" i="26"/>
  <c r="M10" i="26" s="1"/>
  <c r="K9" i="26"/>
  <c r="N9" i="26" s="1"/>
  <c r="J9" i="26"/>
  <c r="L9" i="26" s="1"/>
  <c r="K8" i="26"/>
  <c r="N8" i="26" s="1"/>
  <c r="J8" i="26"/>
  <c r="M8" i="26" s="1"/>
  <c r="K7" i="26"/>
  <c r="J7" i="26"/>
  <c r="M7" i="26" s="1"/>
  <c r="W233" i="26" l="1"/>
  <c r="O43" i="26"/>
  <c r="V195" i="26"/>
  <c r="O24" i="26"/>
  <c r="O100" i="26"/>
  <c r="O138" i="26"/>
  <c r="W195" i="26"/>
  <c r="W43" i="26"/>
  <c r="V176" i="26"/>
  <c r="W252" i="26"/>
  <c r="W157" i="26"/>
  <c r="V62" i="26"/>
  <c r="W100" i="26"/>
  <c r="O157" i="26"/>
  <c r="V119" i="26"/>
  <c r="V100" i="26"/>
  <c r="O119" i="26"/>
  <c r="W138" i="26"/>
  <c r="J156" i="26"/>
  <c r="L264" i="26"/>
  <c r="L263" i="26"/>
  <c r="L7" i="26"/>
  <c r="V24" i="26"/>
  <c r="L22" i="26"/>
  <c r="O62" i="26"/>
  <c r="O81" i="26"/>
  <c r="N99" i="26"/>
  <c r="W119" i="26"/>
  <c r="L134" i="26"/>
  <c r="H157" i="26"/>
  <c r="L200" i="26"/>
  <c r="L246" i="26"/>
  <c r="L256" i="26"/>
  <c r="M9" i="26"/>
  <c r="W24" i="26"/>
  <c r="V43" i="26"/>
  <c r="W62" i="26"/>
  <c r="H119" i="26"/>
  <c r="V138" i="26"/>
  <c r="J137" i="26"/>
  <c r="V233" i="26"/>
  <c r="L223" i="26"/>
  <c r="L238" i="26"/>
  <c r="I252" i="26"/>
  <c r="L55" i="26"/>
  <c r="L94" i="26"/>
  <c r="I119" i="26"/>
  <c r="L130" i="26"/>
  <c r="V157" i="26"/>
  <c r="E176" i="26"/>
  <c r="W176" i="26"/>
  <c r="L170" i="26"/>
  <c r="V252" i="26"/>
  <c r="L241" i="26"/>
  <c r="J72" i="26"/>
  <c r="E233" i="26"/>
  <c r="H195" i="26"/>
  <c r="K144" i="26"/>
  <c r="M170" i="26"/>
  <c r="M166" i="26"/>
  <c r="L160" i="26"/>
  <c r="J163" i="26"/>
  <c r="L153" i="26"/>
  <c r="J57" i="26"/>
  <c r="M55" i="26"/>
  <c r="L141" i="26"/>
  <c r="L122" i="26"/>
  <c r="L71" i="26"/>
  <c r="L216" i="26"/>
  <c r="L64" i="26"/>
  <c r="K186" i="26"/>
  <c r="L185" i="26"/>
  <c r="N186" i="26"/>
  <c r="K182" i="26"/>
  <c r="L174" i="26"/>
  <c r="L159" i="26"/>
  <c r="N140" i="26"/>
  <c r="L140" i="26"/>
  <c r="L136" i="26"/>
  <c r="K125" i="26"/>
  <c r="K118" i="26"/>
  <c r="L97" i="26"/>
  <c r="L98" i="26"/>
  <c r="K99" i="26"/>
  <c r="L47" i="26"/>
  <c r="L48" i="26"/>
  <c r="L41" i="26"/>
  <c r="L37" i="26"/>
  <c r="L33" i="26"/>
  <c r="J270" i="26"/>
  <c r="N270" i="26"/>
  <c r="L268" i="26"/>
  <c r="L267" i="26"/>
  <c r="J266" i="26"/>
  <c r="M263" i="26"/>
  <c r="M266" i="26" s="1"/>
  <c r="L260" i="26"/>
  <c r="J262" i="26"/>
  <c r="I271" i="26"/>
  <c r="L257" i="26"/>
  <c r="L250" i="26"/>
  <c r="K251" i="26"/>
  <c r="L249" i="26"/>
  <c r="K247" i="26"/>
  <c r="L245" i="26"/>
  <c r="E252" i="26"/>
  <c r="L242" i="26"/>
  <c r="K243" i="26"/>
  <c r="J239" i="26"/>
  <c r="L231" i="26"/>
  <c r="L227" i="26"/>
  <c r="H233" i="26"/>
  <c r="L212" i="26"/>
  <c r="M212" i="26"/>
  <c r="J213" i="26"/>
  <c r="L217" i="26"/>
  <c r="L208" i="26"/>
  <c r="J209" i="26"/>
  <c r="L206" i="26"/>
  <c r="M206" i="26"/>
  <c r="L204" i="26"/>
  <c r="L199" i="26"/>
  <c r="M199" i="26"/>
  <c r="K194" i="26"/>
  <c r="L192" i="26"/>
  <c r="N191" i="26"/>
  <c r="N194" i="26" s="1"/>
  <c r="L193" i="26"/>
  <c r="M192" i="26"/>
  <c r="I195" i="26"/>
  <c r="K190" i="26"/>
  <c r="L188" i="26"/>
  <c r="L189" i="26"/>
  <c r="M188" i="26"/>
  <c r="E195" i="26"/>
  <c r="N187" i="26"/>
  <c r="N190" i="26" s="1"/>
  <c r="L184" i="26"/>
  <c r="L178" i="26"/>
  <c r="L181" i="26"/>
  <c r="M153" i="26"/>
  <c r="L149" i="26"/>
  <c r="J152" i="26"/>
  <c r="L150" i="26"/>
  <c r="J148" i="26"/>
  <c r="L145" i="26"/>
  <c r="N148" i="26"/>
  <c r="I157" i="26"/>
  <c r="L143" i="26"/>
  <c r="M140" i="26"/>
  <c r="M144" i="26" s="1"/>
  <c r="M136" i="26"/>
  <c r="L132" i="26"/>
  <c r="J133" i="26"/>
  <c r="M132" i="26"/>
  <c r="E138" i="26"/>
  <c r="J129" i="26"/>
  <c r="L126" i="26"/>
  <c r="L128" i="26"/>
  <c r="H138" i="26"/>
  <c r="I138" i="26"/>
  <c r="J125" i="26"/>
  <c r="M125" i="26"/>
  <c r="J118" i="26"/>
  <c r="L115" i="26"/>
  <c r="K114" i="26"/>
  <c r="L111" i="26"/>
  <c r="J114" i="26"/>
  <c r="L107" i="26"/>
  <c r="E119" i="26"/>
  <c r="K106" i="26"/>
  <c r="L103" i="26"/>
  <c r="L104" i="26"/>
  <c r="M103" i="26"/>
  <c r="I100" i="26"/>
  <c r="L93" i="26"/>
  <c r="M95" i="26"/>
  <c r="K95" i="26"/>
  <c r="N92" i="26"/>
  <c r="N95" i="26" s="1"/>
  <c r="M91" i="26"/>
  <c r="L89" i="26"/>
  <c r="L83" i="26"/>
  <c r="L85" i="26"/>
  <c r="E100" i="26"/>
  <c r="N80" i="26"/>
  <c r="L79" i="26"/>
  <c r="M80" i="26"/>
  <c r="J76" i="26"/>
  <c r="L74" i="26"/>
  <c r="K76" i="26"/>
  <c r="L73" i="26"/>
  <c r="M73" i="26"/>
  <c r="M76" i="26" s="1"/>
  <c r="L67" i="26"/>
  <c r="M67" i="26"/>
  <c r="L65" i="26"/>
  <c r="J68" i="26"/>
  <c r="E81" i="26"/>
  <c r="L59" i="26"/>
  <c r="I62" i="26"/>
  <c r="L54" i="26"/>
  <c r="N57" i="26"/>
  <c r="K57" i="26"/>
  <c r="M54" i="26"/>
  <c r="E62" i="26"/>
  <c r="L52" i="26"/>
  <c r="J53" i="26"/>
  <c r="N53" i="26"/>
  <c r="K49" i="26"/>
  <c r="N45" i="26"/>
  <c r="N49" i="26" s="1"/>
  <c r="L45" i="26"/>
  <c r="H43" i="26"/>
  <c r="N38" i="26"/>
  <c r="I43" i="26"/>
  <c r="L26" i="26"/>
  <c r="K30" i="26"/>
  <c r="L27" i="26"/>
  <c r="L29" i="26"/>
  <c r="M26" i="26"/>
  <c r="M30" i="26" s="1"/>
  <c r="J23" i="26"/>
  <c r="L21" i="26"/>
  <c r="M20" i="26"/>
  <c r="M23" i="26" s="1"/>
  <c r="L18" i="26"/>
  <c r="L17" i="26"/>
  <c r="M19" i="26"/>
  <c r="J19" i="26"/>
  <c r="L14" i="26"/>
  <c r="J15" i="26"/>
  <c r="L13" i="26"/>
  <c r="M15" i="26"/>
  <c r="H24" i="26"/>
  <c r="I24" i="26"/>
  <c r="L10" i="26"/>
  <c r="M11" i="26"/>
  <c r="E24" i="26"/>
  <c r="N34" i="26"/>
  <c r="N42" i="26"/>
  <c r="L8" i="26"/>
  <c r="J11" i="26"/>
  <c r="N29" i="26"/>
  <c r="N30" i="26" s="1"/>
  <c r="L32" i="26"/>
  <c r="M33" i="26"/>
  <c r="M34" i="26" s="1"/>
  <c r="L36" i="26"/>
  <c r="L39" i="26"/>
  <c r="M41" i="26"/>
  <c r="M42" i="26" s="1"/>
  <c r="N7" i="26"/>
  <c r="N11" i="26" s="1"/>
  <c r="K11" i="26"/>
  <c r="L12" i="26"/>
  <c r="N14" i="26"/>
  <c r="N15" i="26" s="1"/>
  <c r="L16" i="26"/>
  <c r="N18" i="26"/>
  <c r="N19" i="26" s="1"/>
  <c r="L20" i="26"/>
  <c r="N22" i="26"/>
  <c r="N23" i="26" s="1"/>
  <c r="E43" i="26"/>
  <c r="J34" i="26"/>
  <c r="J38" i="26"/>
  <c r="J42" i="26"/>
  <c r="H62" i="26"/>
  <c r="K53" i="26"/>
  <c r="M58" i="26"/>
  <c r="M61" i="26" s="1"/>
  <c r="L60" i="26"/>
  <c r="K61" i="26"/>
  <c r="K68" i="26"/>
  <c r="K15" i="26"/>
  <c r="K19" i="26"/>
  <c r="K23" i="26"/>
  <c r="K34" i="26"/>
  <c r="K38" i="26"/>
  <c r="K42" i="26"/>
  <c r="L50" i="26"/>
  <c r="N61" i="26"/>
  <c r="K72" i="26"/>
  <c r="N69" i="26"/>
  <c r="N72" i="26" s="1"/>
  <c r="L28" i="26"/>
  <c r="J49" i="26"/>
  <c r="M45" i="26"/>
  <c r="M49" i="26" s="1"/>
  <c r="L46" i="26"/>
  <c r="M50" i="26"/>
  <c r="M53" i="26" s="1"/>
  <c r="L51" i="26"/>
  <c r="M66" i="26"/>
  <c r="L66" i="26"/>
  <c r="J30" i="26"/>
  <c r="L31" i="26"/>
  <c r="L35" i="26"/>
  <c r="M37" i="26"/>
  <c r="M38" i="26" s="1"/>
  <c r="L40" i="26"/>
  <c r="L56" i="26"/>
  <c r="L58" i="26"/>
  <c r="N64" i="26"/>
  <c r="N68" i="26" s="1"/>
  <c r="L69" i="26"/>
  <c r="N73" i="26"/>
  <c r="N76" i="26" s="1"/>
  <c r="L75" i="26"/>
  <c r="L77" i="26"/>
  <c r="J80" i="26"/>
  <c r="M84" i="26"/>
  <c r="L84" i="26"/>
  <c r="H100" i="26"/>
  <c r="L90" i="26"/>
  <c r="K91" i="26"/>
  <c r="J99" i="26"/>
  <c r="L96" i="26"/>
  <c r="N102" i="26"/>
  <c r="N106" i="26" s="1"/>
  <c r="L105" i="26"/>
  <c r="M69" i="26"/>
  <c r="M72" i="26" s="1"/>
  <c r="L70" i="26"/>
  <c r="L78" i="26"/>
  <c r="K80" i="26"/>
  <c r="J87" i="26"/>
  <c r="M85" i="26"/>
  <c r="N91" i="26"/>
  <c r="J110" i="26"/>
  <c r="M109" i="26"/>
  <c r="M110" i="26" s="1"/>
  <c r="L109" i="26"/>
  <c r="K87" i="26"/>
  <c r="N83" i="26"/>
  <c r="N87" i="26" s="1"/>
  <c r="J91" i="26"/>
  <c r="L88" i="26"/>
  <c r="M99" i="26"/>
  <c r="J106" i="26"/>
  <c r="M102" i="26"/>
  <c r="L102" i="26"/>
  <c r="J95" i="26"/>
  <c r="L92" i="26"/>
  <c r="K110" i="26"/>
  <c r="L108" i="26"/>
  <c r="N108" i="26"/>
  <c r="N110" i="26" s="1"/>
  <c r="M83" i="26"/>
  <c r="L113" i="26"/>
  <c r="L117" i="26"/>
  <c r="L124" i="26"/>
  <c r="L127" i="26"/>
  <c r="K129" i="26"/>
  <c r="L131" i="26"/>
  <c r="K133" i="26"/>
  <c r="L135" i="26"/>
  <c r="L137" i="26" s="1"/>
  <c r="K137" i="26"/>
  <c r="N143" i="26"/>
  <c r="J144" i="26"/>
  <c r="M147" i="26"/>
  <c r="M148" i="26" s="1"/>
  <c r="L147" i="26"/>
  <c r="M155" i="26"/>
  <c r="L155" i="26"/>
  <c r="M169" i="26"/>
  <c r="M171" i="26" s="1"/>
  <c r="L169" i="26"/>
  <c r="J171" i="26"/>
  <c r="M183" i="26"/>
  <c r="M186" i="26" s="1"/>
  <c r="J186" i="26"/>
  <c r="L183" i="26"/>
  <c r="M187" i="26"/>
  <c r="J190" i="26"/>
  <c r="L187" i="26"/>
  <c r="M191" i="26"/>
  <c r="J194" i="26"/>
  <c r="L191" i="26"/>
  <c r="E271" i="26"/>
  <c r="N112" i="26"/>
  <c r="N114" i="26" s="1"/>
  <c r="M113" i="26"/>
  <c r="M114" i="26" s="1"/>
  <c r="N116" i="26"/>
  <c r="N118" i="26" s="1"/>
  <c r="M117" i="26"/>
  <c r="M118" i="26" s="1"/>
  <c r="L121" i="26"/>
  <c r="N123" i="26"/>
  <c r="N125" i="26" s="1"/>
  <c r="N126" i="26"/>
  <c r="N129" i="26" s="1"/>
  <c r="M127" i="26"/>
  <c r="M129" i="26" s="1"/>
  <c r="N130" i="26"/>
  <c r="N133" i="26" s="1"/>
  <c r="M131" i="26"/>
  <c r="N134" i="26"/>
  <c r="N137" i="26" s="1"/>
  <c r="M135" i="26"/>
  <c r="E157" i="26"/>
  <c r="M151" i="26"/>
  <c r="M152" i="26" s="1"/>
  <c r="L151" i="26"/>
  <c r="N161" i="26"/>
  <c r="N163" i="26" s="1"/>
  <c r="K163" i="26"/>
  <c r="L161" i="26"/>
  <c r="N164" i="26"/>
  <c r="N167" i="26" s="1"/>
  <c r="K167" i="26"/>
  <c r="L164" i="26"/>
  <c r="N172" i="26"/>
  <c r="N175" i="26" s="1"/>
  <c r="K175" i="26"/>
  <c r="L172" i="26"/>
  <c r="L175" i="26" s="1"/>
  <c r="J201" i="26"/>
  <c r="N213" i="26"/>
  <c r="N229" i="26"/>
  <c r="N232" i="26" s="1"/>
  <c r="K232" i="26"/>
  <c r="M248" i="26"/>
  <c r="M251" i="26" s="1"/>
  <c r="J251" i="26"/>
  <c r="L248" i="26"/>
  <c r="M162" i="26"/>
  <c r="M163" i="26" s="1"/>
  <c r="L162" i="26"/>
  <c r="M165" i="26"/>
  <c r="L165" i="26"/>
  <c r="J167" i="26"/>
  <c r="M173" i="26"/>
  <c r="M175" i="26" s="1"/>
  <c r="L173" i="26"/>
  <c r="J175" i="26"/>
  <c r="N179" i="26"/>
  <c r="L179" i="26"/>
  <c r="K201" i="26"/>
  <c r="N197" i="26"/>
  <c r="N201" i="26" s="1"/>
  <c r="L197" i="26"/>
  <c r="L112" i="26"/>
  <c r="L116" i="26"/>
  <c r="L123" i="26"/>
  <c r="L142" i="26"/>
  <c r="L146" i="26"/>
  <c r="K148" i="26"/>
  <c r="N150" i="26"/>
  <c r="N152" i="26" s="1"/>
  <c r="K152" i="26"/>
  <c r="N154" i="26"/>
  <c r="N156" i="26" s="1"/>
  <c r="K156" i="26"/>
  <c r="L154" i="26"/>
  <c r="N168" i="26"/>
  <c r="N171" i="26" s="1"/>
  <c r="K171" i="26"/>
  <c r="L168" i="26"/>
  <c r="M180" i="26"/>
  <c r="M182" i="26" s="1"/>
  <c r="L180" i="26"/>
  <c r="J182" i="26"/>
  <c r="M198" i="26"/>
  <c r="L198" i="26"/>
  <c r="M203" i="26"/>
  <c r="M205" i="26" s="1"/>
  <c r="L203" i="26"/>
  <c r="J205" i="26"/>
  <c r="N221" i="26"/>
  <c r="N224" i="26" s="1"/>
  <c r="K224" i="26"/>
  <c r="M255" i="26"/>
  <c r="L255" i="26"/>
  <c r="N202" i="26"/>
  <c r="N205" i="26" s="1"/>
  <c r="K205" i="26"/>
  <c r="N210" i="26"/>
  <c r="K213" i="26"/>
  <c r="K220" i="26"/>
  <c r="M219" i="26"/>
  <c r="M220" i="26" s="1"/>
  <c r="L219" i="26"/>
  <c r="M222" i="26"/>
  <c r="M224" i="26" s="1"/>
  <c r="L222" i="26"/>
  <c r="M230" i="26"/>
  <c r="M232" i="26" s="1"/>
  <c r="L230" i="26"/>
  <c r="K239" i="26"/>
  <c r="M237" i="26"/>
  <c r="L237" i="26"/>
  <c r="H252" i="26"/>
  <c r="M244" i="26"/>
  <c r="M247" i="26" s="1"/>
  <c r="J247" i="26"/>
  <c r="L244" i="26"/>
  <c r="L247" i="26" s="1"/>
  <c r="N262" i="26"/>
  <c r="K266" i="26"/>
  <c r="H271" i="26"/>
  <c r="N178" i="26"/>
  <c r="M197" i="26"/>
  <c r="L202" i="26"/>
  <c r="M207" i="26"/>
  <c r="L207" i="26"/>
  <c r="L210" i="26"/>
  <c r="I233" i="26"/>
  <c r="N225" i="26"/>
  <c r="N228" i="26" s="1"/>
  <c r="K228" i="26"/>
  <c r="M240" i="26"/>
  <c r="M243" i="26" s="1"/>
  <c r="J243" i="26"/>
  <c r="L240" i="26"/>
  <c r="J258" i="26"/>
  <c r="O271" i="26"/>
  <c r="V271" i="26"/>
  <c r="M262" i="26"/>
  <c r="N266" i="26"/>
  <c r="M270" i="26"/>
  <c r="N206" i="26"/>
  <c r="N209" i="26" s="1"/>
  <c r="K209" i="26"/>
  <c r="M208" i="26"/>
  <c r="M211" i="26"/>
  <c r="L211" i="26"/>
  <c r="J220" i="26"/>
  <c r="M226" i="26"/>
  <c r="M228" i="26" s="1"/>
  <c r="L226" i="26"/>
  <c r="K258" i="26"/>
  <c r="N254" i="26"/>
  <c r="N258" i="26" s="1"/>
  <c r="W271" i="26"/>
  <c r="K262" i="26"/>
  <c r="K270" i="26"/>
  <c r="N216" i="26"/>
  <c r="N220" i="26" s="1"/>
  <c r="L218" i="26"/>
  <c r="L221" i="26"/>
  <c r="J224" i="26"/>
  <c r="L225" i="26"/>
  <c r="J228" i="26"/>
  <c r="L229" i="26"/>
  <c r="J232" i="26"/>
  <c r="M235" i="26"/>
  <c r="L236" i="26"/>
  <c r="L254" i="26"/>
  <c r="L261" i="26"/>
  <c r="L265" i="26"/>
  <c r="L269" i="26"/>
  <c r="N235" i="26"/>
  <c r="N239" i="26" s="1"/>
  <c r="N242" i="26"/>
  <c r="N243" i="26" s="1"/>
  <c r="N246" i="26"/>
  <c r="N247" i="26" s="1"/>
  <c r="N250" i="26"/>
  <c r="N251" i="26" s="1"/>
  <c r="M254" i="26"/>
  <c r="L259" i="26"/>
  <c r="E15" i="24"/>
  <c r="M57" i="26" l="1"/>
  <c r="M68" i="26"/>
  <c r="J176" i="26"/>
  <c r="J271" i="26"/>
  <c r="M156" i="26"/>
  <c r="M137" i="26"/>
  <c r="M133" i="26"/>
  <c r="M138" i="26" s="1"/>
  <c r="L266" i="26"/>
  <c r="L57" i="26"/>
  <c r="M194" i="26"/>
  <c r="L133" i="26"/>
  <c r="M167" i="26"/>
  <c r="M176" i="26" s="1"/>
  <c r="L106" i="26"/>
  <c r="J62" i="26"/>
  <c r="L186" i="26"/>
  <c r="L163" i="26"/>
  <c r="L148" i="26"/>
  <c r="L262" i="26"/>
  <c r="L239" i="26"/>
  <c r="M190" i="26"/>
  <c r="L220" i="26"/>
  <c r="L258" i="26"/>
  <c r="L209" i="26"/>
  <c r="L205" i="26"/>
  <c r="L182" i="26"/>
  <c r="N176" i="26"/>
  <c r="L167" i="26"/>
  <c r="K176" i="26"/>
  <c r="L156" i="26"/>
  <c r="L144" i="26"/>
  <c r="N144" i="26"/>
  <c r="N157" i="26" s="1"/>
  <c r="L118" i="26"/>
  <c r="K119" i="26"/>
  <c r="L99" i="26"/>
  <c r="L87" i="26"/>
  <c r="L68" i="26"/>
  <c r="L270" i="26"/>
  <c r="N271" i="26"/>
  <c r="L251" i="26"/>
  <c r="L243" i="26"/>
  <c r="K252" i="26"/>
  <c r="J252" i="26"/>
  <c r="M239" i="26"/>
  <c r="M252" i="26" s="1"/>
  <c r="L228" i="26"/>
  <c r="L224" i="26"/>
  <c r="N233" i="26"/>
  <c r="M209" i="26"/>
  <c r="M213" i="26"/>
  <c r="L194" i="26"/>
  <c r="K195" i="26"/>
  <c r="L190" i="26"/>
  <c r="N182" i="26"/>
  <c r="N195" i="26" s="1"/>
  <c r="K157" i="26"/>
  <c r="L152" i="26"/>
  <c r="J157" i="26"/>
  <c r="K138" i="26"/>
  <c r="J138" i="26"/>
  <c r="L129" i="26"/>
  <c r="L114" i="26"/>
  <c r="L110" i="26"/>
  <c r="M106" i="26"/>
  <c r="M119" i="26" s="1"/>
  <c r="L95" i="26"/>
  <c r="K100" i="26"/>
  <c r="L91" i="26"/>
  <c r="N100" i="26"/>
  <c r="J100" i="26"/>
  <c r="L80" i="26"/>
  <c r="L76" i="26"/>
  <c r="N81" i="26"/>
  <c r="J81" i="26"/>
  <c r="L61" i="26"/>
  <c r="N62" i="26"/>
  <c r="M62" i="26"/>
  <c r="K62" i="26"/>
  <c r="L49" i="26"/>
  <c r="L38" i="26"/>
  <c r="L34" i="26"/>
  <c r="J43" i="26"/>
  <c r="N43" i="26"/>
  <c r="K43" i="26"/>
  <c r="L30" i="26"/>
  <c r="M43" i="26"/>
  <c r="L23" i="26"/>
  <c r="L19" i="26"/>
  <c r="M24" i="26"/>
  <c r="J24" i="26"/>
  <c r="L15" i="26"/>
  <c r="L11" i="26"/>
  <c r="M157" i="26"/>
  <c r="M233" i="26"/>
  <c r="L125" i="26"/>
  <c r="N138" i="26"/>
  <c r="J119" i="26"/>
  <c r="N119" i="26"/>
  <c r="L72" i="26"/>
  <c r="N24" i="26"/>
  <c r="H273" i="26"/>
  <c r="O273" i="26"/>
  <c r="L201" i="26"/>
  <c r="M81" i="26"/>
  <c r="K81" i="26"/>
  <c r="S273" i="26"/>
  <c r="Q273" i="26"/>
  <c r="W273" i="26"/>
  <c r="I273" i="26"/>
  <c r="M258" i="26"/>
  <c r="M271" i="26" s="1"/>
  <c r="K271" i="26"/>
  <c r="L53" i="26"/>
  <c r="V273" i="26"/>
  <c r="L42" i="26"/>
  <c r="N252" i="26"/>
  <c r="L232" i="26"/>
  <c r="J233" i="26"/>
  <c r="L213" i="26"/>
  <c r="M201" i="26"/>
  <c r="K233" i="26"/>
  <c r="J195" i="26"/>
  <c r="L171" i="26"/>
  <c r="L176" i="26" s="1"/>
  <c r="M87" i="26"/>
  <c r="M100" i="26" s="1"/>
  <c r="K24" i="26"/>
  <c r="E273" i="26"/>
  <c r="F183" i="25"/>
  <c r="G183" i="25"/>
  <c r="H183" i="25"/>
  <c r="I183" i="25"/>
  <c r="J183" i="25"/>
  <c r="K183" i="25"/>
  <c r="L183" i="25"/>
  <c r="M183" i="25"/>
  <c r="N183" i="25"/>
  <c r="O183" i="25"/>
  <c r="P183" i="25"/>
  <c r="Q183" i="25"/>
  <c r="R183" i="25"/>
  <c r="S183" i="25"/>
  <c r="T183" i="25"/>
  <c r="E183" i="25"/>
  <c r="F174" i="25"/>
  <c r="G174" i="25"/>
  <c r="H174" i="25"/>
  <c r="I174" i="25"/>
  <c r="J174" i="25"/>
  <c r="K174" i="25"/>
  <c r="L174" i="25"/>
  <c r="M174" i="25"/>
  <c r="N174" i="25"/>
  <c r="O174" i="25"/>
  <c r="P174" i="25"/>
  <c r="Q174" i="25"/>
  <c r="R174" i="25"/>
  <c r="S174" i="25"/>
  <c r="T174" i="25"/>
  <c r="E174" i="25"/>
  <c r="F161" i="25"/>
  <c r="G161" i="25"/>
  <c r="H161" i="25"/>
  <c r="I161" i="25"/>
  <c r="J161" i="25"/>
  <c r="K161" i="25"/>
  <c r="L161" i="25"/>
  <c r="M161" i="25"/>
  <c r="N161" i="25"/>
  <c r="O161" i="25"/>
  <c r="P161" i="25"/>
  <c r="Q161" i="25"/>
  <c r="R161" i="25"/>
  <c r="S161" i="25"/>
  <c r="T161" i="25"/>
  <c r="E161" i="25"/>
  <c r="F148" i="25"/>
  <c r="G148" i="25"/>
  <c r="H148" i="25"/>
  <c r="I148" i="25"/>
  <c r="J148" i="25"/>
  <c r="K148" i="25"/>
  <c r="L148" i="25"/>
  <c r="M148" i="25"/>
  <c r="N148" i="25"/>
  <c r="O148" i="25"/>
  <c r="P148" i="25"/>
  <c r="Q148" i="25"/>
  <c r="R148" i="25"/>
  <c r="S148" i="25"/>
  <c r="T148" i="25"/>
  <c r="E148" i="25"/>
  <c r="F135" i="25"/>
  <c r="G135" i="25"/>
  <c r="H135" i="25"/>
  <c r="I135" i="25"/>
  <c r="J135" i="25"/>
  <c r="K135" i="25"/>
  <c r="L135" i="25"/>
  <c r="M135" i="25"/>
  <c r="N135" i="25"/>
  <c r="O135" i="25"/>
  <c r="P135" i="25"/>
  <c r="Q135" i="25"/>
  <c r="R135" i="25"/>
  <c r="S135" i="25"/>
  <c r="T135" i="25"/>
  <c r="E135" i="25"/>
  <c r="F121" i="25"/>
  <c r="G121" i="25"/>
  <c r="H121" i="25"/>
  <c r="I121" i="25"/>
  <c r="J121" i="25"/>
  <c r="K121" i="25"/>
  <c r="L121" i="25"/>
  <c r="M121" i="25"/>
  <c r="N121" i="25"/>
  <c r="O121" i="25"/>
  <c r="P121" i="25"/>
  <c r="Q121" i="25"/>
  <c r="R121" i="25"/>
  <c r="S121" i="25"/>
  <c r="T121" i="25"/>
  <c r="E121" i="25"/>
  <c r="F114" i="25"/>
  <c r="G114" i="25"/>
  <c r="H114" i="25"/>
  <c r="I114" i="25"/>
  <c r="J114" i="25"/>
  <c r="K114" i="25"/>
  <c r="L114" i="25"/>
  <c r="M114" i="25"/>
  <c r="N114" i="25"/>
  <c r="O114" i="25"/>
  <c r="P114" i="25"/>
  <c r="Q114" i="25"/>
  <c r="R114" i="25"/>
  <c r="S114" i="25"/>
  <c r="T114" i="25"/>
  <c r="E114" i="25"/>
  <c r="F100" i="25"/>
  <c r="G100" i="25"/>
  <c r="H100" i="25"/>
  <c r="I100" i="25"/>
  <c r="J100" i="25"/>
  <c r="K100" i="25"/>
  <c r="L100" i="25"/>
  <c r="M100" i="25"/>
  <c r="N100" i="25"/>
  <c r="O100" i="25"/>
  <c r="P100" i="25"/>
  <c r="Q100" i="25"/>
  <c r="R100" i="25"/>
  <c r="S100" i="25"/>
  <c r="T100" i="25"/>
  <c r="E100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E86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E73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E59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E45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E31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E17" i="25"/>
  <c r="U273" i="26" l="1"/>
  <c r="M195" i="26"/>
  <c r="L252" i="26"/>
  <c r="L271" i="26"/>
  <c r="L100" i="26"/>
  <c r="L62" i="26"/>
  <c r="L195" i="26"/>
  <c r="L157" i="26"/>
  <c r="L138" i="26"/>
  <c r="L119" i="26"/>
  <c r="L43" i="26"/>
  <c r="L233" i="26"/>
  <c r="J273" i="26"/>
  <c r="L81" i="26"/>
  <c r="L24" i="26"/>
  <c r="K273" i="26"/>
  <c r="N273" i="26"/>
  <c r="F63" i="26"/>
  <c r="G63" i="26"/>
  <c r="F44" i="26"/>
  <c r="G44" i="26"/>
  <c r="F25" i="26"/>
  <c r="G25" i="26"/>
  <c r="Q14" i="5"/>
  <c r="M273" i="26" l="1"/>
  <c r="L273" i="26"/>
  <c r="W270" i="24"/>
  <c r="V270" i="24"/>
  <c r="O270" i="24"/>
  <c r="I270" i="24"/>
  <c r="H270" i="24"/>
  <c r="E270" i="24"/>
  <c r="K269" i="24"/>
  <c r="J269" i="24"/>
  <c r="M269" i="24" s="1"/>
  <c r="K268" i="24"/>
  <c r="J268" i="24"/>
  <c r="M268" i="24" s="1"/>
  <c r="K267" i="24"/>
  <c r="J267" i="24"/>
  <c r="M267" i="24" s="1"/>
  <c r="W266" i="24"/>
  <c r="V266" i="24"/>
  <c r="O266" i="24"/>
  <c r="I266" i="24"/>
  <c r="H266" i="24"/>
  <c r="E266" i="24"/>
  <c r="J265" i="24"/>
  <c r="M265" i="24" s="1"/>
  <c r="K264" i="24"/>
  <c r="J264" i="24"/>
  <c r="M264" i="24" s="1"/>
  <c r="K263" i="24"/>
  <c r="J263" i="24"/>
  <c r="W262" i="24"/>
  <c r="V262" i="24"/>
  <c r="O262" i="24"/>
  <c r="I262" i="24"/>
  <c r="H262" i="24"/>
  <c r="E262" i="24"/>
  <c r="K261" i="24"/>
  <c r="J261" i="24"/>
  <c r="M261" i="24" s="1"/>
  <c r="K260" i="24"/>
  <c r="J260" i="24"/>
  <c r="K259" i="24"/>
  <c r="J259" i="24"/>
  <c r="W258" i="24"/>
  <c r="V258" i="24"/>
  <c r="O258" i="24"/>
  <c r="I258" i="24"/>
  <c r="H258" i="24"/>
  <c r="E258" i="24"/>
  <c r="K257" i="24"/>
  <c r="J257" i="24"/>
  <c r="M257" i="24" s="1"/>
  <c r="K256" i="24"/>
  <c r="J256" i="24"/>
  <c r="K255" i="24"/>
  <c r="J255" i="24"/>
  <c r="K254" i="24"/>
  <c r="J254" i="24"/>
  <c r="W251" i="24"/>
  <c r="V251" i="24"/>
  <c r="O251" i="24"/>
  <c r="I251" i="24"/>
  <c r="H251" i="24"/>
  <c r="E251" i="24"/>
  <c r="K250" i="24"/>
  <c r="J250" i="24"/>
  <c r="M250" i="24" s="1"/>
  <c r="K249" i="24"/>
  <c r="J249" i="24"/>
  <c r="K248" i="24"/>
  <c r="J248" i="24"/>
  <c r="W247" i="24"/>
  <c r="V247" i="24"/>
  <c r="O247" i="24"/>
  <c r="I247" i="24"/>
  <c r="H247" i="24"/>
  <c r="E247" i="24"/>
  <c r="K246" i="24"/>
  <c r="J246" i="24"/>
  <c r="M246" i="24" s="1"/>
  <c r="K245" i="24"/>
  <c r="J245" i="24"/>
  <c r="K244" i="24"/>
  <c r="K247" i="24" s="1"/>
  <c r="J244" i="24"/>
  <c r="W243" i="24"/>
  <c r="V243" i="24"/>
  <c r="O243" i="24"/>
  <c r="I243" i="24"/>
  <c r="H243" i="24"/>
  <c r="E243" i="24"/>
  <c r="K242" i="24"/>
  <c r="J242" i="24"/>
  <c r="K241" i="24"/>
  <c r="J241" i="24"/>
  <c r="K240" i="24"/>
  <c r="J240" i="24"/>
  <c r="W239" i="24"/>
  <c r="V239" i="24"/>
  <c r="O239" i="24"/>
  <c r="I239" i="24"/>
  <c r="H239" i="24"/>
  <c r="E239" i="24"/>
  <c r="K238" i="24"/>
  <c r="J238" i="24"/>
  <c r="M238" i="24" s="1"/>
  <c r="K237" i="24"/>
  <c r="J237" i="24"/>
  <c r="K236" i="24"/>
  <c r="J236" i="24"/>
  <c r="M236" i="24" s="1"/>
  <c r="K235" i="24"/>
  <c r="J235" i="24"/>
  <c r="W232" i="24"/>
  <c r="V232" i="24"/>
  <c r="O232" i="24"/>
  <c r="I232" i="24"/>
  <c r="H232" i="24"/>
  <c r="E232" i="24"/>
  <c r="K231" i="24"/>
  <c r="J231" i="24"/>
  <c r="K230" i="24"/>
  <c r="J230" i="24"/>
  <c r="K229" i="24"/>
  <c r="J229" i="24"/>
  <c r="M229" i="24" s="1"/>
  <c r="W228" i="24"/>
  <c r="V228" i="24"/>
  <c r="O228" i="24"/>
  <c r="I228" i="24"/>
  <c r="H228" i="24"/>
  <c r="E228" i="24"/>
  <c r="K227" i="24"/>
  <c r="J227" i="24"/>
  <c r="K226" i="24"/>
  <c r="J226" i="24"/>
  <c r="K225" i="24"/>
  <c r="J225" i="24"/>
  <c r="M225" i="24" s="1"/>
  <c r="W224" i="24"/>
  <c r="V224" i="24"/>
  <c r="O224" i="24"/>
  <c r="I224" i="24"/>
  <c r="H224" i="24"/>
  <c r="E224" i="24"/>
  <c r="K223" i="24"/>
  <c r="J223" i="24"/>
  <c r="M223" i="24" s="1"/>
  <c r="K222" i="24"/>
  <c r="J222" i="24"/>
  <c r="K221" i="24"/>
  <c r="J221" i="24"/>
  <c r="M221" i="24" s="1"/>
  <c r="W220" i="24"/>
  <c r="V220" i="24"/>
  <c r="O220" i="24"/>
  <c r="I220" i="24"/>
  <c r="H220" i="24"/>
  <c r="E220" i="24"/>
  <c r="K219" i="24"/>
  <c r="J219" i="24"/>
  <c r="K218" i="24"/>
  <c r="J218" i="24"/>
  <c r="M218" i="24" s="1"/>
  <c r="K217" i="24"/>
  <c r="J217" i="24"/>
  <c r="M217" i="24" s="1"/>
  <c r="K216" i="24"/>
  <c r="J216" i="24"/>
  <c r="W214" i="24"/>
  <c r="V214" i="24"/>
  <c r="I213" i="24"/>
  <c r="H213" i="24"/>
  <c r="E213" i="24"/>
  <c r="K212" i="24"/>
  <c r="J212" i="24"/>
  <c r="K211" i="24"/>
  <c r="J211" i="24"/>
  <c r="M211" i="24" s="1"/>
  <c r="K210" i="24"/>
  <c r="M210" i="24"/>
  <c r="W209" i="24"/>
  <c r="V209" i="24"/>
  <c r="O209" i="24"/>
  <c r="I209" i="24"/>
  <c r="H209" i="24"/>
  <c r="E209" i="24"/>
  <c r="K208" i="24"/>
  <c r="K207" i="24"/>
  <c r="J207" i="24"/>
  <c r="M207" i="24" s="1"/>
  <c r="K206" i="24"/>
  <c r="J206" i="24"/>
  <c r="W205" i="24"/>
  <c r="V205" i="24"/>
  <c r="O205" i="24"/>
  <c r="I205" i="24"/>
  <c r="H205" i="24"/>
  <c r="E205" i="24"/>
  <c r="K204" i="24"/>
  <c r="J204" i="24"/>
  <c r="K203" i="24"/>
  <c r="J203" i="24"/>
  <c r="K202" i="24"/>
  <c r="J202" i="24"/>
  <c r="M202" i="24" s="1"/>
  <c r="W201" i="24"/>
  <c r="V201" i="24"/>
  <c r="O201" i="24"/>
  <c r="I201" i="24"/>
  <c r="H201" i="24"/>
  <c r="E201" i="24"/>
  <c r="K200" i="24"/>
  <c r="J200" i="24"/>
  <c r="M200" i="24" s="1"/>
  <c r="K199" i="24"/>
  <c r="J199" i="24"/>
  <c r="K198" i="24"/>
  <c r="J198" i="24"/>
  <c r="K197" i="24"/>
  <c r="J197" i="24"/>
  <c r="W194" i="24"/>
  <c r="V194" i="24"/>
  <c r="O194" i="24"/>
  <c r="I194" i="24"/>
  <c r="H194" i="24"/>
  <c r="E194" i="24"/>
  <c r="K193" i="24"/>
  <c r="J193" i="24"/>
  <c r="M193" i="24" s="1"/>
  <c r="K192" i="24"/>
  <c r="J192" i="24"/>
  <c r="K191" i="24"/>
  <c r="J191" i="24"/>
  <c r="M191" i="24" s="1"/>
  <c r="W190" i="24"/>
  <c r="V190" i="24"/>
  <c r="O190" i="24"/>
  <c r="I190" i="24"/>
  <c r="H190" i="24"/>
  <c r="E190" i="24"/>
  <c r="K189" i="24"/>
  <c r="J189" i="24"/>
  <c r="M189" i="24" s="1"/>
  <c r="K188" i="24"/>
  <c r="J188" i="24"/>
  <c r="K187" i="24"/>
  <c r="J187" i="24"/>
  <c r="M187" i="24" s="1"/>
  <c r="W186" i="24"/>
  <c r="V186" i="24"/>
  <c r="O186" i="24"/>
  <c r="I186" i="24"/>
  <c r="H186" i="24"/>
  <c r="E186" i="24"/>
  <c r="K185" i="24"/>
  <c r="J185" i="24"/>
  <c r="M185" i="24" s="1"/>
  <c r="K184" i="24"/>
  <c r="J184" i="24"/>
  <c r="K183" i="24"/>
  <c r="J183" i="24"/>
  <c r="W182" i="24"/>
  <c r="V182" i="24"/>
  <c r="O182" i="24"/>
  <c r="I182" i="24"/>
  <c r="H182" i="24"/>
  <c r="E182" i="24"/>
  <c r="K181" i="24"/>
  <c r="J181" i="24"/>
  <c r="M181" i="24" s="1"/>
  <c r="K180" i="24"/>
  <c r="J180" i="24"/>
  <c r="K179" i="24"/>
  <c r="J179" i="24"/>
  <c r="K178" i="24"/>
  <c r="J178" i="24"/>
  <c r="W175" i="24"/>
  <c r="V175" i="24"/>
  <c r="O175" i="24"/>
  <c r="I175" i="24"/>
  <c r="H175" i="24"/>
  <c r="E175" i="24"/>
  <c r="K174" i="24"/>
  <c r="J174" i="24"/>
  <c r="K173" i="24"/>
  <c r="J173" i="24"/>
  <c r="K172" i="24"/>
  <c r="J172" i="24"/>
  <c r="W171" i="24"/>
  <c r="V171" i="24"/>
  <c r="O171" i="24"/>
  <c r="I171" i="24"/>
  <c r="H171" i="24"/>
  <c r="E171" i="24"/>
  <c r="K170" i="24"/>
  <c r="J170" i="24"/>
  <c r="M170" i="24" s="1"/>
  <c r="K169" i="24"/>
  <c r="J169" i="24"/>
  <c r="K168" i="24"/>
  <c r="J168" i="24"/>
  <c r="W167" i="24"/>
  <c r="V167" i="24"/>
  <c r="O167" i="24"/>
  <c r="I167" i="24"/>
  <c r="H167" i="24"/>
  <c r="E167" i="24"/>
  <c r="K166" i="24"/>
  <c r="J166" i="24"/>
  <c r="M166" i="24" s="1"/>
  <c r="K165" i="24"/>
  <c r="J165" i="24"/>
  <c r="K164" i="24"/>
  <c r="J164" i="24"/>
  <c r="W163" i="24"/>
  <c r="V163" i="24"/>
  <c r="O163" i="24"/>
  <c r="I163" i="24"/>
  <c r="H163" i="24"/>
  <c r="E163" i="24"/>
  <c r="K162" i="24"/>
  <c r="J162" i="24"/>
  <c r="K161" i="24"/>
  <c r="J161" i="24"/>
  <c r="K160" i="24"/>
  <c r="J160" i="24"/>
  <c r="M160" i="24" s="1"/>
  <c r="K159" i="24"/>
  <c r="J159" i="24"/>
  <c r="W156" i="24"/>
  <c r="V156" i="24"/>
  <c r="O156" i="24"/>
  <c r="I156" i="24"/>
  <c r="H156" i="24"/>
  <c r="E156" i="24"/>
  <c r="K155" i="24"/>
  <c r="J155" i="24"/>
  <c r="K154" i="24"/>
  <c r="J154" i="24"/>
  <c r="K153" i="24"/>
  <c r="J153" i="24"/>
  <c r="W152" i="24"/>
  <c r="V152" i="24"/>
  <c r="O152" i="24"/>
  <c r="I152" i="24"/>
  <c r="H152" i="24"/>
  <c r="E152" i="24"/>
  <c r="K151" i="24"/>
  <c r="J151" i="24"/>
  <c r="K150" i="24"/>
  <c r="J150" i="24"/>
  <c r="K149" i="24"/>
  <c r="J149" i="24"/>
  <c r="W148" i="24"/>
  <c r="V148" i="24"/>
  <c r="O148" i="24"/>
  <c r="I148" i="24"/>
  <c r="H148" i="24"/>
  <c r="E148" i="24"/>
  <c r="K147" i="24"/>
  <c r="J147" i="24"/>
  <c r="M147" i="24" s="1"/>
  <c r="K146" i="24"/>
  <c r="J146" i="24"/>
  <c r="M146" i="24" s="1"/>
  <c r="K145" i="24"/>
  <c r="J145" i="24"/>
  <c r="M145" i="24" s="1"/>
  <c r="W144" i="24"/>
  <c r="V144" i="24"/>
  <c r="U144" i="24"/>
  <c r="O144" i="24"/>
  <c r="I144" i="24"/>
  <c r="H144" i="24"/>
  <c r="E144" i="24"/>
  <c r="K143" i="24"/>
  <c r="J143" i="24"/>
  <c r="M143" i="24" s="1"/>
  <c r="K142" i="24"/>
  <c r="J142" i="24"/>
  <c r="M142" i="24" s="1"/>
  <c r="K141" i="24"/>
  <c r="J141" i="24"/>
  <c r="M141" i="24" s="1"/>
  <c r="K140" i="24"/>
  <c r="J140" i="24"/>
  <c r="W137" i="24"/>
  <c r="V137" i="24"/>
  <c r="O137" i="24"/>
  <c r="I137" i="24"/>
  <c r="H137" i="24"/>
  <c r="E137" i="24"/>
  <c r="K136" i="24"/>
  <c r="J136" i="24"/>
  <c r="K135" i="24"/>
  <c r="J135" i="24"/>
  <c r="K134" i="24"/>
  <c r="J134" i="24"/>
  <c r="M134" i="24" s="1"/>
  <c r="W133" i="24"/>
  <c r="V133" i="24"/>
  <c r="O133" i="24"/>
  <c r="I133" i="24"/>
  <c r="H133" i="24"/>
  <c r="E133" i="24"/>
  <c r="K132" i="24"/>
  <c r="J132" i="24"/>
  <c r="J131" i="24"/>
  <c r="K130" i="24"/>
  <c r="J130" i="24"/>
  <c r="M130" i="24" s="1"/>
  <c r="W129" i="24"/>
  <c r="O129" i="24"/>
  <c r="I129" i="24"/>
  <c r="H129" i="24"/>
  <c r="E129" i="24"/>
  <c r="K128" i="24"/>
  <c r="J128" i="24"/>
  <c r="K127" i="24"/>
  <c r="J127" i="24"/>
  <c r="K126" i="24"/>
  <c r="J126" i="24"/>
  <c r="M126" i="24" s="1"/>
  <c r="W125" i="24"/>
  <c r="V125" i="24"/>
  <c r="O125" i="24"/>
  <c r="I125" i="24"/>
  <c r="H125" i="24"/>
  <c r="E125" i="24"/>
  <c r="K124" i="24"/>
  <c r="J124" i="24"/>
  <c r="M124" i="24" s="1"/>
  <c r="K123" i="24"/>
  <c r="J123" i="24"/>
  <c r="M123" i="24" s="1"/>
  <c r="K122" i="24"/>
  <c r="J122" i="24"/>
  <c r="M122" i="24" s="1"/>
  <c r="K121" i="24"/>
  <c r="J121" i="24"/>
  <c r="M121" i="24" s="1"/>
  <c r="W118" i="24"/>
  <c r="V118" i="24"/>
  <c r="O118" i="24"/>
  <c r="I118" i="24"/>
  <c r="H118" i="24"/>
  <c r="E118" i="24"/>
  <c r="K117" i="24"/>
  <c r="J117" i="24"/>
  <c r="M117" i="24" s="1"/>
  <c r="K116" i="24"/>
  <c r="J116" i="24"/>
  <c r="M116" i="24" s="1"/>
  <c r="K115" i="24"/>
  <c r="J115" i="24"/>
  <c r="W114" i="24"/>
  <c r="V114" i="24"/>
  <c r="O114" i="24"/>
  <c r="I114" i="24"/>
  <c r="H114" i="24"/>
  <c r="E114" i="24"/>
  <c r="K113" i="24"/>
  <c r="J113" i="24"/>
  <c r="K112" i="24"/>
  <c r="J112" i="24"/>
  <c r="M112" i="24" s="1"/>
  <c r="K111" i="24"/>
  <c r="J111" i="24"/>
  <c r="W110" i="24"/>
  <c r="V110" i="24"/>
  <c r="O110" i="24"/>
  <c r="I110" i="24"/>
  <c r="H110" i="24"/>
  <c r="E110" i="24"/>
  <c r="K109" i="24"/>
  <c r="J109" i="24"/>
  <c r="K108" i="24"/>
  <c r="J108" i="24"/>
  <c r="M108" i="24" s="1"/>
  <c r="K107" i="24"/>
  <c r="J107" i="24"/>
  <c r="W106" i="24"/>
  <c r="V106" i="24"/>
  <c r="O106" i="24"/>
  <c r="I106" i="24"/>
  <c r="H106" i="24"/>
  <c r="E106" i="24"/>
  <c r="K105" i="24"/>
  <c r="J105" i="24"/>
  <c r="K104" i="24"/>
  <c r="J104" i="24"/>
  <c r="M104" i="24" s="1"/>
  <c r="K103" i="24"/>
  <c r="J103" i="24"/>
  <c r="M103" i="24" s="1"/>
  <c r="K102" i="24"/>
  <c r="J102" i="24"/>
  <c r="W99" i="24"/>
  <c r="V99" i="24"/>
  <c r="O99" i="24"/>
  <c r="I99" i="24"/>
  <c r="H99" i="24"/>
  <c r="E99" i="24"/>
  <c r="K98" i="24"/>
  <c r="J98" i="24"/>
  <c r="M98" i="24" s="1"/>
  <c r="K97" i="24"/>
  <c r="J97" i="24"/>
  <c r="M97" i="24" s="1"/>
  <c r="K96" i="24"/>
  <c r="J96" i="24"/>
  <c r="W95" i="24"/>
  <c r="V95" i="24"/>
  <c r="O95" i="24"/>
  <c r="I95" i="24"/>
  <c r="H95" i="24"/>
  <c r="E95" i="24"/>
  <c r="K94" i="24"/>
  <c r="J94" i="24"/>
  <c r="M94" i="24" s="1"/>
  <c r="K93" i="24"/>
  <c r="J93" i="24"/>
  <c r="M93" i="24" s="1"/>
  <c r="K92" i="24"/>
  <c r="J92" i="24"/>
  <c r="M92" i="24" s="1"/>
  <c r="W91" i="24"/>
  <c r="V91" i="24"/>
  <c r="O91" i="24"/>
  <c r="I91" i="24"/>
  <c r="H91" i="24"/>
  <c r="E91" i="24"/>
  <c r="K90" i="24"/>
  <c r="J90" i="24"/>
  <c r="M90" i="24" s="1"/>
  <c r="K89" i="24"/>
  <c r="J89" i="24"/>
  <c r="M89" i="24" s="1"/>
  <c r="K88" i="24"/>
  <c r="J88" i="24"/>
  <c r="M88" i="24" s="1"/>
  <c r="W87" i="24"/>
  <c r="V87" i="24"/>
  <c r="O87" i="24"/>
  <c r="I87" i="24"/>
  <c r="H87" i="24"/>
  <c r="E87" i="24"/>
  <c r="K86" i="24"/>
  <c r="J86" i="24"/>
  <c r="M86" i="24" s="1"/>
  <c r="K85" i="24"/>
  <c r="J85" i="24"/>
  <c r="M85" i="24" s="1"/>
  <c r="K84" i="24"/>
  <c r="J84" i="24"/>
  <c r="M84" i="24" s="1"/>
  <c r="K83" i="24"/>
  <c r="J83" i="24"/>
  <c r="W80" i="24"/>
  <c r="V80" i="24"/>
  <c r="O80" i="24"/>
  <c r="E80" i="24"/>
  <c r="K79" i="24"/>
  <c r="N79" i="24" s="1"/>
  <c r="J79" i="24"/>
  <c r="M79" i="24" s="1"/>
  <c r="K78" i="24"/>
  <c r="N78" i="24" s="1"/>
  <c r="J78" i="24"/>
  <c r="M78" i="24" s="1"/>
  <c r="K77" i="24"/>
  <c r="N77" i="24" s="1"/>
  <c r="J77" i="24"/>
  <c r="M77" i="24" s="1"/>
  <c r="W76" i="24"/>
  <c r="V76" i="24"/>
  <c r="O76" i="24"/>
  <c r="E76" i="24"/>
  <c r="K75" i="24"/>
  <c r="N75" i="24" s="1"/>
  <c r="J75" i="24"/>
  <c r="K74" i="24"/>
  <c r="N74" i="24" s="1"/>
  <c r="J74" i="24"/>
  <c r="M74" i="24" s="1"/>
  <c r="K73" i="24"/>
  <c r="N73" i="24" s="1"/>
  <c r="J73" i="24"/>
  <c r="W72" i="24"/>
  <c r="V72" i="24"/>
  <c r="O72" i="24"/>
  <c r="E72" i="24"/>
  <c r="K71" i="24"/>
  <c r="N71" i="24" s="1"/>
  <c r="J71" i="24"/>
  <c r="M71" i="24" s="1"/>
  <c r="K70" i="24"/>
  <c r="N70" i="24" s="1"/>
  <c r="J70" i="24"/>
  <c r="M70" i="24" s="1"/>
  <c r="K69" i="24"/>
  <c r="N69" i="24" s="1"/>
  <c r="J69" i="24"/>
  <c r="M69" i="24" s="1"/>
  <c r="W68" i="24"/>
  <c r="V68" i="24"/>
  <c r="O68" i="24"/>
  <c r="E68" i="24"/>
  <c r="K67" i="24"/>
  <c r="N67" i="24" s="1"/>
  <c r="J67" i="24"/>
  <c r="M67" i="24" s="1"/>
  <c r="K66" i="24"/>
  <c r="N66" i="24" s="1"/>
  <c r="J66" i="24"/>
  <c r="K65" i="24"/>
  <c r="N65" i="24" s="1"/>
  <c r="J65" i="24"/>
  <c r="M65" i="24" s="1"/>
  <c r="K64" i="24"/>
  <c r="J64" i="24"/>
  <c r="M64" i="24" s="1"/>
  <c r="W61" i="24"/>
  <c r="V61" i="24"/>
  <c r="O61" i="24"/>
  <c r="I61" i="24"/>
  <c r="H61" i="24"/>
  <c r="E61" i="24"/>
  <c r="K60" i="24"/>
  <c r="N60" i="24" s="1"/>
  <c r="J60" i="24"/>
  <c r="M60" i="24" s="1"/>
  <c r="N59" i="24"/>
  <c r="J59" i="24"/>
  <c r="M59" i="24" s="1"/>
  <c r="K58" i="24"/>
  <c r="J58" i="24"/>
  <c r="M58" i="24" s="1"/>
  <c r="W57" i="24"/>
  <c r="V57" i="24"/>
  <c r="O57" i="24"/>
  <c r="I57" i="24"/>
  <c r="H57" i="24"/>
  <c r="E57" i="24"/>
  <c r="K56" i="24"/>
  <c r="N56" i="24" s="1"/>
  <c r="J56" i="24"/>
  <c r="K55" i="24"/>
  <c r="N55" i="24" s="1"/>
  <c r="J55" i="24"/>
  <c r="K54" i="24"/>
  <c r="N54" i="24" s="1"/>
  <c r="J54" i="24"/>
  <c r="M54" i="24" s="1"/>
  <c r="W53" i="24"/>
  <c r="O53" i="24"/>
  <c r="I53" i="24"/>
  <c r="H53" i="24"/>
  <c r="E53" i="24"/>
  <c r="K52" i="24"/>
  <c r="N52" i="24" s="1"/>
  <c r="J52" i="24"/>
  <c r="M52" i="24" s="1"/>
  <c r="K51" i="24"/>
  <c r="N51" i="24" s="1"/>
  <c r="J51" i="24"/>
  <c r="K50" i="24"/>
  <c r="J50" i="24"/>
  <c r="M50" i="24" s="1"/>
  <c r="W49" i="24"/>
  <c r="V49" i="24"/>
  <c r="O49" i="24"/>
  <c r="I49" i="24"/>
  <c r="H49" i="24"/>
  <c r="E49" i="24"/>
  <c r="K48" i="24"/>
  <c r="N48" i="24" s="1"/>
  <c r="J48" i="24"/>
  <c r="M48" i="24" s="1"/>
  <c r="K47" i="24"/>
  <c r="J47" i="24"/>
  <c r="M47" i="24" s="1"/>
  <c r="K46" i="24"/>
  <c r="N46" i="24" s="1"/>
  <c r="J46" i="24"/>
  <c r="M46" i="24" s="1"/>
  <c r="K45" i="24"/>
  <c r="N45" i="24" s="1"/>
  <c r="W42" i="24"/>
  <c r="V42" i="24"/>
  <c r="O42" i="24"/>
  <c r="I42" i="24"/>
  <c r="H42" i="24"/>
  <c r="E42" i="24"/>
  <c r="K41" i="24"/>
  <c r="N41" i="24" s="1"/>
  <c r="J41" i="24"/>
  <c r="K40" i="24"/>
  <c r="N40" i="24" s="1"/>
  <c r="J40" i="24"/>
  <c r="M40" i="24" s="1"/>
  <c r="K39" i="24"/>
  <c r="N39" i="24" s="1"/>
  <c r="J39" i="24"/>
  <c r="M39" i="24" s="1"/>
  <c r="W38" i="24"/>
  <c r="V38" i="24"/>
  <c r="O38" i="24"/>
  <c r="I38" i="24"/>
  <c r="H38" i="24"/>
  <c r="E38" i="24"/>
  <c r="K37" i="24"/>
  <c r="N37" i="24" s="1"/>
  <c r="J37" i="24"/>
  <c r="K36" i="24"/>
  <c r="N36" i="24" s="1"/>
  <c r="J36" i="24"/>
  <c r="M36" i="24" s="1"/>
  <c r="K35" i="24"/>
  <c r="N35" i="24" s="1"/>
  <c r="J35" i="24"/>
  <c r="M35" i="24" s="1"/>
  <c r="W34" i="24"/>
  <c r="V34" i="24"/>
  <c r="O34" i="24"/>
  <c r="I34" i="24"/>
  <c r="H34" i="24"/>
  <c r="E34" i="24"/>
  <c r="K33" i="24"/>
  <c r="J33" i="24"/>
  <c r="K32" i="24"/>
  <c r="N32" i="24" s="1"/>
  <c r="J32" i="24"/>
  <c r="M32" i="24" s="1"/>
  <c r="K31" i="24"/>
  <c r="N31" i="24" s="1"/>
  <c r="J31" i="24"/>
  <c r="M31" i="24" s="1"/>
  <c r="W30" i="24"/>
  <c r="V30" i="24"/>
  <c r="O30" i="24"/>
  <c r="I30" i="24"/>
  <c r="H30" i="24"/>
  <c r="E30" i="24"/>
  <c r="K29" i="24"/>
  <c r="N29" i="24" s="1"/>
  <c r="J29" i="24"/>
  <c r="M29" i="24" s="1"/>
  <c r="K28" i="24"/>
  <c r="N28" i="24" s="1"/>
  <c r="J28" i="24"/>
  <c r="M28" i="24" s="1"/>
  <c r="K27" i="24"/>
  <c r="N27" i="24" s="1"/>
  <c r="J27" i="24"/>
  <c r="M27" i="24" s="1"/>
  <c r="K26" i="24"/>
  <c r="N26" i="24" s="1"/>
  <c r="J26" i="24"/>
  <c r="M26" i="24" s="1"/>
  <c r="W23" i="24"/>
  <c r="V23" i="24"/>
  <c r="O23" i="24"/>
  <c r="I23" i="24"/>
  <c r="H23" i="24"/>
  <c r="E23" i="24"/>
  <c r="K22" i="24"/>
  <c r="N22" i="24" s="1"/>
  <c r="J22" i="24"/>
  <c r="M22" i="24" s="1"/>
  <c r="K21" i="24"/>
  <c r="N21" i="24" s="1"/>
  <c r="J21" i="24"/>
  <c r="M21" i="24" s="1"/>
  <c r="K20" i="24"/>
  <c r="N20" i="24" s="1"/>
  <c r="J20" i="24"/>
  <c r="M20" i="24" s="1"/>
  <c r="W19" i="24"/>
  <c r="V19" i="24"/>
  <c r="O19" i="24"/>
  <c r="I19" i="24"/>
  <c r="H19" i="24"/>
  <c r="E19" i="24"/>
  <c r="K18" i="24"/>
  <c r="N18" i="24" s="1"/>
  <c r="J18" i="24"/>
  <c r="M18" i="24" s="1"/>
  <c r="K17" i="24"/>
  <c r="N17" i="24" s="1"/>
  <c r="J17" i="24"/>
  <c r="K16" i="24"/>
  <c r="J16" i="24"/>
  <c r="M16" i="24" s="1"/>
  <c r="W15" i="24"/>
  <c r="V15" i="24"/>
  <c r="O15" i="24"/>
  <c r="I15" i="24"/>
  <c r="H15" i="24"/>
  <c r="K14" i="24"/>
  <c r="N14" i="24" s="1"/>
  <c r="J14" i="24"/>
  <c r="M14" i="24" s="1"/>
  <c r="K13" i="24"/>
  <c r="N13" i="24" s="1"/>
  <c r="J13" i="24"/>
  <c r="M13" i="24" s="1"/>
  <c r="K12" i="24"/>
  <c r="N12" i="24" s="1"/>
  <c r="J12" i="24"/>
  <c r="M12" i="24" s="1"/>
  <c r="W11" i="24"/>
  <c r="V11" i="24"/>
  <c r="O11" i="24"/>
  <c r="I11" i="24"/>
  <c r="H11" i="24"/>
  <c r="E11" i="24"/>
  <c r="K10" i="24"/>
  <c r="N10" i="24" s="1"/>
  <c r="J10" i="24"/>
  <c r="L10" i="24" s="1"/>
  <c r="K9" i="24"/>
  <c r="N9" i="24" s="1"/>
  <c r="J9" i="24"/>
  <c r="M9" i="24" s="1"/>
  <c r="K8" i="24"/>
  <c r="N8" i="24" s="1"/>
  <c r="J8" i="24"/>
  <c r="M8" i="24" s="1"/>
  <c r="K7" i="24"/>
  <c r="J7" i="24"/>
  <c r="L7" i="24" s="1"/>
  <c r="W252" i="24" l="1"/>
  <c r="J239" i="24"/>
  <c r="K194" i="24"/>
  <c r="M206" i="24"/>
  <c r="J209" i="24"/>
  <c r="L245" i="24"/>
  <c r="V138" i="24"/>
  <c r="W62" i="24"/>
  <c r="W138" i="24"/>
  <c r="L174" i="24"/>
  <c r="L249" i="24"/>
  <c r="V100" i="24"/>
  <c r="M174" i="24"/>
  <c r="V195" i="24"/>
  <c r="W195" i="24"/>
  <c r="W81" i="24"/>
  <c r="W157" i="24"/>
  <c r="V119" i="24"/>
  <c r="K186" i="24"/>
  <c r="W233" i="24"/>
  <c r="L159" i="24"/>
  <c r="W24" i="24"/>
  <c r="K19" i="24"/>
  <c r="K61" i="24"/>
  <c r="J110" i="24"/>
  <c r="L17" i="24"/>
  <c r="K190" i="24"/>
  <c r="I119" i="24"/>
  <c r="O81" i="24"/>
  <c r="H81" i="24"/>
  <c r="O176" i="24"/>
  <c r="V176" i="24"/>
  <c r="W176" i="24"/>
  <c r="I271" i="24"/>
  <c r="O24" i="24"/>
  <c r="V43" i="24"/>
  <c r="K34" i="24"/>
  <c r="O62" i="24"/>
  <c r="L170" i="24"/>
  <c r="V252" i="24"/>
  <c r="V271" i="24"/>
  <c r="K11" i="24"/>
  <c r="L102" i="24"/>
  <c r="L260" i="24"/>
  <c r="L199" i="24"/>
  <c r="L192" i="24"/>
  <c r="L188" i="24"/>
  <c r="L184" i="24"/>
  <c r="L180" i="24"/>
  <c r="M159" i="24"/>
  <c r="L142" i="24"/>
  <c r="L147" i="24"/>
  <c r="L166" i="24"/>
  <c r="M184" i="24"/>
  <c r="M188" i="24"/>
  <c r="M190" i="24" s="1"/>
  <c r="M192" i="24"/>
  <c r="M194" i="24" s="1"/>
  <c r="M199" i="24"/>
  <c r="L206" i="24"/>
  <c r="L218" i="24"/>
  <c r="L221" i="24"/>
  <c r="L235" i="24"/>
  <c r="M249" i="24"/>
  <c r="L250" i="24"/>
  <c r="M260" i="24"/>
  <c r="L265" i="24"/>
  <c r="K270" i="24"/>
  <c r="V24" i="24"/>
  <c r="W43" i="24"/>
  <c r="L56" i="24"/>
  <c r="V81" i="24"/>
  <c r="J76" i="24"/>
  <c r="O100" i="24"/>
  <c r="L105" i="24"/>
  <c r="M105" i="24"/>
  <c r="O119" i="24"/>
  <c r="L112" i="24"/>
  <c r="L115" i="24"/>
  <c r="L122" i="24"/>
  <c r="L141" i="24"/>
  <c r="O157" i="24"/>
  <c r="V157" i="24"/>
  <c r="J163" i="24"/>
  <c r="L162" i="24"/>
  <c r="M162" i="24"/>
  <c r="E176" i="24"/>
  <c r="I176" i="24"/>
  <c r="K167" i="24"/>
  <c r="K171" i="24"/>
  <c r="L169" i="24"/>
  <c r="L173" i="24"/>
  <c r="M173" i="24"/>
  <c r="L181" i="24"/>
  <c r="L207" i="24"/>
  <c r="K209" i="24"/>
  <c r="L216" i="24"/>
  <c r="M216" i="24"/>
  <c r="L217" i="24"/>
  <c r="K243" i="24"/>
  <c r="L242" i="24"/>
  <c r="M242" i="24"/>
  <c r="L257" i="24"/>
  <c r="L264" i="24"/>
  <c r="L78" i="24"/>
  <c r="L45" i="24"/>
  <c r="K42" i="24"/>
  <c r="L39" i="24"/>
  <c r="K38" i="24"/>
  <c r="L35" i="24"/>
  <c r="L27" i="24"/>
  <c r="M23" i="24"/>
  <c r="M15" i="24"/>
  <c r="M7" i="24"/>
  <c r="L238" i="24"/>
  <c r="K220" i="24"/>
  <c r="M180" i="24"/>
  <c r="O195" i="24"/>
  <c r="M169" i="24"/>
  <c r="H176" i="24"/>
  <c r="W119" i="24"/>
  <c r="J49" i="24"/>
  <c r="L47" i="24"/>
  <c r="H62" i="24"/>
  <c r="N30" i="24"/>
  <c r="L268" i="24"/>
  <c r="L269" i="24"/>
  <c r="K266" i="24"/>
  <c r="E271" i="24"/>
  <c r="E252" i="24"/>
  <c r="I252" i="24"/>
  <c r="M245" i="24"/>
  <c r="L246" i="24"/>
  <c r="H252" i="24"/>
  <c r="M235" i="24"/>
  <c r="J232" i="24"/>
  <c r="I233" i="24"/>
  <c r="L229" i="24"/>
  <c r="E233" i="24"/>
  <c r="L225" i="24"/>
  <c r="H233" i="24"/>
  <c r="L223" i="24"/>
  <c r="J220" i="24"/>
  <c r="J213" i="24"/>
  <c r="H214" i="24"/>
  <c r="L210" i="24"/>
  <c r="I214" i="24"/>
  <c r="L193" i="24"/>
  <c r="L189" i="24"/>
  <c r="E195" i="24"/>
  <c r="I195" i="24"/>
  <c r="L185" i="24"/>
  <c r="J182" i="24"/>
  <c r="H157" i="24"/>
  <c r="K156" i="24"/>
  <c r="E157" i="24"/>
  <c r="I157" i="24"/>
  <c r="M148" i="24"/>
  <c r="L140" i="24"/>
  <c r="I138" i="24"/>
  <c r="H138" i="24"/>
  <c r="M125" i="24"/>
  <c r="M115" i="24"/>
  <c r="M118" i="24" s="1"/>
  <c r="L116" i="24"/>
  <c r="L117" i="24"/>
  <c r="J118" i="24"/>
  <c r="K114" i="24"/>
  <c r="L107" i="24"/>
  <c r="K106" i="24"/>
  <c r="L104" i="24"/>
  <c r="L97" i="24"/>
  <c r="M95" i="24"/>
  <c r="I100" i="24"/>
  <c r="L93" i="24"/>
  <c r="H100" i="24"/>
  <c r="K91" i="24"/>
  <c r="M91" i="24"/>
  <c r="L89" i="24"/>
  <c r="L90" i="24"/>
  <c r="L83" i="24"/>
  <c r="L85" i="24"/>
  <c r="E100" i="24"/>
  <c r="M80" i="24"/>
  <c r="K80" i="24"/>
  <c r="L73" i="24"/>
  <c r="M73" i="24"/>
  <c r="L75" i="24"/>
  <c r="N72" i="24"/>
  <c r="J72" i="24"/>
  <c r="M72" i="24"/>
  <c r="L70" i="24"/>
  <c r="L64" i="24"/>
  <c r="L66" i="24"/>
  <c r="E81" i="24"/>
  <c r="M61" i="24"/>
  <c r="L58" i="24"/>
  <c r="L60" i="24"/>
  <c r="N58" i="24"/>
  <c r="N61" i="24" s="1"/>
  <c r="I62" i="24"/>
  <c r="L55" i="24"/>
  <c r="N57" i="24"/>
  <c r="M56" i="24"/>
  <c r="E62" i="24"/>
  <c r="K57" i="24"/>
  <c r="K53" i="24"/>
  <c r="L51" i="24"/>
  <c r="N42" i="24"/>
  <c r="I43" i="24"/>
  <c r="J42" i="24"/>
  <c r="L41" i="24"/>
  <c r="M45" i="24"/>
  <c r="M49" i="24" s="1"/>
  <c r="N38" i="24"/>
  <c r="H43" i="24"/>
  <c r="J38" i="24"/>
  <c r="L37" i="24"/>
  <c r="N33" i="24"/>
  <c r="N34" i="24" s="1"/>
  <c r="J34" i="24"/>
  <c r="L31" i="24"/>
  <c r="E43" i="24"/>
  <c r="L33" i="24"/>
  <c r="K23" i="24"/>
  <c r="L22" i="24"/>
  <c r="L21" i="24"/>
  <c r="M17" i="24"/>
  <c r="M19" i="24" s="1"/>
  <c r="L18" i="24"/>
  <c r="E24" i="24"/>
  <c r="N16" i="24"/>
  <c r="N19" i="24" s="1"/>
  <c r="I24" i="24"/>
  <c r="N15" i="24"/>
  <c r="L13" i="24"/>
  <c r="K15" i="24"/>
  <c r="L14" i="24"/>
  <c r="H24" i="24"/>
  <c r="M10" i="24"/>
  <c r="N23" i="24"/>
  <c r="K30" i="24"/>
  <c r="J53" i="24"/>
  <c r="J99" i="24"/>
  <c r="L96" i="24"/>
  <c r="L108" i="24"/>
  <c r="M127" i="24"/>
  <c r="J129" i="24"/>
  <c r="L127" i="24"/>
  <c r="K133" i="24"/>
  <c r="L134" i="24"/>
  <c r="L136" i="24"/>
  <c r="M136" i="24"/>
  <c r="K148" i="24"/>
  <c r="K152" i="24"/>
  <c r="L165" i="24"/>
  <c r="M165" i="24"/>
  <c r="J186" i="24"/>
  <c r="L183" i="24"/>
  <c r="M183" i="24"/>
  <c r="M197" i="24"/>
  <c r="J201" i="24"/>
  <c r="L197" i="24"/>
  <c r="L241" i="24"/>
  <c r="M241" i="24"/>
  <c r="K258" i="24"/>
  <c r="L46" i="24"/>
  <c r="J57" i="24"/>
  <c r="K72" i="24"/>
  <c r="N80" i="24"/>
  <c r="L79" i="24"/>
  <c r="L86" i="24"/>
  <c r="L94" i="24"/>
  <c r="K95" i="24"/>
  <c r="E119" i="24"/>
  <c r="M113" i="24"/>
  <c r="L113" i="24"/>
  <c r="L123" i="24"/>
  <c r="L124" i="24"/>
  <c r="M131" i="24"/>
  <c r="J133" i="24"/>
  <c r="L131" i="24"/>
  <c r="K137" i="24"/>
  <c r="L145" i="24"/>
  <c r="L150" i="24"/>
  <c r="M150" i="24"/>
  <c r="J152" i="24"/>
  <c r="M172" i="24"/>
  <c r="J175" i="24"/>
  <c r="L172" i="24"/>
  <c r="L254" i="24"/>
  <c r="L256" i="24"/>
  <c r="M256" i="24"/>
  <c r="N7" i="24"/>
  <c r="N11" i="24" s="1"/>
  <c r="L9" i="24"/>
  <c r="L12" i="24"/>
  <c r="J15" i="24"/>
  <c r="L16" i="24"/>
  <c r="J19" i="24"/>
  <c r="L20" i="24"/>
  <c r="J23" i="24"/>
  <c r="L28" i="24"/>
  <c r="L29" i="24"/>
  <c r="N47" i="24"/>
  <c r="N49" i="24" s="1"/>
  <c r="V62" i="24"/>
  <c r="L50" i="24"/>
  <c r="M51" i="24"/>
  <c r="M53" i="24" s="1"/>
  <c r="L52" i="24"/>
  <c r="L59" i="24"/>
  <c r="J61" i="24"/>
  <c r="L65" i="24"/>
  <c r="M66" i="24"/>
  <c r="M68" i="24" s="1"/>
  <c r="L67" i="24"/>
  <c r="L69" i="24"/>
  <c r="N76" i="24"/>
  <c r="K76" i="24"/>
  <c r="J80" i="24"/>
  <c r="L77" i="24"/>
  <c r="J87" i="24"/>
  <c r="M83" i="24"/>
  <c r="M87" i="24" s="1"/>
  <c r="L84" i="24"/>
  <c r="J91" i="24"/>
  <c r="L88" i="24"/>
  <c r="M96" i="24"/>
  <c r="M99" i="24" s="1"/>
  <c r="L98" i="24"/>
  <c r="K99" i="24"/>
  <c r="H119" i="24"/>
  <c r="M109" i="24"/>
  <c r="L109" i="24"/>
  <c r="M111" i="24"/>
  <c r="L111" i="24"/>
  <c r="L126" i="24"/>
  <c r="L128" i="24"/>
  <c r="M128" i="24"/>
  <c r="M135" i="24"/>
  <c r="J137" i="24"/>
  <c r="L135" i="24"/>
  <c r="M140" i="24"/>
  <c r="M144" i="24" s="1"/>
  <c r="L155" i="24"/>
  <c r="M155" i="24"/>
  <c r="K175" i="24"/>
  <c r="K182" i="24"/>
  <c r="L178" i="24"/>
  <c r="L227" i="24"/>
  <c r="M227" i="24"/>
  <c r="M248" i="24"/>
  <c r="J251" i="24"/>
  <c r="L248" i="24"/>
  <c r="J68" i="24"/>
  <c r="M153" i="24"/>
  <c r="L153" i="24"/>
  <c r="J156" i="24"/>
  <c r="M203" i="24"/>
  <c r="J205" i="24"/>
  <c r="L203" i="24"/>
  <c r="L8" i="24"/>
  <c r="J11" i="24"/>
  <c r="M30" i="24"/>
  <c r="K68" i="24"/>
  <c r="N64" i="24"/>
  <c r="N68" i="24" s="1"/>
  <c r="L71" i="24"/>
  <c r="W100" i="24"/>
  <c r="L26" i="24"/>
  <c r="J30" i="24"/>
  <c r="O43" i="24"/>
  <c r="L32" i="24"/>
  <c r="M33" i="24"/>
  <c r="M34" i="24" s="1"/>
  <c r="L36" i="24"/>
  <c r="M37" i="24"/>
  <c r="M38" i="24" s="1"/>
  <c r="L40" i="24"/>
  <c r="M41" i="24"/>
  <c r="M42" i="24" s="1"/>
  <c r="L48" i="24"/>
  <c r="K49" i="24"/>
  <c r="N50" i="24"/>
  <c r="N53" i="24" s="1"/>
  <c r="L54" i="24"/>
  <c r="M55" i="24"/>
  <c r="L74" i="24"/>
  <c r="M75" i="24"/>
  <c r="K87" i="24"/>
  <c r="J95" i="24"/>
  <c r="L92" i="24"/>
  <c r="K110" i="24"/>
  <c r="J114" i="24"/>
  <c r="K125" i="24"/>
  <c r="K129" i="24"/>
  <c r="L130" i="24"/>
  <c r="L132" i="24"/>
  <c r="M132" i="24"/>
  <c r="J144" i="24"/>
  <c r="M149" i="24"/>
  <c r="L149" i="24"/>
  <c r="M151" i="24"/>
  <c r="L151" i="24"/>
  <c r="L154" i="24"/>
  <c r="M154" i="24"/>
  <c r="K163" i="24"/>
  <c r="L160" i="24"/>
  <c r="L198" i="24"/>
  <c r="M198" i="24"/>
  <c r="L200" i="24"/>
  <c r="K205" i="24"/>
  <c r="K213" i="24"/>
  <c r="L211" i="24"/>
  <c r="M226" i="24"/>
  <c r="L226" i="24"/>
  <c r="J228" i="24"/>
  <c r="J266" i="24"/>
  <c r="L263" i="24"/>
  <c r="M263" i="24"/>
  <c r="M266" i="24" s="1"/>
  <c r="J106" i="24"/>
  <c r="M102" i="24"/>
  <c r="L103" i="24"/>
  <c r="M107" i="24"/>
  <c r="K118" i="24"/>
  <c r="L121" i="24"/>
  <c r="J125" i="24"/>
  <c r="O138" i="24"/>
  <c r="L143" i="24"/>
  <c r="K144" i="24"/>
  <c r="M164" i="24"/>
  <c r="J167" i="24"/>
  <c r="L164" i="24"/>
  <c r="J190" i="24"/>
  <c r="L187" i="24"/>
  <c r="L190" i="24" s="1"/>
  <c r="K201" i="24"/>
  <c r="K232" i="24"/>
  <c r="K251" i="24"/>
  <c r="M270" i="24"/>
  <c r="E138" i="24"/>
  <c r="L146" i="24"/>
  <c r="J148" i="24"/>
  <c r="M161" i="24"/>
  <c r="L161" i="24"/>
  <c r="M168" i="24"/>
  <c r="J171" i="24"/>
  <c r="L168" i="24"/>
  <c r="M179" i="24"/>
  <c r="L179" i="24"/>
  <c r="H195" i="24"/>
  <c r="J194" i="24"/>
  <c r="L191" i="24"/>
  <c r="L202" i="24"/>
  <c r="L204" i="24"/>
  <c r="M204" i="24"/>
  <c r="M222" i="24"/>
  <c r="M224" i="24" s="1"/>
  <c r="L222" i="24"/>
  <c r="J224" i="24"/>
  <c r="L231" i="24"/>
  <c r="M231" i="24"/>
  <c r="K239" i="24"/>
  <c r="L236" i="24"/>
  <c r="J262" i="24"/>
  <c r="L259" i="24"/>
  <c r="M259" i="24"/>
  <c r="K262" i="24"/>
  <c r="L261" i="24"/>
  <c r="M178" i="24"/>
  <c r="M208" i="24"/>
  <c r="M209" i="24" s="1"/>
  <c r="L208" i="24"/>
  <c r="E214" i="24"/>
  <c r="M219" i="24"/>
  <c r="L219" i="24"/>
  <c r="K224" i="24"/>
  <c r="M230" i="24"/>
  <c r="L230" i="24"/>
  <c r="M240" i="24"/>
  <c r="J243" i="24"/>
  <c r="L240" i="24"/>
  <c r="M255" i="24"/>
  <c r="L255" i="24"/>
  <c r="O271" i="24"/>
  <c r="J270" i="24"/>
  <c r="L267" i="24"/>
  <c r="H271" i="24"/>
  <c r="M212" i="24"/>
  <c r="L212" i="24"/>
  <c r="V233" i="24"/>
  <c r="K228" i="24"/>
  <c r="M237" i="24"/>
  <c r="L237" i="24"/>
  <c r="M244" i="24"/>
  <c r="J247" i="24"/>
  <c r="L244" i="24"/>
  <c r="J258" i="24"/>
  <c r="W271" i="24"/>
  <c r="M254" i="24"/>
  <c r="E270" i="23"/>
  <c r="E266" i="23"/>
  <c r="E262" i="23"/>
  <c r="H258" i="23"/>
  <c r="I258" i="23"/>
  <c r="O258" i="23"/>
  <c r="P258" i="23"/>
  <c r="Q258" i="23"/>
  <c r="R258" i="23"/>
  <c r="S258" i="23"/>
  <c r="T258" i="23"/>
  <c r="E258" i="23"/>
  <c r="E247" i="23"/>
  <c r="E251" i="23"/>
  <c r="E243" i="23"/>
  <c r="E239" i="23"/>
  <c r="H239" i="23"/>
  <c r="I239" i="23"/>
  <c r="O239" i="23"/>
  <c r="P239" i="23"/>
  <c r="Q239" i="23"/>
  <c r="R239" i="23"/>
  <c r="S239" i="23"/>
  <c r="T239" i="23"/>
  <c r="E232" i="23"/>
  <c r="E228" i="23"/>
  <c r="E224" i="23"/>
  <c r="H220" i="23"/>
  <c r="I220" i="23"/>
  <c r="O220" i="23"/>
  <c r="P220" i="23"/>
  <c r="Q220" i="23"/>
  <c r="R220" i="23"/>
  <c r="S220" i="23"/>
  <c r="T220" i="23"/>
  <c r="E220" i="23"/>
  <c r="E213" i="23"/>
  <c r="E209" i="23"/>
  <c r="E205" i="23"/>
  <c r="H201" i="23"/>
  <c r="I201" i="23"/>
  <c r="O201" i="23"/>
  <c r="P201" i="23"/>
  <c r="Q201" i="23"/>
  <c r="R201" i="23"/>
  <c r="S201" i="23"/>
  <c r="T201" i="23"/>
  <c r="E201" i="23"/>
  <c r="E194" i="23"/>
  <c r="E190" i="23"/>
  <c r="H182" i="23"/>
  <c r="E186" i="23"/>
  <c r="I182" i="23"/>
  <c r="O182" i="23"/>
  <c r="P182" i="23"/>
  <c r="Q182" i="23"/>
  <c r="R182" i="23"/>
  <c r="S182" i="23"/>
  <c r="T182" i="23"/>
  <c r="E182" i="23"/>
  <c r="E175" i="23"/>
  <c r="E171" i="23"/>
  <c r="E167" i="23"/>
  <c r="H163" i="23"/>
  <c r="I163" i="23"/>
  <c r="O163" i="23"/>
  <c r="P163" i="23"/>
  <c r="Q163" i="23"/>
  <c r="R163" i="23"/>
  <c r="S163" i="23"/>
  <c r="T163" i="23"/>
  <c r="E163" i="23"/>
  <c r="E156" i="23"/>
  <c r="E152" i="23"/>
  <c r="E148" i="23"/>
  <c r="H144" i="23"/>
  <c r="I144" i="23"/>
  <c r="O144" i="23"/>
  <c r="P144" i="23"/>
  <c r="Q144" i="23"/>
  <c r="R144" i="23"/>
  <c r="S144" i="23"/>
  <c r="T144" i="23"/>
  <c r="E144" i="23"/>
  <c r="E137" i="23"/>
  <c r="E129" i="23"/>
  <c r="E133" i="23"/>
  <c r="H125" i="23"/>
  <c r="I125" i="23"/>
  <c r="O125" i="23"/>
  <c r="P125" i="23"/>
  <c r="Q125" i="23"/>
  <c r="R125" i="23"/>
  <c r="S125" i="23"/>
  <c r="T125" i="23"/>
  <c r="E125" i="23"/>
  <c r="E118" i="23"/>
  <c r="E114" i="23"/>
  <c r="E110" i="23"/>
  <c r="H106" i="23"/>
  <c r="I106" i="23"/>
  <c r="O106" i="23"/>
  <c r="P106" i="23"/>
  <c r="Q106" i="23"/>
  <c r="R106" i="23"/>
  <c r="S106" i="23"/>
  <c r="T106" i="23"/>
  <c r="E106" i="23"/>
  <c r="E99" i="23"/>
  <c r="E95" i="23"/>
  <c r="E91" i="23"/>
  <c r="H87" i="23"/>
  <c r="I87" i="23"/>
  <c r="O87" i="23"/>
  <c r="P87" i="23"/>
  <c r="Q87" i="23"/>
  <c r="R87" i="23"/>
  <c r="S87" i="23"/>
  <c r="T87" i="23"/>
  <c r="E87" i="23"/>
  <c r="E80" i="23"/>
  <c r="E76" i="23"/>
  <c r="E72" i="23"/>
  <c r="H68" i="23"/>
  <c r="I68" i="23"/>
  <c r="O68" i="23"/>
  <c r="P68" i="23"/>
  <c r="Q68" i="23"/>
  <c r="R68" i="23"/>
  <c r="S68" i="23"/>
  <c r="T68" i="23"/>
  <c r="E68" i="23"/>
  <c r="E61" i="23"/>
  <c r="E57" i="23"/>
  <c r="E53" i="23"/>
  <c r="H49" i="23"/>
  <c r="I49" i="23"/>
  <c r="O49" i="23"/>
  <c r="P49" i="23"/>
  <c r="Q49" i="23"/>
  <c r="R49" i="23"/>
  <c r="S49" i="23"/>
  <c r="T49" i="23"/>
  <c r="E49" i="23"/>
  <c r="E42" i="23"/>
  <c r="E38" i="23"/>
  <c r="E34" i="23"/>
  <c r="H30" i="23"/>
  <c r="I30" i="23"/>
  <c r="O30" i="23"/>
  <c r="P30" i="23"/>
  <c r="Q30" i="23"/>
  <c r="R30" i="23"/>
  <c r="S30" i="23"/>
  <c r="T30" i="23"/>
  <c r="E30" i="23"/>
  <c r="E23" i="23"/>
  <c r="E19" i="23"/>
  <c r="E15" i="23"/>
  <c r="H11" i="23"/>
  <c r="I11" i="23"/>
  <c r="O11" i="23"/>
  <c r="P11" i="23"/>
  <c r="Q11" i="23"/>
  <c r="R11" i="23"/>
  <c r="S11" i="23"/>
  <c r="T11" i="23"/>
  <c r="E11" i="23"/>
  <c r="M167" i="24" l="1"/>
  <c r="L42" i="24"/>
  <c r="L186" i="24"/>
  <c r="L171" i="24"/>
  <c r="M175" i="24"/>
  <c r="L38" i="24"/>
  <c r="L175" i="24"/>
  <c r="L270" i="24"/>
  <c r="L251" i="24"/>
  <c r="L80" i="24"/>
  <c r="M205" i="24"/>
  <c r="M262" i="24"/>
  <c r="L243" i="24"/>
  <c r="L224" i="24"/>
  <c r="E273" i="24"/>
  <c r="M171" i="24"/>
  <c r="L266" i="24"/>
  <c r="M220" i="24"/>
  <c r="L209" i="24"/>
  <c r="K195" i="24"/>
  <c r="K176" i="24"/>
  <c r="J43" i="24"/>
  <c r="M247" i="24"/>
  <c r="M182" i="24"/>
  <c r="L163" i="24"/>
  <c r="M106" i="24"/>
  <c r="M137" i="24"/>
  <c r="L19" i="24"/>
  <c r="K24" i="24"/>
  <c r="L220" i="24"/>
  <c r="K43" i="24"/>
  <c r="M163" i="24"/>
  <c r="L95" i="24"/>
  <c r="L76" i="24"/>
  <c r="M251" i="24"/>
  <c r="L114" i="24"/>
  <c r="M186" i="24"/>
  <c r="M11" i="24"/>
  <c r="L194" i="24"/>
  <c r="L144" i="24"/>
  <c r="L57" i="24"/>
  <c r="K81" i="24"/>
  <c r="L87" i="24"/>
  <c r="M239" i="24"/>
  <c r="J176" i="24"/>
  <c r="K62" i="24"/>
  <c r="J81" i="24"/>
  <c r="L118" i="24"/>
  <c r="K233" i="24"/>
  <c r="L61" i="24"/>
  <c r="L49" i="24"/>
  <c r="N43" i="24"/>
  <c r="L34" i="24"/>
  <c r="V273" i="24"/>
  <c r="S273" i="24"/>
  <c r="J271" i="24"/>
  <c r="J252" i="24"/>
  <c r="L247" i="24"/>
  <c r="K252" i="24"/>
  <c r="L239" i="24"/>
  <c r="L232" i="24"/>
  <c r="M232" i="24"/>
  <c r="L228" i="24"/>
  <c r="J233" i="24"/>
  <c r="J195" i="24"/>
  <c r="L156" i="24"/>
  <c r="M114" i="24"/>
  <c r="K119" i="24"/>
  <c r="L106" i="24"/>
  <c r="J100" i="24"/>
  <c r="L91" i="24"/>
  <c r="M76" i="24"/>
  <c r="M81" i="24" s="1"/>
  <c r="L72" i="24"/>
  <c r="L68" i="24"/>
  <c r="M57" i="24"/>
  <c r="M62" i="24" s="1"/>
  <c r="N62" i="24"/>
  <c r="J62" i="24"/>
  <c r="L23" i="24"/>
  <c r="M24" i="24"/>
  <c r="L15" i="24"/>
  <c r="L11" i="24"/>
  <c r="J119" i="24"/>
  <c r="M43" i="24"/>
  <c r="W273" i="24"/>
  <c r="M243" i="24"/>
  <c r="L262" i="24"/>
  <c r="L167" i="24"/>
  <c r="J138" i="24"/>
  <c r="L152" i="24"/>
  <c r="K100" i="24"/>
  <c r="L30" i="24"/>
  <c r="J24" i="24"/>
  <c r="M156" i="24"/>
  <c r="L129" i="24"/>
  <c r="L53" i="24"/>
  <c r="N24" i="24"/>
  <c r="L201" i="24"/>
  <c r="M129" i="24"/>
  <c r="I273" i="24"/>
  <c r="H273" i="24"/>
  <c r="T273" i="24" s="1"/>
  <c r="J157" i="24"/>
  <c r="M201" i="24"/>
  <c r="M110" i="24"/>
  <c r="L137" i="24"/>
  <c r="L99" i="24"/>
  <c r="M258" i="24"/>
  <c r="L205" i="24"/>
  <c r="K157" i="24"/>
  <c r="L125" i="24"/>
  <c r="M228" i="24"/>
  <c r="K214" i="24"/>
  <c r="M152" i="24"/>
  <c r="L133" i="24"/>
  <c r="K138" i="24"/>
  <c r="N81" i="24"/>
  <c r="L182" i="24"/>
  <c r="L195" i="24" s="1"/>
  <c r="M100" i="24"/>
  <c r="L258" i="24"/>
  <c r="L148" i="24"/>
  <c r="M133" i="24"/>
  <c r="K271" i="24"/>
  <c r="J214" i="24"/>
  <c r="L110" i="24"/>
  <c r="Q273" i="24"/>
  <c r="E271" i="23"/>
  <c r="E81" i="23"/>
  <c r="K257" i="23"/>
  <c r="N257" i="23" s="1"/>
  <c r="J257" i="23"/>
  <c r="M257" i="23" s="1"/>
  <c r="K238" i="23"/>
  <c r="N238" i="23" s="1"/>
  <c r="J238" i="23"/>
  <c r="M238" i="23" s="1"/>
  <c r="K219" i="23"/>
  <c r="N219" i="23" s="1"/>
  <c r="J219" i="23"/>
  <c r="M219" i="23" s="1"/>
  <c r="K200" i="23"/>
  <c r="N200" i="23" s="1"/>
  <c r="J200" i="23"/>
  <c r="M200" i="23" s="1"/>
  <c r="K181" i="23"/>
  <c r="N181" i="23" s="1"/>
  <c r="J181" i="23"/>
  <c r="M181" i="23" s="1"/>
  <c r="K162" i="23"/>
  <c r="N162" i="23" s="1"/>
  <c r="J162" i="23"/>
  <c r="M162" i="23" s="1"/>
  <c r="K143" i="23"/>
  <c r="N143" i="23" s="1"/>
  <c r="J143" i="23"/>
  <c r="M143" i="23" s="1"/>
  <c r="K124" i="23"/>
  <c r="N124" i="23" s="1"/>
  <c r="J124" i="23"/>
  <c r="M124" i="23" s="1"/>
  <c r="K105" i="23"/>
  <c r="N105" i="23" s="1"/>
  <c r="J105" i="23"/>
  <c r="M105" i="23" s="1"/>
  <c r="K86" i="23"/>
  <c r="N86" i="23" s="1"/>
  <c r="J86" i="23"/>
  <c r="M86" i="23" s="1"/>
  <c r="K67" i="23"/>
  <c r="N67" i="23" s="1"/>
  <c r="J67" i="23"/>
  <c r="M67" i="23" s="1"/>
  <c r="K48" i="23"/>
  <c r="N48" i="23" s="1"/>
  <c r="J48" i="23"/>
  <c r="M48" i="23" s="1"/>
  <c r="K29" i="23"/>
  <c r="N29" i="23" s="1"/>
  <c r="J29" i="23"/>
  <c r="M29" i="23" s="1"/>
  <c r="K10" i="23"/>
  <c r="N10" i="23" s="1"/>
  <c r="J10" i="23"/>
  <c r="M10" i="23" s="1"/>
  <c r="U273" i="24" l="1"/>
  <c r="M176" i="24"/>
  <c r="L176" i="24"/>
  <c r="L43" i="24"/>
  <c r="M271" i="24"/>
  <c r="M214" i="24"/>
  <c r="M195" i="24"/>
  <c r="L100" i="24"/>
  <c r="M252" i="24"/>
  <c r="M119" i="24"/>
  <c r="L119" i="24"/>
  <c r="L62" i="24"/>
  <c r="L157" i="24"/>
  <c r="M157" i="24"/>
  <c r="L233" i="24"/>
  <c r="L81" i="24"/>
  <c r="L24" i="24"/>
  <c r="L271" i="24"/>
  <c r="L252" i="24"/>
  <c r="M233" i="24"/>
  <c r="M138" i="24"/>
  <c r="K273" i="24"/>
  <c r="J273" i="24"/>
  <c r="L138" i="24"/>
  <c r="L214" i="24"/>
  <c r="L257" i="23"/>
  <c r="L238" i="23"/>
  <c r="L219" i="23"/>
  <c r="L200" i="23"/>
  <c r="L181" i="23"/>
  <c r="L162" i="23"/>
  <c r="L143" i="23"/>
  <c r="L124" i="23"/>
  <c r="L105" i="23"/>
  <c r="L86" i="23"/>
  <c r="L67" i="23"/>
  <c r="L48" i="23"/>
  <c r="L10" i="23"/>
  <c r="L29" i="23"/>
  <c r="I118" i="5"/>
  <c r="H118" i="5"/>
  <c r="T270" i="23"/>
  <c r="S270" i="23"/>
  <c r="R270" i="23"/>
  <c r="R271" i="23" s="1"/>
  <c r="Q270" i="23"/>
  <c r="P270" i="23"/>
  <c r="O270" i="23"/>
  <c r="I270" i="23"/>
  <c r="H270" i="23"/>
  <c r="K269" i="23"/>
  <c r="J269" i="23"/>
  <c r="M269" i="23" s="1"/>
  <c r="K268" i="23"/>
  <c r="J268" i="23"/>
  <c r="M268" i="23" s="1"/>
  <c r="K267" i="23"/>
  <c r="N267" i="23" s="1"/>
  <c r="J267" i="23"/>
  <c r="M267" i="23" s="1"/>
  <c r="T266" i="23"/>
  <c r="S266" i="23"/>
  <c r="Q266" i="23"/>
  <c r="P266" i="23"/>
  <c r="O266" i="23"/>
  <c r="I266" i="23"/>
  <c r="H266" i="23"/>
  <c r="K265" i="23"/>
  <c r="N265" i="23" s="1"/>
  <c r="J265" i="23"/>
  <c r="M265" i="23" s="1"/>
  <c r="K264" i="23"/>
  <c r="N264" i="23" s="1"/>
  <c r="J264" i="23"/>
  <c r="M264" i="23" s="1"/>
  <c r="K263" i="23"/>
  <c r="N263" i="23" s="1"/>
  <c r="J263" i="23"/>
  <c r="T262" i="23"/>
  <c r="S262" i="23"/>
  <c r="Q262" i="23"/>
  <c r="P262" i="23"/>
  <c r="O262" i="23"/>
  <c r="I262" i="23"/>
  <c r="H262" i="23"/>
  <c r="K261" i="23"/>
  <c r="N261" i="23" s="1"/>
  <c r="J261" i="23"/>
  <c r="M261" i="23" s="1"/>
  <c r="K260" i="23"/>
  <c r="J260" i="23"/>
  <c r="M260" i="23" s="1"/>
  <c r="K259" i="23"/>
  <c r="N259" i="23" s="1"/>
  <c r="J259" i="23"/>
  <c r="K256" i="23"/>
  <c r="N256" i="23" s="1"/>
  <c r="J256" i="23"/>
  <c r="M256" i="23" s="1"/>
  <c r="K255" i="23"/>
  <c r="N255" i="23" s="1"/>
  <c r="J255" i="23"/>
  <c r="M255" i="23" s="1"/>
  <c r="K254" i="23"/>
  <c r="J254" i="23"/>
  <c r="T251" i="23"/>
  <c r="S251" i="23"/>
  <c r="Q251" i="23"/>
  <c r="P251" i="23"/>
  <c r="O251" i="23"/>
  <c r="I251" i="23"/>
  <c r="H251" i="23"/>
  <c r="K250" i="23"/>
  <c r="N250" i="23" s="1"/>
  <c r="J250" i="23"/>
  <c r="K249" i="23"/>
  <c r="N249" i="23" s="1"/>
  <c r="J249" i="23"/>
  <c r="M249" i="23" s="1"/>
  <c r="K248" i="23"/>
  <c r="N248" i="23" s="1"/>
  <c r="J248" i="23"/>
  <c r="M248" i="23" s="1"/>
  <c r="T247" i="23"/>
  <c r="S247" i="23"/>
  <c r="Q247" i="23"/>
  <c r="P247" i="23"/>
  <c r="O247" i="23"/>
  <c r="I247" i="23"/>
  <c r="H247" i="23"/>
  <c r="K246" i="23"/>
  <c r="N246" i="23" s="1"/>
  <c r="J246" i="23"/>
  <c r="M246" i="23" s="1"/>
  <c r="K245" i="23"/>
  <c r="J245" i="23"/>
  <c r="M245" i="23" s="1"/>
  <c r="K244" i="23"/>
  <c r="N244" i="23" s="1"/>
  <c r="J244" i="23"/>
  <c r="M244" i="23" s="1"/>
  <c r="T243" i="23"/>
  <c r="S243" i="23"/>
  <c r="Q243" i="23"/>
  <c r="P243" i="23"/>
  <c r="O243" i="23"/>
  <c r="I243" i="23"/>
  <c r="H243" i="23"/>
  <c r="K242" i="23"/>
  <c r="N242" i="23" s="1"/>
  <c r="J242" i="23"/>
  <c r="K241" i="23"/>
  <c r="N241" i="23" s="1"/>
  <c r="J241" i="23"/>
  <c r="M241" i="23" s="1"/>
  <c r="K240" i="23"/>
  <c r="N240" i="23" s="1"/>
  <c r="J240" i="23"/>
  <c r="M240" i="23" s="1"/>
  <c r="K237" i="23"/>
  <c r="J237" i="23"/>
  <c r="M237" i="23" s="1"/>
  <c r="K236" i="23"/>
  <c r="J236" i="23"/>
  <c r="M236" i="23" s="1"/>
  <c r="K235" i="23"/>
  <c r="J235" i="23"/>
  <c r="T232" i="23"/>
  <c r="S232" i="23"/>
  <c r="Q232" i="23"/>
  <c r="P232" i="23"/>
  <c r="O232" i="23"/>
  <c r="I232" i="23"/>
  <c r="H232" i="23"/>
  <c r="K231" i="23"/>
  <c r="N231" i="23" s="1"/>
  <c r="J231" i="23"/>
  <c r="K230" i="23"/>
  <c r="N230" i="23" s="1"/>
  <c r="J230" i="23"/>
  <c r="K229" i="23"/>
  <c r="J229" i="23"/>
  <c r="M229" i="23" s="1"/>
  <c r="T228" i="23"/>
  <c r="S228" i="23"/>
  <c r="Q228" i="23"/>
  <c r="P228" i="23"/>
  <c r="O228" i="23"/>
  <c r="I228" i="23"/>
  <c r="H228" i="23"/>
  <c r="K227" i="23"/>
  <c r="N227" i="23" s="1"/>
  <c r="J227" i="23"/>
  <c r="M227" i="23" s="1"/>
  <c r="K226" i="23"/>
  <c r="J226" i="23"/>
  <c r="M226" i="23" s="1"/>
  <c r="K225" i="23"/>
  <c r="J225" i="23"/>
  <c r="M225" i="23" s="1"/>
  <c r="T224" i="23"/>
  <c r="S224" i="23"/>
  <c r="Q224" i="23"/>
  <c r="P224" i="23"/>
  <c r="O224" i="23"/>
  <c r="I224" i="23"/>
  <c r="H224" i="23"/>
  <c r="K223" i="23"/>
  <c r="N223" i="23" s="1"/>
  <c r="J223" i="23"/>
  <c r="K222" i="23"/>
  <c r="N222" i="23" s="1"/>
  <c r="J222" i="23"/>
  <c r="K221" i="23"/>
  <c r="J221" i="23"/>
  <c r="M221" i="23" s="1"/>
  <c r="K218" i="23"/>
  <c r="J218" i="23"/>
  <c r="M218" i="23" s="1"/>
  <c r="K217" i="23"/>
  <c r="J217" i="23"/>
  <c r="M217" i="23" s="1"/>
  <c r="K216" i="23"/>
  <c r="J216" i="23"/>
  <c r="T214" i="23"/>
  <c r="S214" i="23"/>
  <c r="P214" i="23"/>
  <c r="O214" i="23"/>
  <c r="T213" i="23"/>
  <c r="S213" i="23"/>
  <c r="P213" i="23"/>
  <c r="O213" i="23"/>
  <c r="I213" i="23"/>
  <c r="H213" i="23"/>
  <c r="K212" i="23"/>
  <c r="N212" i="23" s="1"/>
  <c r="J212" i="23"/>
  <c r="M212" i="23" s="1"/>
  <c r="K211" i="23"/>
  <c r="N211" i="23" s="1"/>
  <c r="J211" i="23"/>
  <c r="M211" i="23" s="1"/>
  <c r="K210" i="23"/>
  <c r="N210" i="23" s="1"/>
  <c r="J210" i="23"/>
  <c r="T209" i="23"/>
  <c r="S209" i="23"/>
  <c r="Q209" i="23"/>
  <c r="P209" i="23"/>
  <c r="O209" i="23"/>
  <c r="I209" i="23"/>
  <c r="H209" i="23"/>
  <c r="K208" i="23"/>
  <c r="N208" i="23" s="1"/>
  <c r="J208" i="23"/>
  <c r="M208" i="23" s="1"/>
  <c r="K207" i="23"/>
  <c r="N207" i="23" s="1"/>
  <c r="J207" i="23"/>
  <c r="M207" i="23" s="1"/>
  <c r="K206" i="23"/>
  <c r="N206" i="23" s="1"/>
  <c r="J206" i="23"/>
  <c r="T205" i="23"/>
  <c r="S205" i="23"/>
  <c r="Q205" i="23"/>
  <c r="P205" i="23"/>
  <c r="O205" i="23"/>
  <c r="I205" i="23"/>
  <c r="H205" i="23"/>
  <c r="K204" i="23"/>
  <c r="N204" i="23" s="1"/>
  <c r="J204" i="23"/>
  <c r="M204" i="23" s="1"/>
  <c r="K203" i="23"/>
  <c r="N203" i="23" s="1"/>
  <c r="J203" i="23"/>
  <c r="M203" i="23" s="1"/>
  <c r="K202" i="23"/>
  <c r="N202" i="23" s="1"/>
  <c r="J202" i="23"/>
  <c r="K199" i="23"/>
  <c r="N199" i="23" s="1"/>
  <c r="J199" i="23"/>
  <c r="M199" i="23" s="1"/>
  <c r="K198" i="23"/>
  <c r="N198" i="23" s="1"/>
  <c r="J198" i="23"/>
  <c r="K197" i="23"/>
  <c r="J197" i="23"/>
  <c r="T194" i="23"/>
  <c r="S194" i="23"/>
  <c r="Q194" i="23"/>
  <c r="P194" i="23"/>
  <c r="O194" i="23"/>
  <c r="I194" i="23"/>
  <c r="H194" i="23"/>
  <c r="K193" i="23"/>
  <c r="N193" i="23" s="1"/>
  <c r="J193" i="23"/>
  <c r="M193" i="23" s="1"/>
  <c r="K192" i="23"/>
  <c r="N192" i="23" s="1"/>
  <c r="J192" i="23"/>
  <c r="M192" i="23" s="1"/>
  <c r="K191" i="23"/>
  <c r="N191" i="23" s="1"/>
  <c r="J191" i="23"/>
  <c r="T190" i="23"/>
  <c r="S190" i="23"/>
  <c r="Q190" i="23"/>
  <c r="P190" i="23"/>
  <c r="O190" i="23"/>
  <c r="I190" i="23"/>
  <c r="H190" i="23"/>
  <c r="K189" i="23"/>
  <c r="N189" i="23" s="1"/>
  <c r="J189" i="23"/>
  <c r="M189" i="23" s="1"/>
  <c r="K188" i="23"/>
  <c r="N188" i="23" s="1"/>
  <c r="J188" i="23"/>
  <c r="M188" i="23" s="1"/>
  <c r="K187" i="23"/>
  <c r="N187" i="23" s="1"/>
  <c r="J187" i="23"/>
  <c r="T186" i="23"/>
  <c r="S186" i="23"/>
  <c r="Q186" i="23"/>
  <c r="P186" i="23"/>
  <c r="O186" i="23"/>
  <c r="I186" i="23"/>
  <c r="H186" i="23"/>
  <c r="K185" i="23"/>
  <c r="N185" i="23" s="1"/>
  <c r="J185" i="23"/>
  <c r="M185" i="23" s="1"/>
  <c r="K184" i="23"/>
  <c r="N184" i="23" s="1"/>
  <c r="J184" i="23"/>
  <c r="M184" i="23" s="1"/>
  <c r="K183" i="23"/>
  <c r="N183" i="23" s="1"/>
  <c r="J183" i="23"/>
  <c r="K180" i="23"/>
  <c r="N180" i="23" s="1"/>
  <c r="J180" i="23"/>
  <c r="M180" i="23" s="1"/>
  <c r="K179" i="23"/>
  <c r="N179" i="23" s="1"/>
  <c r="J179" i="23"/>
  <c r="M179" i="23" s="1"/>
  <c r="K178" i="23"/>
  <c r="J178" i="23"/>
  <c r="T175" i="23"/>
  <c r="S175" i="23"/>
  <c r="Q175" i="23"/>
  <c r="P175" i="23"/>
  <c r="O175" i="23"/>
  <c r="I175" i="23"/>
  <c r="H175" i="23"/>
  <c r="K174" i="23"/>
  <c r="N174" i="23" s="1"/>
  <c r="J174" i="23"/>
  <c r="M174" i="23" s="1"/>
  <c r="K173" i="23"/>
  <c r="N173" i="23" s="1"/>
  <c r="J173" i="23"/>
  <c r="M173" i="23" s="1"/>
  <c r="K172" i="23"/>
  <c r="N172" i="23" s="1"/>
  <c r="J172" i="23"/>
  <c r="M172" i="23" s="1"/>
  <c r="T171" i="23"/>
  <c r="S171" i="23"/>
  <c r="Q171" i="23"/>
  <c r="P171" i="23"/>
  <c r="O171" i="23"/>
  <c r="I171" i="23"/>
  <c r="H171" i="23"/>
  <c r="K170" i="23"/>
  <c r="N170" i="23" s="1"/>
  <c r="J170" i="23"/>
  <c r="K169" i="23"/>
  <c r="N169" i="23" s="1"/>
  <c r="J169" i="23"/>
  <c r="M169" i="23" s="1"/>
  <c r="K168" i="23"/>
  <c r="N168" i="23" s="1"/>
  <c r="J168" i="23"/>
  <c r="M168" i="23" s="1"/>
  <c r="T167" i="23"/>
  <c r="S167" i="23"/>
  <c r="Q167" i="23"/>
  <c r="P167" i="23"/>
  <c r="O167" i="23"/>
  <c r="I167" i="23"/>
  <c r="H167" i="23"/>
  <c r="K166" i="23"/>
  <c r="N166" i="23" s="1"/>
  <c r="J166" i="23"/>
  <c r="M166" i="23" s="1"/>
  <c r="K165" i="23"/>
  <c r="N165" i="23" s="1"/>
  <c r="J165" i="23"/>
  <c r="M165" i="23" s="1"/>
  <c r="K164" i="23"/>
  <c r="N164" i="23" s="1"/>
  <c r="J164" i="23"/>
  <c r="M164" i="23" s="1"/>
  <c r="K161" i="23"/>
  <c r="N161" i="23" s="1"/>
  <c r="J161" i="23"/>
  <c r="K160" i="23"/>
  <c r="N160" i="23" s="1"/>
  <c r="J160" i="23"/>
  <c r="M160" i="23" s="1"/>
  <c r="K159" i="23"/>
  <c r="J159" i="23"/>
  <c r="T156" i="23"/>
  <c r="S156" i="23"/>
  <c r="Q156" i="23"/>
  <c r="P156" i="23"/>
  <c r="O156" i="23"/>
  <c r="I156" i="23"/>
  <c r="H156" i="23"/>
  <c r="K155" i="23"/>
  <c r="N155" i="23" s="1"/>
  <c r="J155" i="23"/>
  <c r="K154" i="23"/>
  <c r="N154" i="23" s="1"/>
  <c r="J154" i="23"/>
  <c r="M154" i="23" s="1"/>
  <c r="K153" i="23"/>
  <c r="J153" i="23"/>
  <c r="M153" i="23" s="1"/>
  <c r="T152" i="23"/>
  <c r="S152" i="23"/>
  <c r="Q152" i="23"/>
  <c r="P152" i="23"/>
  <c r="O152" i="23"/>
  <c r="I152" i="23"/>
  <c r="H152" i="23"/>
  <c r="K151" i="23"/>
  <c r="N151" i="23" s="1"/>
  <c r="J151" i="23"/>
  <c r="K150" i="23"/>
  <c r="N150" i="23" s="1"/>
  <c r="J150" i="23"/>
  <c r="K149" i="23"/>
  <c r="N149" i="23" s="1"/>
  <c r="J149" i="23"/>
  <c r="M149" i="23" s="1"/>
  <c r="T148" i="23"/>
  <c r="S148" i="23"/>
  <c r="Q148" i="23"/>
  <c r="P148" i="23"/>
  <c r="O148" i="23"/>
  <c r="I148" i="23"/>
  <c r="H148" i="23"/>
  <c r="K147" i="23"/>
  <c r="N147" i="23" s="1"/>
  <c r="J147" i="23"/>
  <c r="K146" i="23"/>
  <c r="N146" i="23" s="1"/>
  <c r="J146" i="23"/>
  <c r="M146" i="23" s="1"/>
  <c r="K145" i="23"/>
  <c r="J145" i="23"/>
  <c r="M145" i="23" s="1"/>
  <c r="K142" i="23"/>
  <c r="N142" i="23" s="1"/>
  <c r="J142" i="23"/>
  <c r="K141" i="23"/>
  <c r="N141" i="23" s="1"/>
  <c r="J141" i="23"/>
  <c r="K140" i="23"/>
  <c r="J140" i="23"/>
  <c r="T137" i="23"/>
  <c r="S137" i="23"/>
  <c r="Q137" i="23"/>
  <c r="P137" i="23"/>
  <c r="O137" i="23"/>
  <c r="I137" i="23"/>
  <c r="H137" i="23"/>
  <c r="K136" i="23"/>
  <c r="N136" i="23" s="1"/>
  <c r="J136" i="23"/>
  <c r="M136" i="23" s="1"/>
  <c r="K135" i="23"/>
  <c r="N135" i="23" s="1"/>
  <c r="J135" i="23"/>
  <c r="K134" i="23"/>
  <c r="N134" i="23" s="1"/>
  <c r="J134" i="23"/>
  <c r="M134" i="23" s="1"/>
  <c r="T133" i="23"/>
  <c r="S133" i="23"/>
  <c r="Q133" i="23"/>
  <c r="P133" i="23"/>
  <c r="O133" i="23"/>
  <c r="I133" i="23"/>
  <c r="H133" i="23"/>
  <c r="K132" i="23"/>
  <c r="N132" i="23" s="1"/>
  <c r="J132" i="23"/>
  <c r="M132" i="23" s="1"/>
  <c r="K131" i="23"/>
  <c r="J131" i="23"/>
  <c r="M131" i="23" s="1"/>
  <c r="K130" i="23"/>
  <c r="J130" i="23"/>
  <c r="T129" i="23"/>
  <c r="S129" i="23"/>
  <c r="Q129" i="23"/>
  <c r="P129" i="23"/>
  <c r="O129" i="23"/>
  <c r="I129" i="23"/>
  <c r="H129" i="23"/>
  <c r="K128" i="23"/>
  <c r="N128" i="23" s="1"/>
  <c r="J128" i="23"/>
  <c r="M128" i="23" s="1"/>
  <c r="K127" i="23"/>
  <c r="N127" i="23" s="1"/>
  <c r="J127" i="23"/>
  <c r="M127" i="23" s="1"/>
  <c r="K126" i="23"/>
  <c r="J126" i="23"/>
  <c r="M126" i="23" s="1"/>
  <c r="K123" i="23"/>
  <c r="N123" i="23" s="1"/>
  <c r="J123" i="23"/>
  <c r="M123" i="23" s="1"/>
  <c r="K122" i="23"/>
  <c r="N122" i="23" s="1"/>
  <c r="J122" i="23"/>
  <c r="K121" i="23"/>
  <c r="J121" i="23"/>
  <c r="T118" i="23"/>
  <c r="S118" i="23"/>
  <c r="Q118" i="23"/>
  <c r="P118" i="23"/>
  <c r="O118" i="23"/>
  <c r="I118" i="23"/>
  <c r="H118" i="23"/>
  <c r="K117" i="23"/>
  <c r="N117" i="23" s="1"/>
  <c r="J117" i="23"/>
  <c r="K116" i="23"/>
  <c r="J116" i="23"/>
  <c r="M116" i="23" s="1"/>
  <c r="K115" i="23"/>
  <c r="N115" i="23" s="1"/>
  <c r="J115" i="23"/>
  <c r="M115" i="23" s="1"/>
  <c r="T114" i="23"/>
  <c r="S114" i="23"/>
  <c r="Q114" i="23"/>
  <c r="P114" i="23"/>
  <c r="O114" i="23"/>
  <c r="I114" i="23"/>
  <c r="H114" i="23"/>
  <c r="K113" i="23"/>
  <c r="N113" i="23" s="1"/>
  <c r="J113" i="23"/>
  <c r="M113" i="23" s="1"/>
  <c r="K112" i="23"/>
  <c r="N112" i="23" s="1"/>
  <c r="J112" i="23"/>
  <c r="M112" i="23" s="1"/>
  <c r="K111" i="23"/>
  <c r="J111" i="23"/>
  <c r="M111" i="23" s="1"/>
  <c r="T110" i="23"/>
  <c r="S110" i="23"/>
  <c r="Q110" i="23"/>
  <c r="P110" i="23"/>
  <c r="O110" i="23"/>
  <c r="I110" i="23"/>
  <c r="H110" i="23"/>
  <c r="K109" i="23"/>
  <c r="N109" i="23" s="1"/>
  <c r="J109" i="23"/>
  <c r="K108" i="23"/>
  <c r="J108" i="23"/>
  <c r="K107" i="23"/>
  <c r="J107" i="23"/>
  <c r="M107" i="23" s="1"/>
  <c r="K104" i="23"/>
  <c r="N104" i="23" s="1"/>
  <c r="J104" i="23"/>
  <c r="M104" i="23" s="1"/>
  <c r="K103" i="23"/>
  <c r="N103" i="23" s="1"/>
  <c r="J103" i="23"/>
  <c r="M103" i="23" s="1"/>
  <c r="K102" i="23"/>
  <c r="J102" i="23"/>
  <c r="T99" i="23"/>
  <c r="S99" i="23"/>
  <c r="Q99" i="23"/>
  <c r="P99" i="23"/>
  <c r="O99" i="23"/>
  <c r="I99" i="23"/>
  <c r="H99" i="23"/>
  <c r="K98" i="23"/>
  <c r="J98" i="23"/>
  <c r="M98" i="23" s="1"/>
  <c r="K97" i="23"/>
  <c r="N97" i="23" s="1"/>
  <c r="J97" i="23"/>
  <c r="K96" i="23"/>
  <c r="N96" i="23" s="1"/>
  <c r="J96" i="23"/>
  <c r="M96" i="23" s="1"/>
  <c r="T95" i="23"/>
  <c r="S95" i="23"/>
  <c r="Q95" i="23"/>
  <c r="P95" i="23"/>
  <c r="O95" i="23"/>
  <c r="I95" i="23"/>
  <c r="H95" i="23"/>
  <c r="K94" i="23"/>
  <c r="N94" i="23" s="1"/>
  <c r="J94" i="23"/>
  <c r="K93" i="23"/>
  <c r="N93" i="23" s="1"/>
  <c r="J93" i="23"/>
  <c r="K92" i="23"/>
  <c r="J92" i="23"/>
  <c r="M92" i="23" s="1"/>
  <c r="T91" i="23"/>
  <c r="S91" i="23"/>
  <c r="Q91" i="23"/>
  <c r="P91" i="23"/>
  <c r="O91" i="23"/>
  <c r="I91" i="23"/>
  <c r="H91" i="23"/>
  <c r="K90" i="23"/>
  <c r="N90" i="23" s="1"/>
  <c r="J90" i="23"/>
  <c r="M90" i="23" s="1"/>
  <c r="K89" i="23"/>
  <c r="N89" i="23" s="1"/>
  <c r="J89" i="23"/>
  <c r="K88" i="23"/>
  <c r="N88" i="23" s="1"/>
  <c r="J88" i="23"/>
  <c r="K85" i="23"/>
  <c r="N85" i="23" s="1"/>
  <c r="J85" i="23"/>
  <c r="K84" i="23"/>
  <c r="N84" i="23" s="1"/>
  <c r="J84" i="23"/>
  <c r="K83" i="23"/>
  <c r="J83" i="23"/>
  <c r="T80" i="23"/>
  <c r="S80" i="23"/>
  <c r="Q80" i="23"/>
  <c r="P80" i="23"/>
  <c r="O80" i="23"/>
  <c r="I80" i="23"/>
  <c r="I81" i="23" s="1"/>
  <c r="H80" i="23"/>
  <c r="H81" i="23" s="1"/>
  <c r="K79" i="23"/>
  <c r="N79" i="23" s="1"/>
  <c r="J79" i="23"/>
  <c r="M79" i="23" s="1"/>
  <c r="K78" i="23"/>
  <c r="N78" i="23" s="1"/>
  <c r="J78" i="23"/>
  <c r="M78" i="23" s="1"/>
  <c r="K77" i="23"/>
  <c r="J77" i="23"/>
  <c r="T76" i="23"/>
  <c r="S76" i="23"/>
  <c r="Q76" i="23"/>
  <c r="P76" i="23"/>
  <c r="O76" i="23"/>
  <c r="K75" i="23"/>
  <c r="N75" i="23" s="1"/>
  <c r="J75" i="23"/>
  <c r="K74" i="23"/>
  <c r="N74" i="23" s="1"/>
  <c r="J74" i="23"/>
  <c r="M74" i="23" s="1"/>
  <c r="K73" i="23"/>
  <c r="N73" i="23" s="1"/>
  <c r="J73" i="23"/>
  <c r="T72" i="23"/>
  <c r="S72" i="23"/>
  <c r="Q72" i="23"/>
  <c r="P72" i="23"/>
  <c r="O72" i="23"/>
  <c r="K71" i="23"/>
  <c r="N71" i="23" s="1"/>
  <c r="J71" i="23"/>
  <c r="M71" i="23" s="1"/>
  <c r="K70" i="23"/>
  <c r="N70" i="23" s="1"/>
  <c r="J70" i="23"/>
  <c r="K69" i="23"/>
  <c r="J69" i="23"/>
  <c r="M69" i="23" s="1"/>
  <c r="K66" i="23"/>
  <c r="N66" i="23" s="1"/>
  <c r="J66" i="23"/>
  <c r="M66" i="23" s="1"/>
  <c r="K65" i="23"/>
  <c r="N65" i="23" s="1"/>
  <c r="T61" i="23"/>
  <c r="S61" i="23"/>
  <c r="Q61" i="23"/>
  <c r="P61" i="23"/>
  <c r="O61" i="23"/>
  <c r="I61" i="23"/>
  <c r="H61" i="23"/>
  <c r="K60" i="23"/>
  <c r="N60" i="23" s="1"/>
  <c r="J60" i="23"/>
  <c r="M60" i="23" s="1"/>
  <c r="K59" i="23"/>
  <c r="N59" i="23" s="1"/>
  <c r="J59" i="23"/>
  <c r="K58" i="23"/>
  <c r="N58" i="23" s="1"/>
  <c r="J58" i="23"/>
  <c r="T57" i="23"/>
  <c r="S57" i="23"/>
  <c r="Q57" i="23"/>
  <c r="P57" i="23"/>
  <c r="O57" i="23"/>
  <c r="I57" i="23"/>
  <c r="H57" i="23"/>
  <c r="K56" i="23"/>
  <c r="N56" i="23" s="1"/>
  <c r="J56" i="23"/>
  <c r="M56" i="23" s="1"/>
  <c r="K55" i="23"/>
  <c r="N55" i="23" s="1"/>
  <c r="J55" i="23"/>
  <c r="K54" i="23"/>
  <c r="J54" i="23"/>
  <c r="T53" i="23"/>
  <c r="S53" i="23"/>
  <c r="Q53" i="23"/>
  <c r="P53" i="23"/>
  <c r="O53" i="23"/>
  <c r="I53" i="23"/>
  <c r="H53" i="23"/>
  <c r="K52" i="23"/>
  <c r="N52" i="23" s="1"/>
  <c r="J52" i="23"/>
  <c r="K51" i="23"/>
  <c r="N51" i="23" s="1"/>
  <c r="J51" i="23"/>
  <c r="K50" i="23"/>
  <c r="N50" i="23" s="1"/>
  <c r="J50" i="23"/>
  <c r="K47" i="23"/>
  <c r="N47" i="23" s="1"/>
  <c r="J47" i="23"/>
  <c r="K46" i="23"/>
  <c r="N46" i="23" s="1"/>
  <c r="J46" i="23"/>
  <c r="K45" i="23"/>
  <c r="J45" i="23"/>
  <c r="T42" i="23"/>
  <c r="S42" i="23"/>
  <c r="Q42" i="23"/>
  <c r="P42" i="23"/>
  <c r="O42" i="23"/>
  <c r="I42" i="23"/>
  <c r="H42" i="23"/>
  <c r="K41" i="23"/>
  <c r="N41" i="23" s="1"/>
  <c r="J41" i="23"/>
  <c r="M41" i="23" s="1"/>
  <c r="K40" i="23"/>
  <c r="J40" i="23"/>
  <c r="M40" i="23" s="1"/>
  <c r="K39" i="23"/>
  <c r="N39" i="23" s="1"/>
  <c r="J39" i="23"/>
  <c r="T38" i="23"/>
  <c r="S38" i="23"/>
  <c r="Q38" i="23"/>
  <c r="P38" i="23"/>
  <c r="O38" i="23"/>
  <c r="I38" i="23"/>
  <c r="H38" i="23"/>
  <c r="K37" i="23"/>
  <c r="N37" i="23" s="1"/>
  <c r="J37" i="23"/>
  <c r="M37" i="23" s="1"/>
  <c r="K36" i="23"/>
  <c r="N36" i="23" s="1"/>
  <c r="J36" i="23"/>
  <c r="K35" i="23"/>
  <c r="N35" i="23" s="1"/>
  <c r="J35" i="23"/>
  <c r="M35" i="23" s="1"/>
  <c r="T34" i="23"/>
  <c r="S34" i="23"/>
  <c r="Q34" i="23"/>
  <c r="P34" i="23"/>
  <c r="O34" i="23"/>
  <c r="I34" i="23"/>
  <c r="H34" i="23"/>
  <c r="K33" i="23"/>
  <c r="N33" i="23" s="1"/>
  <c r="J33" i="23"/>
  <c r="M33" i="23" s="1"/>
  <c r="K32" i="23"/>
  <c r="N32" i="23" s="1"/>
  <c r="J32" i="23"/>
  <c r="M32" i="23" s="1"/>
  <c r="K31" i="23"/>
  <c r="J31" i="23"/>
  <c r="K28" i="23"/>
  <c r="J28" i="23"/>
  <c r="M28" i="23" s="1"/>
  <c r="K27" i="23"/>
  <c r="N27" i="23" s="1"/>
  <c r="J27" i="23"/>
  <c r="K26" i="23"/>
  <c r="J26" i="23"/>
  <c r="T23" i="23"/>
  <c r="S23" i="23"/>
  <c r="Q23" i="23"/>
  <c r="P23" i="23"/>
  <c r="O23" i="23"/>
  <c r="I23" i="23"/>
  <c r="H23" i="23"/>
  <c r="K22" i="23"/>
  <c r="N22" i="23" s="1"/>
  <c r="J22" i="23"/>
  <c r="M22" i="23" s="1"/>
  <c r="K21" i="23"/>
  <c r="N21" i="23" s="1"/>
  <c r="J21" i="23"/>
  <c r="M21" i="23" s="1"/>
  <c r="K20" i="23"/>
  <c r="J20" i="23"/>
  <c r="T19" i="23"/>
  <c r="S19" i="23"/>
  <c r="Q19" i="23"/>
  <c r="P19" i="23"/>
  <c r="O19" i="23"/>
  <c r="I19" i="23"/>
  <c r="H19" i="23"/>
  <c r="K18" i="23"/>
  <c r="N18" i="23" s="1"/>
  <c r="J18" i="23"/>
  <c r="M18" i="23" s="1"/>
  <c r="K17" i="23"/>
  <c r="N17" i="23" s="1"/>
  <c r="J17" i="23"/>
  <c r="M17" i="23" s="1"/>
  <c r="K16" i="23"/>
  <c r="N16" i="23" s="1"/>
  <c r="J16" i="23"/>
  <c r="T15" i="23"/>
  <c r="S15" i="23"/>
  <c r="Q15" i="23"/>
  <c r="P15" i="23"/>
  <c r="O15" i="23"/>
  <c r="I15" i="23"/>
  <c r="H15" i="23"/>
  <c r="K14" i="23"/>
  <c r="N14" i="23" s="1"/>
  <c r="J14" i="23"/>
  <c r="M14" i="23" s="1"/>
  <c r="K13" i="23"/>
  <c r="N13" i="23" s="1"/>
  <c r="J13" i="23"/>
  <c r="K12" i="23"/>
  <c r="N12" i="23" s="1"/>
  <c r="J12" i="23"/>
  <c r="M12" i="23" s="1"/>
  <c r="K9" i="23"/>
  <c r="N9" i="23" s="1"/>
  <c r="J9" i="23"/>
  <c r="M9" i="23" s="1"/>
  <c r="K8" i="23"/>
  <c r="N8" i="23" s="1"/>
  <c r="J8" i="23"/>
  <c r="M8" i="23" s="1"/>
  <c r="K7" i="23"/>
  <c r="J7" i="23"/>
  <c r="K87" i="23" l="1"/>
  <c r="J182" i="23"/>
  <c r="K220" i="23"/>
  <c r="J239" i="23"/>
  <c r="J266" i="23"/>
  <c r="M273" i="24"/>
  <c r="L273" i="24"/>
  <c r="N64" i="23"/>
  <c r="N68" i="23" s="1"/>
  <c r="K68" i="23"/>
  <c r="M159" i="23"/>
  <c r="J163" i="23"/>
  <c r="M26" i="23"/>
  <c r="J30" i="23"/>
  <c r="N159" i="23"/>
  <c r="N163" i="23" s="1"/>
  <c r="K163" i="23"/>
  <c r="K30" i="23"/>
  <c r="M45" i="23"/>
  <c r="J49" i="23"/>
  <c r="N102" i="23"/>
  <c r="N106" i="23" s="1"/>
  <c r="K106" i="23"/>
  <c r="J125" i="23"/>
  <c r="N178" i="23"/>
  <c r="N182" i="23" s="1"/>
  <c r="K182" i="23"/>
  <c r="M197" i="23"/>
  <c r="J201" i="23"/>
  <c r="N235" i="23"/>
  <c r="K239" i="23"/>
  <c r="J258" i="23"/>
  <c r="M7" i="23"/>
  <c r="M11" i="23" s="1"/>
  <c r="J11" i="23"/>
  <c r="M83" i="23"/>
  <c r="J87" i="23"/>
  <c r="N140" i="23"/>
  <c r="N144" i="23" s="1"/>
  <c r="K144" i="23"/>
  <c r="M216" i="23"/>
  <c r="M220" i="23" s="1"/>
  <c r="J220" i="23"/>
  <c r="N7" i="23"/>
  <c r="N11" i="23" s="1"/>
  <c r="K11" i="23"/>
  <c r="M102" i="23"/>
  <c r="M106" i="23" s="1"/>
  <c r="J106" i="23"/>
  <c r="K49" i="23"/>
  <c r="J68" i="23"/>
  <c r="K125" i="23"/>
  <c r="M140" i="23"/>
  <c r="J144" i="23"/>
  <c r="K201" i="23"/>
  <c r="N254" i="23"/>
  <c r="N258" i="23" s="1"/>
  <c r="K258" i="23"/>
  <c r="Q271" i="23"/>
  <c r="O176" i="23"/>
  <c r="S195" i="23"/>
  <c r="J190" i="23"/>
  <c r="T176" i="23"/>
  <c r="L267" i="23"/>
  <c r="Q100" i="23"/>
  <c r="P233" i="23"/>
  <c r="L223" i="23"/>
  <c r="S43" i="23"/>
  <c r="P138" i="23"/>
  <c r="L227" i="23"/>
  <c r="L117" i="23"/>
  <c r="L147" i="23"/>
  <c r="L70" i="23"/>
  <c r="S24" i="23"/>
  <c r="K34" i="23"/>
  <c r="I119" i="23"/>
  <c r="Q138" i="23"/>
  <c r="L259" i="23"/>
  <c r="L47" i="23"/>
  <c r="E100" i="23"/>
  <c r="P100" i="23"/>
  <c r="J91" i="23"/>
  <c r="O119" i="23"/>
  <c r="L135" i="23"/>
  <c r="H157" i="23"/>
  <c r="E176" i="23"/>
  <c r="P176" i="23"/>
  <c r="L226" i="23"/>
  <c r="L231" i="23"/>
  <c r="J23" i="23"/>
  <c r="T43" i="23"/>
  <c r="O81" i="23"/>
  <c r="S100" i="23"/>
  <c r="P119" i="23"/>
  <c r="S138" i="23"/>
  <c r="H176" i="23"/>
  <c r="J186" i="23"/>
  <c r="I233" i="23"/>
  <c r="H252" i="23"/>
  <c r="N243" i="23"/>
  <c r="K270" i="23"/>
  <c r="P24" i="23"/>
  <c r="L28" i="23"/>
  <c r="O43" i="23"/>
  <c r="Q43" i="23"/>
  <c r="O62" i="23"/>
  <c r="L27" i="23"/>
  <c r="L36" i="23"/>
  <c r="E62" i="23"/>
  <c r="P62" i="23"/>
  <c r="L52" i="23"/>
  <c r="T81" i="23"/>
  <c r="T100" i="23"/>
  <c r="L94" i="23"/>
  <c r="L98" i="23"/>
  <c r="H119" i="23"/>
  <c r="Q119" i="23"/>
  <c r="O138" i="23"/>
  <c r="O157" i="23"/>
  <c r="L151" i="23"/>
  <c r="I176" i="23"/>
  <c r="L169" i="23"/>
  <c r="O233" i="23"/>
  <c r="L107" i="23"/>
  <c r="L51" i="23"/>
  <c r="Q176" i="23"/>
  <c r="S271" i="23"/>
  <c r="H43" i="23"/>
  <c r="T24" i="23"/>
  <c r="J19" i="23"/>
  <c r="L20" i="23"/>
  <c r="Q62" i="23"/>
  <c r="S119" i="23"/>
  <c r="P157" i="23"/>
  <c r="M167" i="23"/>
  <c r="M175" i="23"/>
  <c r="S233" i="23"/>
  <c r="O252" i="23"/>
  <c r="I252" i="23"/>
  <c r="M20" i="23"/>
  <c r="M23" i="23" s="1"/>
  <c r="S62" i="23"/>
  <c r="M52" i="23"/>
  <c r="J61" i="23"/>
  <c r="P81" i="23"/>
  <c r="M70" i="23"/>
  <c r="M72" i="23" s="1"/>
  <c r="O100" i="23"/>
  <c r="K114" i="23"/>
  <c r="K129" i="23"/>
  <c r="Q157" i="23"/>
  <c r="L159" i="23"/>
  <c r="N167" i="23"/>
  <c r="N175" i="23"/>
  <c r="M183" i="23"/>
  <c r="M186" i="23" s="1"/>
  <c r="J209" i="23"/>
  <c r="T233" i="23"/>
  <c r="L229" i="23"/>
  <c r="P252" i="23"/>
  <c r="L241" i="23"/>
  <c r="M259" i="23"/>
  <c r="M262" i="23" s="1"/>
  <c r="P43" i="23"/>
  <c r="T62" i="23"/>
  <c r="L54" i="23"/>
  <c r="Q81" i="23"/>
  <c r="N111" i="23"/>
  <c r="M135" i="23"/>
  <c r="M137" i="23" s="1"/>
  <c r="L142" i="23"/>
  <c r="S157" i="23"/>
  <c r="L164" i="23"/>
  <c r="L168" i="23"/>
  <c r="L172" i="23"/>
  <c r="O195" i="23"/>
  <c r="Q252" i="23"/>
  <c r="J243" i="23"/>
  <c r="S252" i="23"/>
  <c r="L269" i="23"/>
  <c r="T138" i="23"/>
  <c r="L204" i="23"/>
  <c r="J53" i="23"/>
  <c r="S81" i="23"/>
  <c r="J76" i="23"/>
  <c r="T157" i="23"/>
  <c r="P195" i="23"/>
  <c r="K224" i="23"/>
  <c r="P271" i="23"/>
  <c r="J15" i="23"/>
  <c r="L17" i="23"/>
  <c r="J99" i="23"/>
  <c r="L108" i="23"/>
  <c r="L122" i="23"/>
  <c r="L127" i="23"/>
  <c r="J194" i="23"/>
  <c r="T252" i="23"/>
  <c r="K72" i="23"/>
  <c r="I271" i="23"/>
  <c r="L237" i="23"/>
  <c r="M235" i="23"/>
  <c r="M239" i="23" s="1"/>
  <c r="L218" i="23"/>
  <c r="L217" i="23"/>
  <c r="H233" i="23"/>
  <c r="M178" i="23"/>
  <c r="M182" i="23" s="1"/>
  <c r="L123" i="23"/>
  <c r="M122" i="23"/>
  <c r="H100" i="23"/>
  <c r="L65" i="23"/>
  <c r="M65" i="23"/>
  <c r="L21" i="23"/>
  <c r="L8" i="23"/>
  <c r="M27" i="23"/>
  <c r="N269" i="23"/>
  <c r="L249" i="23"/>
  <c r="N251" i="23"/>
  <c r="N237" i="23"/>
  <c r="N221" i="23"/>
  <c r="N224" i="23" s="1"/>
  <c r="L212" i="23"/>
  <c r="L198" i="23"/>
  <c r="L155" i="23"/>
  <c r="N126" i="23"/>
  <c r="N129" i="23" s="1"/>
  <c r="L128" i="23"/>
  <c r="L115" i="23"/>
  <c r="L116" i="23"/>
  <c r="K118" i="23"/>
  <c r="L112" i="23"/>
  <c r="N107" i="23"/>
  <c r="L85" i="23"/>
  <c r="K76" i="23"/>
  <c r="L75" i="23"/>
  <c r="L71" i="23"/>
  <c r="L33" i="23"/>
  <c r="L9" i="23"/>
  <c r="Q233" i="23"/>
  <c r="Q195" i="23"/>
  <c r="Q24" i="23"/>
  <c r="H271" i="23"/>
  <c r="I214" i="23"/>
  <c r="I195" i="23"/>
  <c r="N190" i="23"/>
  <c r="H195" i="23"/>
  <c r="N152" i="23"/>
  <c r="N137" i="23"/>
  <c r="I138" i="23"/>
  <c r="I100" i="23"/>
  <c r="I62" i="23"/>
  <c r="H62" i="23"/>
  <c r="I43" i="23"/>
  <c r="H24" i="23"/>
  <c r="I24" i="23"/>
  <c r="L268" i="23"/>
  <c r="M263" i="23"/>
  <c r="M266" i="23" s="1"/>
  <c r="K266" i="23"/>
  <c r="K262" i="23"/>
  <c r="L260" i="23"/>
  <c r="L261" i="23"/>
  <c r="M254" i="23"/>
  <c r="M258" i="23" s="1"/>
  <c r="E252" i="23"/>
  <c r="L248" i="23"/>
  <c r="L246" i="23"/>
  <c r="J247" i="23"/>
  <c r="L240" i="23"/>
  <c r="M231" i="23"/>
  <c r="K232" i="23"/>
  <c r="N229" i="23"/>
  <c r="N232" i="23" s="1"/>
  <c r="N226" i="23"/>
  <c r="M228" i="23"/>
  <c r="E233" i="23"/>
  <c r="M223" i="23"/>
  <c r="L221" i="23"/>
  <c r="N217" i="23"/>
  <c r="N218" i="23"/>
  <c r="K213" i="23"/>
  <c r="L211" i="23"/>
  <c r="K209" i="23"/>
  <c r="L208" i="23"/>
  <c r="M206" i="23"/>
  <c r="M209" i="23" s="1"/>
  <c r="N209" i="23"/>
  <c r="L203" i="23"/>
  <c r="M213" i="23"/>
  <c r="K205" i="23"/>
  <c r="M198" i="23"/>
  <c r="E214" i="23"/>
  <c r="N197" i="23"/>
  <c r="N201" i="23" s="1"/>
  <c r="L199" i="23"/>
  <c r="M191" i="23"/>
  <c r="M194" i="23" s="1"/>
  <c r="L192" i="23"/>
  <c r="L187" i="23"/>
  <c r="M187" i="23"/>
  <c r="M190" i="23" s="1"/>
  <c r="L188" i="23"/>
  <c r="L184" i="23"/>
  <c r="L179" i="23"/>
  <c r="L178" i="23"/>
  <c r="J171" i="23"/>
  <c r="M155" i="23"/>
  <c r="M156" i="23" s="1"/>
  <c r="J152" i="23"/>
  <c r="M151" i="23"/>
  <c r="E157" i="23"/>
  <c r="M147" i="23"/>
  <c r="M148" i="23" s="1"/>
  <c r="M142" i="23"/>
  <c r="E138" i="23"/>
  <c r="K137" i="23"/>
  <c r="L136" i="23"/>
  <c r="K133" i="23"/>
  <c r="N130" i="23"/>
  <c r="L131" i="23"/>
  <c r="L132" i="23"/>
  <c r="M129" i="23"/>
  <c r="N121" i="23"/>
  <c r="N125" i="23" s="1"/>
  <c r="M114" i="23"/>
  <c r="E119" i="23"/>
  <c r="L111" i="23"/>
  <c r="N114" i="23"/>
  <c r="K110" i="23"/>
  <c r="M108" i="23"/>
  <c r="L109" i="23"/>
  <c r="L103" i="23"/>
  <c r="L102" i="23"/>
  <c r="L97" i="23"/>
  <c r="N98" i="23"/>
  <c r="N99" i="23" s="1"/>
  <c r="M94" i="23"/>
  <c r="K95" i="23"/>
  <c r="J95" i="23"/>
  <c r="L90" i="23"/>
  <c r="N91" i="23"/>
  <c r="M88" i="23"/>
  <c r="L89" i="23"/>
  <c r="M85" i="23"/>
  <c r="J80" i="23"/>
  <c r="K80" i="23"/>
  <c r="L79" i="23"/>
  <c r="N77" i="23"/>
  <c r="N80" i="23" s="1"/>
  <c r="L78" i="23"/>
  <c r="L73" i="23"/>
  <c r="M73" i="23"/>
  <c r="N69" i="23"/>
  <c r="N72" i="23" s="1"/>
  <c r="L64" i="23"/>
  <c r="L60" i="23"/>
  <c r="M58" i="23"/>
  <c r="N61" i="23"/>
  <c r="L59" i="23"/>
  <c r="K57" i="23"/>
  <c r="M54" i="23"/>
  <c r="J57" i="23"/>
  <c r="L56" i="23"/>
  <c r="N53" i="23"/>
  <c r="M50" i="23"/>
  <c r="M47" i="23"/>
  <c r="J42" i="23"/>
  <c r="K42" i="23"/>
  <c r="L41" i="23"/>
  <c r="L40" i="23"/>
  <c r="E43" i="23"/>
  <c r="N40" i="23"/>
  <c r="N42" i="23" s="1"/>
  <c r="M36" i="23"/>
  <c r="M38" i="23" s="1"/>
  <c r="L37" i="23"/>
  <c r="K38" i="23"/>
  <c r="J34" i="23"/>
  <c r="N31" i="23"/>
  <c r="N34" i="23" s="1"/>
  <c r="L32" i="23"/>
  <c r="N26" i="23"/>
  <c r="N28" i="23"/>
  <c r="K23" i="23"/>
  <c r="N20" i="23"/>
  <c r="N23" i="23" s="1"/>
  <c r="K19" i="23"/>
  <c r="N19" i="23"/>
  <c r="M16" i="23"/>
  <c r="M19" i="23" s="1"/>
  <c r="E24" i="23"/>
  <c r="L12" i="23"/>
  <c r="N15" i="23"/>
  <c r="L13" i="23"/>
  <c r="K15" i="23"/>
  <c r="O24" i="23"/>
  <c r="N38" i="23"/>
  <c r="N76" i="23"/>
  <c r="J72" i="23"/>
  <c r="L14" i="23"/>
  <c r="L22" i="23"/>
  <c r="L31" i="23"/>
  <c r="L7" i="23"/>
  <c r="L16" i="23"/>
  <c r="M31" i="23"/>
  <c r="M34" i="23" s="1"/>
  <c r="M39" i="23"/>
  <c r="M42" i="23" s="1"/>
  <c r="N45" i="23"/>
  <c r="N49" i="23" s="1"/>
  <c r="M51" i="23"/>
  <c r="N54" i="23"/>
  <c r="N57" i="23" s="1"/>
  <c r="M59" i="23"/>
  <c r="M75" i="23"/>
  <c r="M77" i="23"/>
  <c r="M80" i="23" s="1"/>
  <c r="N83" i="23"/>
  <c r="N87" i="23" s="1"/>
  <c r="M89" i="23"/>
  <c r="N92" i="23"/>
  <c r="N95" i="23" s="1"/>
  <c r="M97" i="23"/>
  <c r="M99" i="23" s="1"/>
  <c r="M109" i="23"/>
  <c r="M117" i="23"/>
  <c r="M118" i="23" s="1"/>
  <c r="H138" i="23"/>
  <c r="M150" i="23"/>
  <c r="L150" i="23"/>
  <c r="N153" i="23"/>
  <c r="N156" i="23" s="1"/>
  <c r="K156" i="23"/>
  <c r="L153" i="23"/>
  <c r="J224" i="23"/>
  <c r="M222" i="23"/>
  <c r="L222" i="23"/>
  <c r="T271" i="23"/>
  <c r="O271" i="23"/>
  <c r="R273" i="23"/>
  <c r="M250" i="23"/>
  <c r="M251" i="23" s="1"/>
  <c r="L250" i="23"/>
  <c r="M13" i="23"/>
  <c r="M15" i="23" s="1"/>
  <c r="L18" i="23"/>
  <c r="L50" i="23"/>
  <c r="L58" i="23"/>
  <c r="M64" i="23"/>
  <c r="L74" i="23"/>
  <c r="L88" i="23"/>
  <c r="L96" i="23"/>
  <c r="T119" i="23"/>
  <c r="K186" i="23"/>
  <c r="N194" i="23"/>
  <c r="H214" i="23"/>
  <c r="M202" i="23"/>
  <c r="M205" i="23" s="1"/>
  <c r="J205" i="23"/>
  <c r="L202" i="23"/>
  <c r="M161" i="23"/>
  <c r="L161" i="23"/>
  <c r="L26" i="23"/>
  <c r="L30" i="23" s="1"/>
  <c r="L35" i="23"/>
  <c r="J38" i="23"/>
  <c r="L46" i="23"/>
  <c r="K53" i="23"/>
  <c r="L55" i="23"/>
  <c r="K61" i="23"/>
  <c r="L66" i="23"/>
  <c r="L69" i="23"/>
  <c r="L84" i="23"/>
  <c r="K91" i="23"/>
  <c r="L93" i="23"/>
  <c r="K99" i="23"/>
  <c r="L104" i="23"/>
  <c r="L113" i="23"/>
  <c r="M130" i="23"/>
  <c r="M133" i="23" s="1"/>
  <c r="J133" i="23"/>
  <c r="L130" i="23"/>
  <c r="S176" i="23"/>
  <c r="N216" i="23"/>
  <c r="N236" i="23"/>
  <c r="L236" i="23"/>
  <c r="M247" i="23"/>
  <c r="M270" i="23"/>
  <c r="J114" i="23"/>
  <c r="M46" i="23"/>
  <c r="M55" i="23"/>
  <c r="M84" i="23"/>
  <c r="M93" i="23"/>
  <c r="N108" i="23"/>
  <c r="N116" i="23"/>
  <c r="N118" i="23" s="1"/>
  <c r="M170" i="23"/>
  <c r="M171" i="23" s="1"/>
  <c r="L170" i="23"/>
  <c r="K194" i="23"/>
  <c r="N205" i="23"/>
  <c r="J232" i="23"/>
  <c r="M230" i="23"/>
  <c r="L230" i="23"/>
  <c r="J110" i="23"/>
  <c r="J118" i="23"/>
  <c r="M121" i="23"/>
  <c r="L121" i="23"/>
  <c r="T195" i="23"/>
  <c r="K247" i="23"/>
  <c r="N245" i="23"/>
  <c r="N247" i="23" s="1"/>
  <c r="L245" i="23"/>
  <c r="L45" i="23"/>
  <c r="L83" i="23"/>
  <c r="L92" i="23"/>
  <c r="M141" i="23"/>
  <c r="L141" i="23"/>
  <c r="I157" i="23"/>
  <c r="N145" i="23"/>
  <c r="N148" i="23" s="1"/>
  <c r="K148" i="23"/>
  <c r="L145" i="23"/>
  <c r="E195" i="23"/>
  <c r="M242" i="23"/>
  <c r="M243" i="23" s="1"/>
  <c r="L242" i="23"/>
  <c r="J251" i="23"/>
  <c r="N266" i="23"/>
  <c r="L39" i="23"/>
  <c r="L77" i="23"/>
  <c r="N171" i="23"/>
  <c r="N186" i="23"/>
  <c r="N213" i="23"/>
  <c r="M210" i="23"/>
  <c r="J213" i="23"/>
  <c r="L210" i="23"/>
  <c r="N225" i="23"/>
  <c r="K228" i="23"/>
  <c r="N131" i="23"/>
  <c r="J148" i="23"/>
  <c r="J156" i="23"/>
  <c r="L165" i="23"/>
  <c r="K171" i="23"/>
  <c r="L173" i="23"/>
  <c r="L185" i="23"/>
  <c r="L193" i="23"/>
  <c r="L216" i="23"/>
  <c r="L225" i="23"/>
  <c r="J228" i="23"/>
  <c r="K243" i="23"/>
  <c r="K251" i="23"/>
  <c r="L256" i="23"/>
  <c r="L265" i="23"/>
  <c r="N260" i="23"/>
  <c r="N262" i="23" s="1"/>
  <c r="N268" i="23"/>
  <c r="L207" i="23"/>
  <c r="J262" i="23"/>
  <c r="J270" i="23"/>
  <c r="J167" i="23"/>
  <c r="J175" i="23"/>
  <c r="K190" i="23"/>
  <c r="L235" i="23"/>
  <c r="L239" i="23" s="1"/>
  <c r="L244" i="23"/>
  <c r="L255" i="23"/>
  <c r="L264" i="23"/>
  <c r="L140" i="23"/>
  <c r="L149" i="23"/>
  <c r="L160" i="23"/>
  <c r="K167" i="23"/>
  <c r="K175" i="23"/>
  <c r="L180" i="23"/>
  <c r="L189" i="23"/>
  <c r="L126" i="23"/>
  <c r="J129" i="23"/>
  <c r="L134" i="23"/>
  <c r="J137" i="23"/>
  <c r="L146" i="23"/>
  <c r="K152" i="23"/>
  <c r="L154" i="23"/>
  <c r="L166" i="23"/>
  <c r="L174" i="23"/>
  <c r="L197" i="23"/>
  <c r="L206" i="23"/>
  <c r="L183" i="23"/>
  <c r="L191" i="23"/>
  <c r="L254" i="23"/>
  <c r="L263" i="23"/>
  <c r="T256" i="22"/>
  <c r="S256" i="22"/>
  <c r="R256" i="22"/>
  <c r="R257" i="22" s="1"/>
  <c r="R259" i="22" s="1"/>
  <c r="Q256" i="22"/>
  <c r="P256" i="22"/>
  <c r="O256" i="22"/>
  <c r="I256" i="22"/>
  <c r="H256" i="22"/>
  <c r="E256" i="22"/>
  <c r="K255" i="22"/>
  <c r="N255" i="22" s="1"/>
  <c r="J255" i="22"/>
  <c r="K254" i="22"/>
  <c r="N254" i="22" s="1"/>
  <c r="J254" i="22"/>
  <c r="M254" i="22" s="1"/>
  <c r="K253" i="22"/>
  <c r="N253" i="22" s="1"/>
  <c r="J253" i="22"/>
  <c r="T252" i="22"/>
  <c r="S252" i="22"/>
  <c r="Q252" i="22"/>
  <c r="P252" i="22"/>
  <c r="O252" i="22"/>
  <c r="I252" i="22"/>
  <c r="H252" i="22"/>
  <c r="E252" i="22"/>
  <c r="K251" i="22"/>
  <c r="N251" i="22" s="1"/>
  <c r="J251" i="22"/>
  <c r="M251" i="22" s="1"/>
  <c r="K250" i="22"/>
  <c r="N250" i="22" s="1"/>
  <c r="J250" i="22"/>
  <c r="K249" i="22"/>
  <c r="J249" i="22"/>
  <c r="M249" i="22" s="1"/>
  <c r="T248" i="22"/>
  <c r="S248" i="22"/>
  <c r="Q248" i="22"/>
  <c r="P248" i="22"/>
  <c r="O248" i="22"/>
  <c r="I248" i="22"/>
  <c r="H248" i="22"/>
  <c r="E248" i="22"/>
  <c r="K247" i="22"/>
  <c r="N247" i="22" s="1"/>
  <c r="J247" i="22"/>
  <c r="K246" i="22"/>
  <c r="N246" i="22" s="1"/>
  <c r="J246" i="22"/>
  <c r="M246" i="22" s="1"/>
  <c r="K245" i="22"/>
  <c r="N245" i="22" s="1"/>
  <c r="J245" i="22"/>
  <c r="M245" i="22" s="1"/>
  <c r="T244" i="22"/>
  <c r="S244" i="22"/>
  <c r="Q244" i="22"/>
  <c r="P244" i="22"/>
  <c r="O244" i="22"/>
  <c r="I244" i="22"/>
  <c r="H244" i="22"/>
  <c r="E244" i="22"/>
  <c r="K243" i="22"/>
  <c r="N243" i="22" s="1"/>
  <c r="J243" i="22"/>
  <c r="K242" i="22"/>
  <c r="N242" i="22" s="1"/>
  <c r="J242" i="22"/>
  <c r="K241" i="22"/>
  <c r="J241" i="22"/>
  <c r="M241" i="22" s="1"/>
  <c r="T238" i="22"/>
  <c r="S238" i="22"/>
  <c r="Q238" i="22"/>
  <c r="P238" i="22"/>
  <c r="O238" i="22"/>
  <c r="I238" i="22"/>
  <c r="H238" i="22"/>
  <c r="E238" i="22"/>
  <c r="K237" i="22"/>
  <c r="N237" i="22" s="1"/>
  <c r="J237" i="22"/>
  <c r="M237" i="22" s="1"/>
  <c r="K236" i="22"/>
  <c r="N236" i="22" s="1"/>
  <c r="J236" i="22"/>
  <c r="K235" i="22"/>
  <c r="N235" i="22" s="1"/>
  <c r="J235" i="22"/>
  <c r="M235" i="22" s="1"/>
  <c r="T234" i="22"/>
  <c r="S234" i="22"/>
  <c r="Q234" i="22"/>
  <c r="P234" i="22"/>
  <c r="O234" i="22"/>
  <c r="I234" i="22"/>
  <c r="H234" i="22"/>
  <c r="E234" i="22"/>
  <c r="K233" i="22"/>
  <c r="N233" i="22" s="1"/>
  <c r="J233" i="22"/>
  <c r="M233" i="22" s="1"/>
  <c r="K232" i="22"/>
  <c r="N232" i="22" s="1"/>
  <c r="J232" i="22"/>
  <c r="M232" i="22" s="1"/>
  <c r="K231" i="22"/>
  <c r="J231" i="22"/>
  <c r="M231" i="22" s="1"/>
  <c r="T230" i="22"/>
  <c r="S230" i="22"/>
  <c r="Q230" i="22"/>
  <c r="P230" i="22"/>
  <c r="O230" i="22"/>
  <c r="I230" i="22"/>
  <c r="H230" i="22"/>
  <c r="E230" i="22"/>
  <c r="K229" i="22"/>
  <c r="N229" i="22" s="1"/>
  <c r="J229" i="22"/>
  <c r="M229" i="22" s="1"/>
  <c r="K228" i="22"/>
  <c r="N228" i="22" s="1"/>
  <c r="J228" i="22"/>
  <c r="K227" i="22"/>
  <c r="J227" i="22"/>
  <c r="M227" i="22" s="1"/>
  <c r="T226" i="22"/>
  <c r="S226" i="22"/>
  <c r="Q226" i="22"/>
  <c r="P226" i="22"/>
  <c r="O226" i="22"/>
  <c r="I226" i="22"/>
  <c r="H226" i="22"/>
  <c r="E226" i="22"/>
  <c r="K225" i="22"/>
  <c r="N225" i="22" s="1"/>
  <c r="J225" i="22"/>
  <c r="M225" i="22" s="1"/>
  <c r="K224" i="22"/>
  <c r="N224" i="22" s="1"/>
  <c r="J224" i="22"/>
  <c r="K223" i="22"/>
  <c r="J223" i="22"/>
  <c r="M223" i="22" s="1"/>
  <c r="T220" i="22"/>
  <c r="S220" i="22"/>
  <c r="Q220" i="22"/>
  <c r="P220" i="22"/>
  <c r="O220" i="22"/>
  <c r="I220" i="22"/>
  <c r="H220" i="22"/>
  <c r="E220" i="22"/>
  <c r="K219" i="22"/>
  <c r="J219" i="22"/>
  <c r="M219" i="22" s="1"/>
  <c r="K218" i="22"/>
  <c r="N218" i="22" s="1"/>
  <c r="J218" i="22"/>
  <c r="M218" i="22" s="1"/>
  <c r="K217" i="22"/>
  <c r="N217" i="22" s="1"/>
  <c r="J217" i="22"/>
  <c r="T216" i="22"/>
  <c r="S216" i="22"/>
  <c r="Q216" i="22"/>
  <c r="P216" i="22"/>
  <c r="O216" i="22"/>
  <c r="I216" i="22"/>
  <c r="H216" i="22"/>
  <c r="E216" i="22"/>
  <c r="K215" i="22"/>
  <c r="N215" i="22" s="1"/>
  <c r="J215" i="22"/>
  <c r="M215" i="22" s="1"/>
  <c r="K214" i="22"/>
  <c r="N214" i="22" s="1"/>
  <c r="J214" i="22"/>
  <c r="M214" i="22" s="1"/>
  <c r="K213" i="22"/>
  <c r="N213" i="22" s="1"/>
  <c r="J213" i="22"/>
  <c r="T212" i="22"/>
  <c r="S212" i="22"/>
  <c r="Q212" i="22"/>
  <c r="P212" i="22"/>
  <c r="O212" i="22"/>
  <c r="I212" i="22"/>
  <c r="H212" i="22"/>
  <c r="E212" i="22"/>
  <c r="K211" i="22"/>
  <c r="J211" i="22"/>
  <c r="M211" i="22" s="1"/>
  <c r="K210" i="22"/>
  <c r="N210" i="22" s="1"/>
  <c r="J210" i="22"/>
  <c r="M210" i="22" s="1"/>
  <c r="K209" i="22"/>
  <c r="N209" i="22" s="1"/>
  <c r="J209" i="22"/>
  <c r="T208" i="22"/>
  <c r="S208" i="22"/>
  <c r="Q208" i="22"/>
  <c r="P208" i="22"/>
  <c r="O208" i="22"/>
  <c r="I208" i="22"/>
  <c r="H208" i="22"/>
  <c r="E208" i="22"/>
  <c r="K207" i="22"/>
  <c r="N207" i="22" s="1"/>
  <c r="J207" i="22"/>
  <c r="K206" i="22"/>
  <c r="N206" i="22" s="1"/>
  <c r="J206" i="22"/>
  <c r="M206" i="22" s="1"/>
  <c r="K205" i="22"/>
  <c r="N205" i="22" s="1"/>
  <c r="J205" i="22"/>
  <c r="M205" i="22" s="1"/>
  <c r="T203" i="22"/>
  <c r="S203" i="22"/>
  <c r="P203" i="22"/>
  <c r="O203" i="22"/>
  <c r="T202" i="22"/>
  <c r="S202" i="22"/>
  <c r="P202" i="22"/>
  <c r="O202" i="22"/>
  <c r="I202" i="22"/>
  <c r="H202" i="22"/>
  <c r="E202" i="22"/>
  <c r="K201" i="22"/>
  <c r="N201" i="22" s="1"/>
  <c r="J201" i="22"/>
  <c r="M201" i="22" s="1"/>
  <c r="K200" i="22"/>
  <c r="J200" i="22"/>
  <c r="M200" i="22" s="1"/>
  <c r="K199" i="22"/>
  <c r="N199" i="22" s="1"/>
  <c r="J199" i="22"/>
  <c r="M199" i="22" s="1"/>
  <c r="T198" i="22"/>
  <c r="S198" i="22"/>
  <c r="Q198" i="22"/>
  <c r="P198" i="22"/>
  <c r="O198" i="22"/>
  <c r="I198" i="22"/>
  <c r="H198" i="22"/>
  <c r="E198" i="22"/>
  <c r="K197" i="22"/>
  <c r="N197" i="22" s="1"/>
  <c r="J197" i="22"/>
  <c r="K196" i="22"/>
  <c r="J196" i="22"/>
  <c r="M196" i="22" s="1"/>
  <c r="K195" i="22"/>
  <c r="N195" i="22" s="1"/>
  <c r="J195" i="22"/>
  <c r="M195" i="22" s="1"/>
  <c r="T194" i="22"/>
  <c r="S194" i="22"/>
  <c r="Q194" i="22"/>
  <c r="P194" i="22"/>
  <c r="O194" i="22"/>
  <c r="I194" i="22"/>
  <c r="H194" i="22"/>
  <c r="E194" i="22"/>
  <c r="K193" i="22"/>
  <c r="N193" i="22" s="1"/>
  <c r="J193" i="22"/>
  <c r="M193" i="22" s="1"/>
  <c r="K192" i="22"/>
  <c r="J192" i="22"/>
  <c r="M192" i="22" s="1"/>
  <c r="K191" i="22"/>
  <c r="N191" i="22" s="1"/>
  <c r="J191" i="22"/>
  <c r="T190" i="22"/>
  <c r="S190" i="22"/>
  <c r="Q190" i="22"/>
  <c r="P190" i="22"/>
  <c r="O190" i="22"/>
  <c r="I190" i="22"/>
  <c r="H190" i="22"/>
  <c r="E190" i="22"/>
  <c r="K189" i="22"/>
  <c r="N189" i="22" s="1"/>
  <c r="J189" i="22"/>
  <c r="K188" i="22"/>
  <c r="J188" i="22"/>
  <c r="M188" i="22" s="1"/>
  <c r="K187" i="22"/>
  <c r="N187" i="22" s="1"/>
  <c r="J187" i="22"/>
  <c r="M187" i="22" s="1"/>
  <c r="T184" i="22"/>
  <c r="S184" i="22"/>
  <c r="Q184" i="22"/>
  <c r="P184" i="22"/>
  <c r="O184" i="22"/>
  <c r="I184" i="22"/>
  <c r="H184" i="22"/>
  <c r="E184" i="22"/>
  <c r="K183" i="22"/>
  <c r="N183" i="22" s="1"/>
  <c r="J183" i="22"/>
  <c r="K182" i="22"/>
  <c r="N182" i="22" s="1"/>
  <c r="J182" i="22"/>
  <c r="K181" i="22"/>
  <c r="J181" i="22"/>
  <c r="M181" i="22" s="1"/>
  <c r="T180" i="22"/>
  <c r="S180" i="22"/>
  <c r="Q180" i="22"/>
  <c r="P180" i="22"/>
  <c r="O180" i="22"/>
  <c r="I180" i="22"/>
  <c r="H180" i="22"/>
  <c r="E180" i="22"/>
  <c r="K179" i="22"/>
  <c r="N179" i="22" s="1"/>
  <c r="J179" i="22"/>
  <c r="K178" i="22"/>
  <c r="N178" i="22" s="1"/>
  <c r="J178" i="22"/>
  <c r="M178" i="22" s="1"/>
  <c r="K177" i="22"/>
  <c r="N177" i="22" s="1"/>
  <c r="J177" i="22"/>
  <c r="M177" i="22" s="1"/>
  <c r="T176" i="22"/>
  <c r="S176" i="22"/>
  <c r="Q176" i="22"/>
  <c r="P176" i="22"/>
  <c r="O176" i="22"/>
  <c r="I176" i="22"/>
  <c r="H176" i="22"/>
  <c r="E176" i="22"/>
  <c r="K175" i="22"/>
  <c r="N175" i="22" s="1"/>
  <c r="J175" i="22"/>
  <c r="K174" i="22"/>
  <c r="N174" i="22" s="1"/>
  <c r="J174" i="22"/>
  <c r="K173" i="22"/>
  <c r="J173" i="22"/>
  <c r="M173" i="22" s="1"/>
  <c r="T172" i="22"/>
  <c r="S172" i="22"/>
  <c r="Q172" i="22"/>
  <c r="P172" i="22"/>
  <c r="O172" i="22"/>
  <c r="I172" i="22"/>
  <c r="H172" i="22"/>
  <c r="E172" i="22"/>
  <c r="K171" i="22"/>
  <c r="N171" i="22" s="1"/>
  <c r="J171" i="22"/>
  <c r="K170" i="22"/>
  <c r="N170" i="22" s="1"/>
  <c r="J170" i="22"/>
  <c r="M170" i="22" s="1"/>
  <c r="K169" i="22"/>
  <c r="N169" i="22" s="1"/>
  <c r="J169" i="22"/>
  <c r="T166" i="22"/>
  <c r="S166" i="22"/>
  <c r="Q166" i="22"/>
  <c r="P166" i="22"/>
  <c r="O166" i="22"/>
  <c r="I166" i="22"/>
  <c r="H166" i="22"/>
  <c r="E166" i="22"/>
  <c r="K165" i="22"/>
  <c r="N165" i="22" s="1"/>
  <c r="J165" i="22"/>
  <c r="M165" i="22" s="1"/>
  <c r="K164" i="22"/>
  <c r="N164" i="22" s="1"/>
  <c r="J164" i="22"/>
  <c r="M164" i="22" s="1"/>
  <c r="K163" i="22"/>
  <c r="J163" i="22"/>
  <c r="M163" i="22" s="1"/>
  <c r="T162" i="22"/>
  <c r="S162" i="22"/>
  <c r="Q162" i="22"/>
  <c r="P162" i="22"/>
  <c r="O162" i="22"/>
  <c r="I162" i="22"/>
  <c r="H162" i="22"/>
  <c r="E162" i="22"/>
  <c r="K161" i="22"/>
  <c r="N161" i="22" s="1"/>
  <c r="J161" i="22"/>
  <c r="M161" i="22" s="1"/>
  <c r="K160" i="22"/>
  <c r="N160" i="22" s="1"/>
  <c r="J160" i="22"/>
  <c r="K159" i="22"/>
  <c r="N159" i="22" s="1"/>
  <c r="J159" i="22"/>
  <c r="M159" i="22" s="1"/>
  <c r="T158" i="22"/>
  <c r="S158" i="22"/>
  <c r="Q158" i="22"/>
  <c r="P158" i="22"/>
  <c r="O158" i="22"/>
  <c r="I158" i="22"/>
  <c r="H158" i="22"/>
  <c r="E158" i="22"/>
  <c r="K157" i="22"/>
  <c r="N157" i="22" s="1"/>
  <c r="J157" i="22"/>
  <c r="M157" i="22" s="1"/>
  <c r="K156" i="22"/>
  <c r="N156" i="22" s="1"/>
  <c r="J156" i="22"/>
  <c r="K155" i="22"/>
  <c r="J155" i="22"/>
  <c r="M155" i="22" s="1"/>
  <c r="T154" i="22"/>
  <c r="S154" i="22"/>
  <c r="Q154" i="22"/>
  <c r="P154" i="22"/>
  <c r="O154" i="22"/>
  <c r="I154" i="22"/>
  <c r="H154" i="22"/>
  <c r="E154" i="22"/>
  <c r="K153" i="22"/>
  <c r="N153" i="22" s="1"/>
  <c r="J153" i="22"/>
  <c r="K152" i="22"/>
  <c r="N152" i="22" s="1"/>
  <c r="J152" i="22"/>
  <c r="K151" i="22"/>
  <c r="J151" i="22"/>
  <c r="M151" i="22" s="1"/>
  <c r="T148" i="22"/>
  <c r="S148" i="22"/>
  <c r="Q148" i="22"/>
  <c r="P148" i="22"/>
  <c r="O148" i="22"/>
  <c r="I148" i="22"/>
  <c r="H148" i="22"/>
  <c r="E148" i="22"/>
  <c r="K147" i="22"/>
  <c r="N147" i="22" s="1"/>
  <c r="J147" i="22"/>
  <c r="M147" i="22" s="1"/>
  <c r="K146" i="22"/>
  <c r="N146" i="22" s="1"/>
  <c r="J146" i="22"/>
  <c r="M146" i="22" s="1"/>
  <c r="K145" i="22"/>
  <c r="N145" i="22" s="1"/>
  <c r="J145" i="22"/>
  <c r="T144" i="22"/>
  <c r="S144" i="22"/>
  <c r="Q144" i="22"/>
  <c r="P144" i="22"/>
  <c r="O144" i="22"/>
  <c r="I144" i="22"/>
  <c r="H144" i="22"/>
  <c r="E144" i="22"/>
  <c r="K143" i="22"/>
  <c r="J143" i="22"/>
  <c r="M143" i="22" s="1"/>
  <c r="K142" i="22"/>
  <c r="N142" i="22" s="1"/>
  <c r="J142" i="22"/>
  <c r="M142" i="22" s="1"/>
  <c r="K141" i="22"/>
  <c r="N141" i="22" s="1"/>
  <c r="J141" i="22"/>
  <c r="M141" i="22" s="1"/>
  <c r="T140" i="22"/>
  <c r="S140" i="22"/>
  <c r="Q140" i="22"/>
  <c r="P140" i="22"/>
  <c r="O140" i="22"/>
  <c r="I140" i="22"/>
  <c r="H140" i="22"/>
  <c r="E140" i="22"/>
  <c r="K139" i="22"/>
  <c r="N139" i="22" s="1"/>
  <c r="J139" i="22"/>
  <c r="M139" i="22" s="1"/>
  <c r="K138" i="22"/>
  <c r="N138" i="22" s="1"/>
  <c r="J138" i="22"/>
  <c r="M138" i="22" s="1"/>
  <c r="K137" i="22"/>
  <c r="N137" i="22" s="1"/>
  <c r="J137" i="22"/>
  <c r="T136" i="22"/>
  <c r="S136" i="22"/>
  <c r="Q136" i="22"/>
  <c r="P136" i="22"/>
  <c r="O136" i="22"/>
  <c r="I136" i="22"/>
  <c r="H136" i="22"/>
  <c r="E136" i="22"/>
  <c r="K135" i="22"/>
  <c r="J135" i="22"/>
  <c r="M135" i="22" s="1"/>
  <c r="K134" i="22"/>
  <c r="N134" i="22" s="1"/>
  <c r="J134" i="22"/>
  <c r="M134" i="22" s="1"/>
  <c r="K133" i="22"/>
  <c r="N133" i="22" s="1"/>
  <c r="J133" i="22"/>
  <c r="T130" i="22"/>
  <c r="S130" i="22"/>
  <c r="Q130" i="22"/>
  <c r="P130" i="22"/>
  <c r="O130" i="22"/>
  <c r="I130" i="22"/>
  <c r="H130" i="22"/>
  <c r="E130" i="22"/>
  <c r="K129" i="22"/>
  <c r="N129" i="22" s="1"/>
  <c r="J129" i="22"/>
  <c r="K128" i="22"/>
  <c r="N128" i="22" s="1"/>
  <c r="J128" i="22"/>
  <c r="M128" i="22" s="1"/>
  <c r="K127" i="22"/>
  <c r="J127" i="22"/>
  <c r="M127" i="22" s="1"/>
  <c r="T126" i="22"/>
  <c r="S126" i="22"/>
  <c r="Q126" i="22"/>
  <c r="P126" i="22"/>
  <c r="O126" i="22"/>
  <c r="I126" i="22"/>
  <c r="H126" i="22"/>
  <c r="E126" i="22"/>
  <c r="K125" i="22"/>
  <c r="J125" i="22"/>
  <c r="K124" i="22"/>
  <c r="J124" i="22"/>
  <c r="M124" i="22" s="1"/>
  <c r="K123" i="22"/>
  <c r="N123" i="22" s="1"/>
  <c r="J123" i="22"/>
  <c r="T122" i="22"/>
  <c r="S122" i="22"/>
  <c r="Q122" i="22"/>
  <c r="P122" i="22"/>
  <c r="O122" i="22"/>
  <c r="I122" i="22"/>
  <c r="H122" i="22"/>
  <c r="E122" i="22"/>
  <c r="K121" i="22"/>
  <c r="N121" i="22" s="1"/>
  <c r="J121" i="22"/>
  <c r="K120" i="22"/>
  <c r="N120" i="22" s="1"/>
  <c r="J120" i="22"/>
  <c r="M120" i="22" s="1"/>
  <c r="K119" i="22"/>
  <c r="N119" i="22" s="1"/>
  <c r="J119" i="22"/>
  <c r="M119" i="22" s="1"/>
  <c r="T118" i="22"/>
  <c r="S118" i="22"/>
  <c r="Q118" i="22"/>
  <c r="P118" i="22"/>
  <c r="O118" i="22"/>
  <c r="I118" i="22"/>
  <c r="H118" i="22"/>
  <c r="E118" i="22"/>
  <c r="K117" i="22"/>
  <c r="N117" i="22" s="1"/>
  <c r="J117" i="22"/>
  <c r="M117" i="22" s="1"/>
  <c r="K116" i="22"/>
  <c r="J116" i="22"/>
  <c r="M116" i="22" s="1"/>
  <c r="K115" i="22"/>
  <c r="N115" i="22" s="1"/>
  <c r="J115" i="22"/>
  <c r="M115" i="22" s="1"/>
  <c r="T112" i="22"/>
  <c r="S112" i="22"/>
  <c r="Q112" i="22"/>
  <c r="P112" i="22"/>
  <c r="O112" i="22"/>
  <c r="I112" i="22"/>
  <c r="H112" i="22"/>
  <c r="E112" i="22"/>
  <c r="K111" i="22"/>
  <c r="N111" i="22" s="1"/>
  <c r="J111" i="22"/>
  <c r="M111" i="22" s="1"/>
  <c r="K110" i="22"/>
  <c r="J110" i="22"/>
  <c r="M110" i="22" s="1"/>
  <c r="K109" i="22"/>
  <c r="N109" i="22" s="1"/>
  <c r="J109" i="22"/>
  <c r="M109" i="22" s="1"/>
  <c r="T108" i="22"/>
  <c r="S108" i="22"/>
  <c r="Q108" i="22"/>
  <c r="P108" i="22"/>
  <c r="O108" i="22"/>
  <c r="I108" i="22"/>
  <c r="H108" i="22"/>
  <c r="E108" i="22"/>
  <c r="K107" i="22"/>
  <c r="N107" i="22" s="1"/>
  <c r="J107" i="22"/>
  <c r="M107" i="22" s="1"/>
  <c r="K106" i="22"/>
  <c r="J106" i="22"/>
  <c r="M106" i="22" s="1"/>
  <c r="K105" i="22"/>
  <c r="N105" i="22" s="1"/>
  <c r="J105" i="22"/>
  <c r="T104" i="22"/>
  <c r="S104" i="22"/>
  <c r="Q104" i="22"/>
  <c r="P104" i="22"/>
  <c r="O104" i="22"/>
  <c r="I104" i="22"/>
  <c r="H104" i="22"/>
  <c r="E104" i="22"/>
  <c r="K103" i="22"/>
  <c r="N103" i="22" s="1"/>
  <c r="J103" i="22"/>
  <c r="M103" i="22" s="1"/>
  <c r="K102" i="22"/>
  <c r="J102" i="22"/>
  <c r="M102" i="22" s="1"/>
  <c r="K101" i="22"/>
  <c r="N101" i="22" s="1"/>
  <c r="J101" i="22"/>
  <c r="M101" i="22" s="1"/>
  <c r="T100" i="22"/>
  <c r="S100" i="22"/>
  <c r="Q100" i="22"/>
  <c r="P100" i="22"/>
  <c r="O100" i="22"/>
  <c r="I100" i="22"/>
  <c r="H100" i="22"/>
  <c r="E100" i="22"/>
  <c r="K99" i="22"/>
  <c r="N99" i="22" s="1"/>
  <c r="J99" i="22"/>
  <c r="M99" i="22" s="1"/>
  <c r="K98" i="22"/>
  <c r="N98" i="22" s="1"/>
  <c r="J98" i="22"/>
  <c r="M98" i="22" s="1"/>
  <c r="K97" i="22"/>
  <c r="N97" i="22" s="1"/>
  <c r="J97" i="22"/>
  <c r="T94" i="22"/>
  <c r="S94" i="22"/>
  <c r="Q94" i="22"/>
  <c r="P94" i="22"/>
  <c r="O94" i="22"/>
  <c r="I94" i="22"/>
  <c r="H94" i="22"/>
  <c r="E94" i="22"/>
  <c r="K93" i="22"/>
  <c r="N93" i="22" s="1"/>
  <c r="J93" i="22"/>
  <c r="M93" i="22" s="1"/>
  <c r="K92" i="22"/>
  <c r="J92" i="22"/>
  <c r="M92" i="22" s="1"/>
  <c r="K91" i="22"/>
  <c r="N91" i="22" s="1"/>
  <c r="J91" i="22"/>
  <c r="M91" i="22" s="1"/>
  <c r="T90" i="22"/>
  <c r="S90" i="22"/>
  <c r="Q90" i="22"/>
  <c r="P90" i="22"/>
  <c r="O90" i="22"/>
  <c r="I90" i="22"/>
  <c r="H90" i="22"/>
  <c r="E90" i="22"/>
  <c r="K89" i="22"/>
  <c r="J89" i="22"/>
  <c r="M89" i="22" s="1"/>
  <c r="K88" i="22"/>
  <c r="N88" i="22" s="1"/>
  <c r="J88" i="22"/>
  <c r="K87" i="22"/>
  <c r="J87" i="22"/>
  <c r="T86" i="22"/>
  <c r="S86" i="22"/>
  <c r="Q86" i="22"/>
  <c r="P86" i="22"/>
  <c r="O86" i="22"/>
  <c r="I86" i="22"/>
  <c r="H86" i="22"/>
  <c r="E86" i="22"/>
  <c r="K85" i="22"/>
  <c r="N85" i="22" s="1"/>
  <c r="J85" i="22"/>
  <c r="M85" i="22" s="1"/>
  <c r="K84" i="22"/>
  <c r="N84" i="22" s="1"/>
  <c r="J84" i="22"/>
  <c r="K83" i="22"/>
  <c r="N83" i="22" s="1"/>
  <c r="J83" i="22"/>
  <c r="M83" i="22" s="1"/>
  <c r="T82" i="22"/>
  <c r="S82" i="22"/>
  <c r="Q82" i="22"/>
  <c r="P82" i="22"/>
  <c r="O82" i="22"/>
  <c r="I82" i="22"/>
  <c r="H82" i="22"/>
  <c r="E82" i="22"/>
  <c r="K81" i="22"/>
  <c r="J81" i="22"/>
  <c r="M81" i="22" s="1"/>
  <c r="K80" i="22"/>
  <c r="N80" i="22" s="1"/>
  <c r="J80" i="22"/>
  <c r="K79" i="22"/>
  <c r="J79" i="22"/>
  <c r="T76" i="22"/>
  <c r="S76" i="22"/>
  <c r="Q76" i="22"/>
  <c r="P76" i="22"/>
  <c r="O76" i="22"/>
  <c r="I76" i="22"/>
  <c r="H76" i="22"/>
  <c r="H77" i="22" s="1"/>
  <c r="E76" i="22"/>
  <c r="K75" i="22"/>
  <c r="N75" i="22" s="1"/>
  <c r="J75" i="22"/>
  <c r="K74" i="22"/>
  <c r="N74" i="22" s="1"/>
  <c r="J74" i="22"/>
  <c r="M74" i="22" s="1"/>
  <c r="K73" i="22"/>
  <c r="N73" i="22" s="1"/>
  <c r="J73" i="22"/>
  <c r="T72" i="22"/>
  <c r="S72" i="22"/>
  <c r="Q72" i="22"/>
  <c r="P72" i="22"/>
  <c r="O72" i="22"/>
  <c r="E72" i="22"/>
  <c r="K71" i="22"/>
  <c r="N71" i="22" s="1"/>
  <c r="J71" i="22"/>
  <c r="M71" i="22" s="1"/>
  <c r="K70" i="22"/>
  <c r="N70" i="22" s="1"/>
  <c r="J70" i="22"/>
  <c r="M70" i="22" s="1"/>
  <c r="K69" i="22"/>
  <c r="J69" i="22"/>
  <c r="M69" i="22" s="1"/>
  <c r="T68" i="22"/>
  <c r="S68" i="22"/>
  <c r="Q68" i="22"/>
  <c r="P68" i="22"/>
  <c r="O68" i="22"/>
  <c r="E68" i="22"/>
  <c r="K67" i="22"/>
  <c r="N67" i="22" s="1"/>
  <c r="J67" i="22"/>
  <c r="M67" i="22" s="1"/>
  <c r="K66" i="22"/>
  <c r="J66" i="22"/>
  <c r="M66" i="22" s="1"/>
  <c r="K65" i="22"/>
  <c r="N65" i="22" s="1"/>
  <c r="J65" i="22"/>
  <c r="M65" i="22" s="1"/>
  <c r="T64" i="22"/>
  <c r="S64" i="22"/>
  <c r="Q64" i="22"/>
  <c r="P64" i="22"/>
  <c r="O64" i="22"/>
  <c r="E64" i="22"/>
  <c r="K63" i="22"/>
  <c r="N63" i="22" s="1"/>
  <c r="J63" i="22"/>
  <c r="M63" i="22" s="1"/>
  <c r="K62" i="22"/>
  <c r="N62" i="22" s="1"/>
  <c r="J62" i="22"/>
  <c r="M62" i="22" s="1"/>
  <c r="K61" i="22"/>
  <c r="N61" i="22" s="1"/>
  <c r="J61" i="22"/>
  <c r="T58" i="22"/>
  <c r="S58" i="22"/>
  <c r="Q58" i="22"/>
  <c r="P58" i="22"/>
  <c r="O58" i="22"/>
  <c r="I58" i="22"/>
  <c r="H58" i="22"/>
  <c r="E58" i="22"/>
  <c r="K57" i="22"/>
  <c r="N57" i="22" s="1"/>
  <c r="J57" i="22"/>
  <c r="M57" i="22" s="1"/>
  <c r="K56" i="22"/>
  <c r="N56" i="22" s="1"/>
  <c r="J56" i="22"/>
  <c r="M56" i="22" s="1"/>
  <c r="K55" i="22"/>
  <c r="N55" i="22" s="1"/>
  <c r="J55" i="22"/>
  <c r="M55" i="22" s="1"/>
  <c r="T54" i="22"/>
  <c r="S54" i="22"/>
  <c r="Q54" i="22"/>
  <c r="P54" i="22"/>
  <c r="O54" i="22"/>
  <c r="I54" i="22"/>
  <c r="H54" i="22"/>
  <c r="E54" i="22"/>
  <c r="K53" i="22"/>
  <c r="J53" i="22"/>
  <c r="M53" i="22" s="1"/>
  <c r="K52" i="22"/>
  <c r="N52" i="22" s="1"/>
  <c r="J52" i="22"/>
  <c r="M52" i="22" s="1"/>
  <c r="K51" i="22"/>
  <c r="N51" i="22" s="1"/>
  <c r="J51" i="22"/>
  <c r="T50" i="22"/>
  <c r="S50" i="22"/>
  <c r="Q50" i="22"/>
  <c r="P50" i="22"/>
  <c r="O50" i="22"/>
  <c r="I50" i="22"/>
  <c r="H50" i="22"/>
  <c r="E50" i="22"/>
  <c r="K49" i="22"/>
  <c r="N49" i="22" s="1"/>
  <c r="J49" i="22"/>
  <c r="M49" i="22" s="1"/>
  <c r="K48" i="22"/>
  <c r="N48" i="22" s="1"/>
  <c r="J48" i="22"/>
  <c r="K47" i="22"/>
  <c r="N47" i="22" s="1"/>
  <c r="J47" i="22"/>
  <c r="M47" i="22" s="1"/>
  <c r="T46" i="22"/>
  <c r="S46" i="22"/>
  <c r="Q46" i="22"/>
  <c r="P46" i="22"/>
  <c r="O46" i="22"/>
  <c r="I46" i="22"/>
  <c r="H46" i="22"/>
  <c r="E46" i="22"/>
  <c r="K45" i="22"/>
  <c r="J45" i="22"/>
  <c r="M45" i="22" s="1"/>
  <c r="K44" i="22"/>
  <c r="N44" i="22" s="1"/>
  <c r="J44" i="22"/>
  <c r="M44" i="22" s="1"/>
  <c r="K43" i="22"/>
  <c r="N43" i="22" s="1"/>
  <c r="J43" i="22"/>
  <c r="T40" i="22"/>
  <c r="S40" i="22"/>
  <c r="Q40" i="22"/>
  <c r="P40" i="22"/>
  <c r="O40" i="22"/>
  <c r="I40" i="22"/>
  <c r="H40" i="22"/>
  <c r="E40" i="22"/>
  <c r="K39" i="22"/>
  <c r="N39" i="22" s="1"/>
  <c r="J39" i="22"/>
  <c r="K38" i="22"/>
  <c r="N38" i="22" s="1"/>
  <c r="J38" i="22"/>
  <c r="M38" i="22" s="1"/>
  <c r="K37" i="22"/>
  <c r="J37" i="22"/>
  <c r="T36" i="22"/>
  <c r="S36" i="22"/>
  <c r="Q36" i="22"/>
  <c r="P36" i="22"/>
  <c r="O36" i="22"/>
  <c r="I36" i="22"/>
  <c r="H36" i="22"/>
  <c r="E36" i="22"/>
  <c r="K35" i="22"/>
  <c r="N35" i="22" s="1"/>
  <c r="J35" i="22"/>
  <c r="M35" i="22" s="1"/>
  <c r="K34" i="22"/>
  <c r="J34" i="22"/>
  <c r="M34" i="22" s="1"/>
  <c r="K33" i="22"/>
  <c r="N33" i="22" s="1"/>
  <c r="J33" i="22"/>
  <c r="M33" i="22" s="1"/>
  <c r="T32" i="22"/>
  <c r="S32" i="22"/>
  <c r="Q32" i="22"/>
  <c r="P32" i="22"/>
  <c r="O32" i="22"/>
  <c r="I32" i="22"/>
  <c r="H32" i="22"/>
  <c r="E32" i="22"/>
  <c r="K31" i="22"/>
  <c r="N31" i="22" s="1"/>
  <c r="J31" i="22"/>
  <c r="K30" i="22"/>
  <c r="N30" i="22" s="1"/>
  <c r="J30" i="22"/>
  <c r="M30" i="22" s="1"/>
  <c r="K29" i="22"/>
  <c r="N29" i="22" s="1"/>
  <c r="J29" i="22"/>
  <c r="T28" i="22"/>
  <c r="S28" i="22"/>
  <c r="Q28" i="22"/>
  <c r="P28" i="22"/>
  <c r="O28" i="22"/>
  <c r="I28" i="22"/>
  <c r="H28" i="22"/>
  <c r="E28" i="22"/>
  <c r="K27" i="22"/>
  <c r="N27" i="22" s="1"/>
  <c r="J27" i="22"/>
  <c r="M27" i="22" s="1"/>
  <c r="K26" i="22"/>
  <c r="J26" i="22"/>
  <c r="M26" i="22" s="1"/>
  <c r="K25" i="22"/>
  <c r="N25" i="22" s="1"/>
  <c r="J25" i="22"/>
  <c r="T22" i="22"/>
  <c r="S22" i="22"/>
  <c r="Q22" i="22"/>
  <c r="P22" i="22"/>
  <c r="O22" i="22"/>
  <c r="I22" i="22"/>
  <c r="H22" i="22"/>
  <c r="E22" i="22"/>
  <c r="K21" i="22"/>
  <c r="N21" i="22" s="1"/>
  <c r="J21" i="22"/>
  <c r="K20" i="22"/>
  <c r="N20" i="22" s="1"/>
  <c r="J20" i="22"/>
  <c r="K19" i="22"/>
  <c r="N19" i="22" s="1"/>
  <c r="J19" i="22"/>
  <c r="M19" i="22" s="1"/>
  <c r="T18" i="22"/>
  <c r="S18" i="22"/>
  <c r="Q18" i="22"/>
  <c r="P18" i="22"/>
  <c r="O18" i="22"/>
  <c r="I18" i="22"/>
  <c r="H18" i="22"/>
  <c r="E18" i="22"/>
  <c r="K17" i="22"/>
  <c r="N17" i="22" s="1"/>
  <c r="J17" i="22"/>
  <c r="M17" i="22" s="1"/>
  <c r="K16" i="22"/>
  <c r="J16" i="22"/>
  <c r="M16" i="22" s="1"/>
  <c r="K15" i="22"/>
  <c r="J15" i="22"/>
  <c r="M15" i="22" s="1"/>
  <c r="T14" i="22"/>
  <c r="S14" i="22"/>
  <c r="Q14" i="22"/>
  <c r="P14" i="22"/>
  <c r="O14" i="22"/>
  <c r="I14" i="22"/>
  <c r="H14" i="22"/>
  <c r="E14" i="22"/>
  <c r="K13" i="22"/>
  <c r="N13" i="22" s="1"/>
  <c r="J13" i="22"/>
  <c r="M13" i="22" s="1"/>
  <c r="K12" i="22"/>
  <c r="N12" i="22" s="1"/>
  <c r="J12" i="22"/>
  <c r="K11" i="22"/>
  <c r="N11" i="22" s="1"/>
  <c r="J11" i="22"/>
  <c r="M11" i="22" s="1"/>
  <c r="T10" i="22"/>
  <c r="S10" i="22"/>
  <c r="Q10" i="22"/>
  <c r="P10" i="22"/>
  <c r="O10" i="22"/>
  <c r="I10" i="22"/>
  <c r="H10" i="22"/>
  <c r="E10" i="22"/>
  <c r="K9" i="22"/>
  <c r="N9" i="22" s="1"/>
  <c r="J9" i="22"/>
  <c r="M9" i="22" s="1"/>
  <c r="K8" i="22"/>
  <c r="J8" i="22"/>
  <c r="M8" i="22" s="1"/>
  <c r="K7" i="22"/>
  <c r="J7" i="22"/>
  <c r="H130" i="21"/>
  <c r="H148" i="2"/>
  <c r="H130" i="2"/>
  <c r="I130" i="2"/>
  <c r="L87" i="23" l="1"/>
  <c r="L68" i="23"/>
  <c r="L258" i="23"/>
  <c r="L201" i="23"/>
  <c r="L125" i="23"/>
  <c r="N30" i="23"/>
  <c r="M49" i="23"/>
  <c r="L207" i="22"/>
  <c r="M30" i="23"/>
  <c r="L182" i="23"/>
  <c r="M87" i="23"/>
  <c r="L144" i="23"/>
  <c r="L21" i="22"/>
  <c r="L123" i="22"/>
  <c r="L153" i="22"/>
  <c r="L156" i="22"/>
  <c r="M125" i="23"/>
  <c r="M138" i="23" s="1"/>
  <c r="M76" i="23"/>
  <c r="L11" i="23"/>
  <c r="N239" i="23"/>
  <c r="N252" i="23" s="1"/>
  <c r="M163" i="23"/>
  <c r="L73" i="22"/>
  <c r="L220" i="23"/>
  <c r="L49" i="23"/>
  <c r="N220" i="23"/>
  <c r="M68" i="23"/>
  <c r="M81" i="23" s="1"/>
  <c r="L106" i="23"/>
  <c r="L163" i="23"/>
  <c r="M144" i="23"/>
  <c r="M201" i="23"/>
  <c r="M214" i="23" s="1"/>
  <c r="L224" i="22"/>
  <c r="L118" i="23"/>
  <c r="L270" i="23"/>
  <c r="L200" i="22"/>
  <c r="N270" i="23"/>
  <c r="N271" i="23" s="1"/>
  <c r="J195" i="23"/>
  <c r="N228" i="23"/>
  <c r="N233" i="23" s="1"/>
  <c r="M232" i="23"/>
  <c r="L114" i="23"/>
  <c r="L76" i="23"/>
  <c r="L129" i="23"/>
  <c r="L42" i="23"/>
  <c r="L15" i="23"/>
  <c r="J24" i="23"/>
  <c r="L23" i="23"/>
  <c r="L80" i="23"/>
  <c r="L232" i="23"/>
  <c r="L224" i="23"/>
  <c r="L110" i="23"/>
  <c r="P273" i="23"/>
  <c r="S95" i="22"/>
  <c r="S113" i="22"/>
  <c r="S131" i="22"/>
  <c r="S149" i="22"/>
  <c r="J214" i="23"/>
  <c r="L190" i="23"/>
  <c r="N195" i="23"/>
  <c r="L243" i="23"/>
  <c r="L57" i="23"/>
  <c r="T95" i="22"/>
  <c r="O113" i="22"/>
  <c r="T113" i="22"/>
  <c r="L137" i="23"/>
  <c r="K81" i="23"/>
  <c r="L228" i="23"/>
  <c r="L171" i="23"/>
  <c r="L133" i="23"/>
  <c r="M53" i="23"/>
  <c r="M252" i="23"/>
  <c r="N110" i="23"/>
  <c r="N119" i="23" s="1"/>
  <c r="L72" i="23"/>
  <c r="L99" i="23"/>
  <c r="K138" i="23"/>
  <c r="Q131" i="22"/>
  <c r="L127" i="22"/>
  <c r="Q149" i="22"/>
  <c r="L175" i="22"/>
  <c r="T239" i="22"/>
  <c r="L266" i="23"/>
  <c r="L209" i="23"/>
  <c r="L205" i="23"/>
  <c r="L91" i="23"/>
  <c r="L53" i="23"/>
  <c r="L34" i="23"/>
  <c r="L262" i="23"/>
  <c r="H185" i="22"/>
  <c r="P239" i="22"/>
  <c r="P257" i="22"/>
  <c r="L167" i="23"/>
  <c r="K43" i="23"/>
  <c r="J216" i="22"/>
  <c r="K90" i="22"/>
  <c r="M110" i="23"/>
  <c r="M119" i="23" s="1"/>
  <c r="L175" i="23"/>
  <c r="L251" i="23"/>
  <c r="Q273" i="23"/>
  <c r="M224" i="23"/>
  <c r="M91" i="23"/>
  <c r="M61" i="23"/>
  <c r="N62" i="23"/>
  <c r="N43" i="23"/>
  <c r="J271" i="23"/>
  <c r="K271" i="23"/>
  <c r="J252" i="23"/>
  <c r="L213" i="23"/>
  <c r="K214" i="23"/>
  <c r="K157" i="23"/>
  <c r="L152" i="23"/>
  <c r="M152" i="23"/>
  <c r="N157" i="23"/>
  <c r="N133" i="23"/>
  <c r="N138" i="23" s="1"/>
  <c r="K119" i="23"/>
  <c r="K100" i="23"/>
  <c r="J100" i="23"/>
  <c r="M95" i="23"/>
  <c r="J81" i="23"/>
  <c r="N81" i="23"/>
  <c r="L61" i="23"/>
  <c r="M57" i="23"/>
  <c r="J62" i="23"/>
  <c r="K62" i="23"/>
  <c r="M43" i="23"/>
  <c r="L38" i="23"/>
  <c r="M24" i="23"/>
  <c r="N24" i="23"/>
  <c r="K24" i="23"/>
  <c r="K252" i="23"/>
  <c r="J43" i="23"/>
  <c r="N214" i="23"/>
  <c r="L19" i="23"/>
  <c r="O273" i="23"/>
  <c r="L95" i="23"/>
  <c r="N176" i="23"/>
  <c r="M195" i="23"/>
  <c r="L194" i="23"/>
  <c r="L247" i="23"/>
  <c r="K176" i="23"/>
  <c r="M176" i="23"/>
  <c r="K233" i="23"/>
  <c r="E273" i="23"/>
  <c r="L186" i="23"/>
  <c r="J233" i="23"/>
  <c r="J176" i="23"/>
  <c r="L148" i="23"/>
  <c r="L156" i="23"/>
  <c r="H273" i="23"/>
  <c r="K195" i="23"/>
  <c r="J138" i="23"/>
  <c r="J157" i="23"/>
  <c r="M271" i="23"/>
  <c r="J119" i="23"/>
  <c r="S273" i="23"/>
  <c r="T273" i="23"/>
  <c r="N100" i="23"/>
  <c r="I273" i="23"/>
  <c r="P23" i="22"/>
  <c r="P77" i="22"/>
  <c r="T167" i="22"/>
  <c r="S221" i="22"/>
  <c r="Q257" i="22"/>
  <c r="O23" i="22"/>
  <c r="Q77" i="22"/>
  <c r="K72" i="22"/>
  <c r="P185" i="22"/>
  <c r="T221" i="22"/>
  <c r="L243" i="22"/>
  <c r="P59" i="22"/>
  <c r="I113" i="22"/>
  <c r="H131" i="22"/>
  <c r="N122" i="22"/>
  <c r="O167" i="22"/>
  <c r="T257" i="22"/>
  <c r="L92" i="22"/>
  <c r="M166" i="22"/>
  <c r="K40" i="22"/>
  <c r="K82" i="22"/>
  <c r="K230" i="22"/>
  <c r="S23" i="22"/>
  <c r="S59" i="22"/>
  <c r="P95" i="22"/>
  <c r="K154" i="22"/>
  <c r="O257" i="22"/>
  <c r="T23" i="22"/>
  <c r="P149" i="22"/>
  <c r="L183" i="22"/>
  <c r="L191" i="22"/>
  <c r="O221" i="22"/>
  <c r="O239" i="22"/>
  <c r="S167" i="22"/>
  <c r="L165" i="22"/>
  <c r="L173" i="22"/>
  <c r="T41" i="22"/>
  <c r="I59" i="22"/>
  <c r="J54" i="22"/>
  <c r="Q95" i="22"/>
  <c r="P113" i="22"/>
  <c r="T131" i="22"/>
  <c r="M153" i="22"/>
  <c r="S185" i="22"/>
  <c r="H203" i="22"/>
  <c r="S239" i="22"/>
  <c r="O41" i="22"/>
  <c r="L8" i="22"/>
  <c r="P41" i="22"/>
  <c r="T59" i="22"/>
  <c r="T77" i="22"/>
  <c r="O77" i="22"/>
  <c r="L87" i="22"/>
  <c r="Q113" i="22"/>
  <c r="L106" i="22"/>
  <c r="P131" i="22"/>
  <c r="O149" i="22"/>
  <c r="E167" i="22"/>
  <c r="P167" i="22"/>
  <c r="L164" i="22"/>
  <c r="O185" i="22"/>
  <c r="T185" i="22"/>
  <c r="Q185" i="22"/>
  <c r="Q221" i="22"/>
  <c r="S257" i="22"/>
  <c r="L253" i="22"/>
  <c r="L219" i="22"/>
  <c r="L181" i="22"/>
  <c r="J184" i="22"/>
  <c r="Q167" i="22"/>
  <c r="L84" i="22"/>
  <c r="L48" i="22"/>
  <c r="H221" i="22"/>
  <c r="L169" i="22"/>
  <c r="L79" i="22"/>
  <c r="N79" i="22"/>
  <c r="J256" i="22"/>
  <c r="M253" i="22"/>
  <c r="L229" i="22"/>
  <c r="M224" i="22"/>
  <c r="M226" i="22" s="1"/>
  <c r="L225" i="22"/>
  <c r="L210" i="22"/>
  <c r="M207" i="22"/>
  <c r="M208" i="22" s="1"/>
  <c r="L199" i="22"/>
  <c r="K198" i="22"/>
  <c r="L187" i="22"/>
  <c r="K190" i="22"/>
  <c r="M183" i="22"/>
  <c r="M175" i="22"/>
  <c r="M169" i="22"/>
  <c r="J148" i="22"/>
  <c r="L146" i="22"/>
  <c r="L142" i="22"/>
  <c r="J140" i="22"/>
  <c r="L138" i="22"/>
  <c r="K136" i="22"/>
  <c r="M118" i="22"/>
  <c r="M94" i="22"/>
  <c r="M87" i="22"/>
  <c r="M84" i="22"/>
  <c r="M86" i="22" s="1"/>
  <c r="M79" i="22"/>
  <c r="J82" i="22"/>
  <c r="M48" i="22"/>
  <c r="M50" i="22" s="1"/>
  <c r="J40" i="22"/>
  <c r="N37" i="22"/>
  <c r="L29" i="22"/>
  <c r="J28" i="22"/>
  <c r="J10" i="22"/>
  <c r="Q23" i="22"/>
  <c r="Q41" i="22"/>
  <c r="Q59" i="22"/>
  <c r="N256" i="22"/>
  <c r="L249" i="22"/>
  <c r="J252" i="22"/>
  <c r="L251" i="22"/>
  <c r="H257" i="22"/>
  <c r="N248" i="22"/>
  <c r="L245" i="22"/>
  <c r="J248" i="22"/>
  <c r="I257" i="22"/>
  <c r="J244" i="22"/>
  <c r="E257" i="22"/>
  <c r="M243" i="22"/>
  <c r="L241" i="22"/>
  <c r="L237" i="22"/>
  <c r="K238" i="22"/>
  <c r="N238" i="22"/>
  <c r="E239" i="22"/>
  <c r="M234" i="22"/>
  <c r="L233" i="22"/>
  <c r="L232" i="22"/>
  <c r="H239" i="22"/>
  <c r="I239" i="22"/>
  <c r="N227" i="22"/>
  <c r="N230" i="22" s="1"/>
  <c r="L218" i="22"/>
  <c r="M213" i="22"/>
  <c r="M216" i="22" s="1"/>
  <c r="L215" i="22"/>
  <c r="L214" i="22"/>
  <c r="E221" i="22"/>
  <c r="L211" i="22"/>
  <c r="I221" i="22"/>
  <c r="L206" i="22"/>
  <c r="J208" i="22"/>
  <c r="J198" i="22"/>
  <c r="L195" i="22"/>
  <c r="I203" i="22"/>
  <c r="L196" i="22"/>
  <c r="M191" i="22"/>
  <c r="M194" i="22" s="1"/>
  <c r="L192" i="22"/>
  <c r="N202" i="22"/>
  <c r="J190" i="22"/>
  <c r="L188" i="22"/>
  <c r="N180" i="22"/>
  <c r="L177" i="22"/>
  <c r="E185" i="22"/>
  <c r="I185" i="22"/>
  <c r="J176" i="22"/>
  <c r="J172" i="22"/>
  <c r="N172" i="22"/>
  <c r="H167" i="22"/>
  <c r="L161" i="22"/>
  <c r="K162" i="22"/>
  <c r="L157" i="22"/>
  <c r="M156" i="22"/>
  <c r="M158" i="22" s="1"/>
  <c r="N151" i="22"/>
  <c r="N154" i="22" s="1"/>
  <c r="M145" i="22"/>
  <c r="M148" i="22" s="1"/>
  <c r="N148" i="22"/>
  <c r="L147" i="22"/>
  <c r="E149" i="22"/>
  <c r="I149" i="22"/>
  <c r="N140" i="22"/>
  <c r="L139" i="22"/>
  <c r="M137" i="22"/>
  <c r="M140" i="22" s="1"/>
  <c r="L134" i="22"/>
  <c r="J130" i="22"/>
  <c r="E131" i="22"/>
  <c r="J126" i="22"/>
  <c r="M123" i="22"/>
  <c r="L120" i="22"/>
  <c r="J122" i="22"/>
  <c r="K122" i="22"/>
  <c r="I131" i="22"/>
  <c r="L119" i="22"/>
  <c r="J118" i="22"/>
  <c r="K112" i="22"/>
  <c r="L111" i="22"/>
  <c r="M112" i="22"/>
  <c r="N106" i="22"/>
  <c r="N108" i="22" s="1"/>
  <c r="K104" i="22"/>
  <c r="L103" i="22"/>
  <c r="E113" i="22"/>
  <c r="L98" i="22"/>
  <c r="N92" i="22"/>
  <c r="I95" i="22"/>
  <c r="N87" i="22"/>
  <c r="J90" i="22"/>
  <c r="H95" i="22"/>
  <c r="E95" i="22"/>
  <c r="J76" i="22"/>
  <c r="M73" i="22"/>
  <c r="L71" i="22"/>
  <c r="N69" i="22"/>
  <c r="N72" i="22" s="1"/>
  <c r="E77" i="22"/>
  <c r="N64" i="22"/>
  <c r="L62" i="22"/>
  <c r="L56" i="22"/>
  <c r="H59" i="22"/>
  <c r="M58" i="22"/>
  <c r="N58" i="22"/>
  <c r="K54" i="22"/>
  <c r="L51" i="22"/>
  <c r="M51" i="22"/>
  <c r="M54" i="22" s="1"/>
  <c r="N50" i="22"/>
  <c r="J46" i="22"/>
  <c r="L37" i="22"/>
  <c r="M37" i="22"/>
  <c r="M43" i="22"/>
  <c r="M46" i="22" s="1"/>
  <c r="L38" i="22"/>
  <c r="E41" i="22"/>
  <c r="M29" i="22"/>
  <c r="J32" i="22"/>
  <c r="L30" i="22"/>
  <c r="H41" i="22"/>
  <c r="K32" i="22"/>
  <c r="I41" i="22"/>
  <c r="M25" i="22"/>
  <c r="M28" i="22" s="1"/>
  <c r="M21" i="22"/>
  <c r="H23" i="22"/>
  <c r="L19" i="22"/>
  <c r="J18" i="22"/>
  <c r="L16" i="22"/>
  <c r="N16" i="22"/>
  <c r="E23" i="22"/>
  <c r="L11" i="22"/>
  <c r="I23" i="22"/>
  <c r="L13" i="22"/>
  <c r="M7" i="22"/>
  <c r="M10" i="22" s="1"/>
  <c r="J14" i="22"/>
  <c r="M12" i="22"/>
  <c r="M14" i="22" s="1"/>
  <c r="L12" i="22"/>
  <c r="M18" i="22"/>
  <c r="N22" i="22"/>
  <c r="K28" i="22"/>
  <c r="N26" i="22"/>
  <c r="N28" i="22" s="1"/>
  <c r="L26" i="22"/>
  <c r="S77" i="22"/>
  <c r="M72" i="22"/>
  <c r="M75" i="22"/>
  <c r="L75" i="22"/>
  <c r="N81" i="22"/>
  <c r="L81" i="22"/>
  <c r="N94" i="22"/>
  <c r="N8" i="22"/>
  <c r="M36" i="22"/>
  <c r="E59" i="22"/>
  <c r="N15" i="22"/>
  <c r="N18" i="22" s="1"/>
  <c r="K18" i="22"/>
  <c r="J22" i="22"/>
  <c r="M20" i="22"/>
  <c r="L20" i="22"/>
  <c r="N32" i="22"/>
  <c r="M39" i="22"/>
  <c r="L39" i="22"/>
  <c r="M61" i="22"/>
  <c r="M64" i="22" s="1"/>
  <c r="L61" i="22"/>
  <c r="M68" i="22"/>
  <c r="N45" i="22"/>
  <c r="N46" i="22" s="1"/>
  <c r="L45" i="22"/>
  <c r="N53" i="22"/>
  <c r="N54" i="22" s="1"/>
  <c r="L53" i="22"/>
  <c r="M97" i="22"/>
  <c r="M100" i="22" s="1"/>
  <c r="J100" i="22"/>
  <c r="L97" i="22"/>
  <c r="M104" i="22"/>
  <c r="K126" i="22"/>
  <c r="N125" i="22"/>
  <c r="M228" i="22"/>
  <c r="M230" i="22" s="1"/>
  <c r="L228" i="22"/>
  <c r="N7" i="22"/>
  <c r="K10" i="22"/>
  <c r="L7" i="22"/>
  <c r="S41" i="22"/>
  <c r="N34" i="22"/>
  <c r="N36" i="22" s="1"/>
  <c r="L34" i="22"/>
  <c r="K46" i="22"/>
  <c r="J64" i="22"/>
  <c r="N86" i="22"/>
  <c r="N89" i="22"/>
  <c r="L89" i="22"/>
  <c r="N100" i="22"/>
  <c r="H113" i="22"/>
  <c r="O59" i="22"/>
  <c r="N66" i="22"/>
  <c r="N68" i="22" s="1"/>
  <c r="L66" i="22"/>
  <c r="N76" i="22"/>
  <c r="N14" i="22"/>
  <c r="M31" i="22"/>
  <c r="L31" i="22"/>
  <c r="N40" i="22"/>
  <c r="O95" i="22"/>
  <c r="M105" i="22"/>
  <c r="M108" i="22" s="1"/>
  <c r="J108" i="22"/>
  <c r="L105" i="22"/>
  <c r="L15" i="22"/>
  <c r="K64" i="22"/>
  <c r="K76" i="22"/>
  <c r="L116" i="22"/>
  <c r="N116" i="22"/>
  <c r="N118" i="22" s="1"/>
  <c r="M179" i="22"/>
  <c r="M180" i="22" s="1"/>
  <c r="L179" i="22"/>
  <c r="N208" i="22"/>
  <c r="N231" i="22"/>
  <c r="N234" i="22" s="1"/>
  <c r="K234" i="22"/>
  <c r="J68" i="22"/>
  <c r="M121" i="22"/>
  <c r="M122" i="22" s="1"/>
  <c r="L121" i="22"/>
  <c r="L128" i="22"/>
  <c r="E203" i="22"/>
  <c r="N216" i="22"/>
  <c r="Q239" i="22"/>
  <c r="L9" i="22"/>
  <c r="L17" i="22"/>
  <c r="L47" i="22"/>
  <c r="J50" i="22"/>
  <c r="L55" i="22"/>
  <c r="J58" i="22"/>
  <c r="K68" i="22"/>
  <c r="L70" i="22"/>
  <c r="L83" i="22"/>
  <c r="J86" i="22"/>
  <c r="L91" i="22"/>
  <c r="J94" i="22"/>
  <c r="K100" i="22"/>
  <c r="L102" i="22"/>
  <c r="K108" i="22"/>
  <c r="L110" i="22"/>
  <c r="K118" i="22"/>
  <c r="J136" i="22"/>
  <c r="L133" i="22"/>
  <c r="N162" i="22"/>
  <c r="P221" i="22"/>
  <c r="N223" i="22"/>
  <c r="N226" i="22" s="1"/>
  <c r="K226" i="22"/>
  <c r="L25" i="22"/>
  <c r="L33" i="22"/>
  <c r="J36" i="22"/>
  <c r="L44" i="22"/>
  <c r="K50" i="22"/>
  <c r="L52" i="22"/>
  <c r="K58" i="22"/>
  <c r="L63" i="22"/>
  <c r="L65" i="22"/>
  <c r="J72" i="22"/>
  <c r="L80" i="22"/>
  <c r="K86" i="22"/>
  <c r="L88" i="22"/>
  <c r="K94" i="22"/>
  <c r="L99" i="22"/>
  <c r="L107" i="22"/>
  <c r="M129" i="22"/>
  <c r="M130" i="22" s="1"/>
  <c r="L129" i="22"/>
  <c r="L135" i="22"/>
  <c r="N135" i="22"/>
  <c r="N136" i="22" s="1"/>
  <c r="M160" i="22"/>
  <c r="M162" i="22" s="1"/>
  <c r="L160" i="22"/>
  <c r="M171" i="22"/>
  <c r="L171" i="22"/>
  <c r="M209" i="22"/>
  <c r="M212" i="22" s="1"/>
  <c r="J212" i="22"/>
  <c r="L209" i="22"/>
  <c r="M217" i="22"/>
  <c r="M220" i="22" s="1"/>
  <c r="J220" i="22"/>
  <c r="L217" i="22"/>
  <c r="M255" i="22"/>
  <c r="L255" i="22"/>
  <c r="K36" i="22"/>
  <c r="L49" i="22"/>
  <c r="L57" i="22"/>
  <c r="L74" i="22"/>
  <c r="M80" i="22"/>
  <c r="L85" i="22"/>
  <c r="M88" i="22"/>
  <c r="M90" i="22" s="1"/>
  <c r="L93" i="22"/>
  <c r="N102" i="22"/>
  <c r="N104" i="22" s="1"/>
  <c r="N110" i="22"/>
  <c r="N112" i="22" s="1"/>
  <c r="L115" i="22"/>
  <c r="L117" i="22"/>
  <c r="O131" i="22"/>
  <c r="L124" i="22"/>
  <c r="N124" i="22"/>
  <c r="M133" i="22"/>
  <c r="M136" i="22" s="1"/>
  <c r="J144" i="22"/>
  <c r="L141" i="22"/>
  <c r="N163" i="22"/>
  <c r="N166" i="22" s="1"/>
  <c r="K166" i="22"/>
  <c r="K202" i="22"/>
  <c r="K14" i="22"/>
  <c r="K22" i="22"/>
  <c r="L27" i="22"/>
  <c r="L35" i="22"/>
  <c r="L67" i="22"/>
  <c r="L69" i="22"/>
  <c r="L101" i="22"/>
  <c r="J104" i="22"/>
  <c r="L109" i="22"/>
  <c r="J112" i="22"/>
  <c r="K130" i="22"/>
  <c r="T149" i="22"/>
  <c r="K140" i="22"/>
  <c r="M152" i="22"/>
  <c r="M154" i="22" s="1"/>
  <c r="L152" i="22"/>
  <c r="K194" i="22"/>
  <c r="M236" i="22"/>
  <c r="M238" i="22" s="1"/>
  <c r="L236" i="22"/>
  <c r="L43" i="22"/>
  <c r="M125" i="22"/>
  <c r="L125" i="22"/>
  <c r="H149" i="22"/>
  <c r="M144" i="22"/>
  <c r="L143" i="22"/>
  <c r="K144" i="22"/>
  <c r="N143" i="22"/>
  <c r="N144" i="22" s="1"/>
  <c r="I167" i="22"/>
  <c r="N155" i="22"/>
  <c r="N158" i="22" s="1"/>
  <c r="K158" i="22"/>
  <c r="J180" i="22"/>
  <c r="M247" i="22"/>
  <c r="M248" i="22" s="1"/>
  <c r="L247" i="22"/>
  <c r="N127" i="22"/>
  <c r="N130" i="22" s="1"/>
  <c r="L151" i="22"/>
  <c r="J154" i="22"/>
  <c r="L159" i="22"/>
  <c r="J162" i="22"/>
  <c r="L170" i="22"/>
  <c r="K176" i="22"/>
  <c r="L178" i="22"/>
  <c r="K184" i="22"/>
  <c r="L189" i="22"/>
  <c r="L197" i="22"/>
  <c r="L227" i="22"/>
  <c r="J230" i="22"/>
  <c r="L235" i="22"/>
  <c r="J238" i="22"/>
  <c r="K244" i="22"/>
  <c r="L246" i="22"/>
  <c r="K252" i="22"/>
  <c r="L254" i="22"/>
  <c r="L137" i="22"/>
  <c r="L145" i="22"/>
  <c r="N173" i="22"/>
  <c r="N176" i="22" s="1"/>
  <c r="N181" i="22"/>
  <c r="N184" i="22" s="1"/>
  <c r="M189" i="22"/>
  <c r="M190" i="22" s="1"/>
  <c r="N192" i="22"/>
  <c r="N194" i="22" s="1"/>
  <c r="M197" i="22"/>
  <c r="M198" i="22" s="1"/>
  <c r="N200" i="22"/>
  <c r="L205" i="22"/>
  <c r="L208" i="22" s="1"/>
  <c r="N211" i="22"/>
  <c r="N212" i="22" s="1"/>
  <c r="L213" i="22"/>
  <c r="N219" i="22"/>
  <c r="N220" i="22" s="1"/>
  <c r="N241" i="22"/>
  <c r="N244" i="22" s="1"/>
  <c r="N249" i="22"/>
  <c r="N252" i="22" s="1"/>
  <c r="K148" i="22"/>
  <c r="J194" i="22"/>
  <c r="J202" i="22"/>
  <c r="K208" i="22"/>
  <c r="K216" i="22"/>
  <c r="L155" i="22"/>
  <c r="J158" i="22"/>
  <c r="L163" i="22"/>
  <c r="J166" i="22"/>
  <c r="K172" i="22"/>
  <c r="L174" i="22"/>
  <c r="L176" i="22" s="1"/>
  <c r="K180" i="22"/>
  <c r="L182" i="22"/>
  <c r="L193" i="22"/>
  <c r="L201" i="22"/>
  <c r="L202" i="22" s="1"/>
  <c r="L223" i="22"/>
  <c r="J226" i="22"/>
  <c r="L231" i="22"/>
  <c r="J234" i="22"/>
  <c r="L242" i="22"/>
  <c r="K248" i="22"/>
  <c r="L250" i="22"/>
  <c r="K256" i="22"/>
  <c r="M174" i="22"/>
  <c r="M182" i="22"/>
  <c r="N188" i="22"/>
  <c r="N190" i="22" s="1"/>
  <c r="N196" i="22"/>
  <c r="N198" i="22" s="1"/>
  <c r="M242" i="22"/>
  <c r="M244" i="22" s="1"/>
  <c r="M250" i="22"/>
  <c r="M252" i="22" s="1"/>
  <c r="K212" i="22"/>
  <c r="K220" i="22"/>
  <c r="Q10" i="21"/>
  <c r="L176" i="23" l="1"/>
  <c r="K167" i="22"/>
  <c r="N10" i="22"/>
  <c r="N23" i="22" s="1"/>
  <c r="M233" i="23"/>
  <c r="L130" i="22"/>
  <c r="L271" i="23"/>
  <c r="L119" i="23"/>
  <c r="L214" i="23"/>
  <c r="L233" i="23"/>
  <c r="L138" i="23"/>
  <c r="M100" i="23"/>
  <c r="L81" i="23"/>
  <c r="L24" i="23"/>
  <c r="L43" i="23"/>
  <c r="L54" i="22"/>
  <c r="N82" i="22"/>
  <c r="M184" i="22"/>
  <c r="L158" i="22"/>
  <c r="L244" i="22"/>
  <c r="L166" i="22"/>
  <c r="L234" i="22"/>
  <c r="M172" i="22"/>
  <c r="L32" i="22"/>
  <c r="S259" i="22"/>
  <c r="L62" i="23"/>
  <c r="L256" i="22"/>
  <c r="M256" i="22"/>
  <c r="M257" i="22" s="1"/>
  <c r="L184" i="22"/>
  <c r="L172" i="22"/>
  <c r="N90" i="22"/>
  <c r="L252" i="23"/>
  <c r="M40" i="22"/>
  <c r="L195" i="23"/>
  <c r="L100" i="23"/>
  <c r="M157" i="23"/>
  <c r="M62" i="23"/>
  <c r="L157" i="23"/>
  <c r="K273" i="23"/>
  <c r="J273" i="23"/>
  <c r="N273" i="23"/>
  <c r="L230" i="22"/>
  <c r="M176" i="22"/>
  <c r="L226" i="22"/>
  <c r="M82" i="22"/>
  <c r="M95" i="22" s="1"/>
  <c r="M126" i="22"/>
  <c r="M131" i="22" s="1"/>
  <c r="J41" i="22"/>
  <c r="J221" i="22"/>
  <c r="N126" i="22"/>
  <c r="N131" i="22" s="1"/>
  <c r="L90" i="22"/>
  <c r="M32" i="22"/>
  <c r="J257" i="22"/>
  <c r="L122" i="22"/>
  <c r="K95" i="22"/>
  <c r="J95" i="22"/>
  <c r="M76" i="22"/>
  <c r="M77" i="22" s="1"/>
  <c r="L40" i="22"/>
  <c r="L14" i="22"/>
  <c r="L252" i="22"/>
  <c r="L248" i="22"/>
  <c r="L238" i="22"/>
  <c r="M239" i="22"/>
  <c r="K239" i="22"/>
  <c r="N239" i="22"/>
  <c r="L220" i="22"/>
  <c r="L216" i="22"/>
  <c r="L212" i="22"/>
  <c r="M221" i="22"/>
  <c r="J203" i="22"/>
  <c r="L198" i="22"/>
  <c r="L194" i="22"/>
  <c r="N203" i="22"/>
  <c r="L190" i="22"/>
  <c r="N185" i="22"/>
  <c r="L180" i="22"/>
  <c r="J185" i="22"/>
  <c r="L162" i="22"/>
  <c r="K149" i="22"/>
  <c r="L148" i="22"/>
  <c r="L140" i="22"/>
  <c r="J131" i="22"/>
  <c r="L126" i="22"/>
  <c r="L118" i="22"/>
  <c r="L108" i="22"/>
  <c r="L104" i="22"/>
  <c r="L82" i="22"/>
  <c r="L76" i="22"/>
  <c r="N77" i="22"/>
  <c r="M59" i="22"/>
  <c r="L46" i="22"/>
  <c r="N41" i="22"/>
  <c r="K41" i="22"/>
  <c r="L22" i="22"/>
  <c r="M22" i="22"/>
  <c r="M23" i="22" s="1"/>
  <c r="J23" i="22"/>
  <c r="M167" i="22"/>
  <c r="K203" i="22"/>
  <c r="O259" i="22"/>
  <c r="K221" i="22"/>
  <c r="L72" i="22"/>
  <c r="N221" i="22"/>
  <c r="N113" i="22"/>
  <c r="J77" i="22"/>
  <c r="T259" i="22"/>
  <c r="I259" i="22"/>
  <c r="H259" i="22"/>
  <c r="K113" i="22"/>
  <c r="L58" i="22"/>
  <c r="K59" i="22"/>
  <c r="L10" i="22"/>
  <c r="K185" i="22"/>
  <c r="J167" i="22"/>
  <c r="N149" i="22"/>
  <c r="N167" i="22"/>
  <c r="J59" i="22"/>
  <c r="E259" i="22"/>
  <c r="K23" i="22"/>
  <c r="J239" i="22"/>
  <c r="L154" i="22"/>
  <c r="L144" i="22"/>
  <c r="L36" i="22"/>
  <c r="L136" i="22"/>
  <c r="L94" i="22"/>
  <c r="L50" i="22"/>
  <c r="K77" i="22"/>
  <c r="L100" i="22"/>
  <c r="L64" i="22"/>
  <c r="P259" i="22"/>
  <c r="L68" i="22"/>
  <c r="L28" i="22"/>
  <c r="J149" i="22"/>
  <c r="L18" i="22"/>
  <c r="N59" i="22"/>
  <c r="J113" i="22"/>
  <c r="Q259" i="22"/>
  <c r="N257" i="22"/>
  <c r="M202" i="22"/>
  <c r="M203" i="22" s="1"/>
  <c r="K257" i="22"/>
  <c r="L112" i="22"/>
  <c r="M149" i="22"/>
  <c r="K131" i="22"/>
  <c r="L86" i="22"/>
  <c r="M113" i="22"/>
  <c r="T256" i="21"/>
  <c r="S256" i="21"/>
  <c r="R256" i="21"/>
  <c r="R257" i="21" s="1"/>
  <c r="R259" i="21" s="1"/>
  <c r="Q256" i="21"/>
  <c r="P256" i="21"/>
  <c r="O256" i="21"/>
  <c r="I256" i="21"/>
  <c r="H256" i="21"/>
  <c r="E256" i="21"/>
  <c r="K255" i="21"/>
  <c r="N255" i="21" s="1"/>
  <c r="J255" i="21"/>
  <c r="M255" i="21" s="1"/>
  <c r="K254" i="21"/>
  <c r="N254" i="21" s="1"/>
  <c r="J254" i="21"/>
  <c r="K253" i="21"/>
  <c r="J253" i="21"/>
  <c r="T252" i="21"/>
  <c r="S252" i="21"/>
  <c r="Q252" i="21"/>
  <c r="P252" i="21"/>
  <c r="O252" i="21"/>
  <c r="I252" i="21"/>
  <c r="H252" i="21"/>
  <c r="E252" i="21"/>
  <c r="K251" i="21"/>
  <c r="N251" i="21" s="1"/>
  <c r="J251" i="21"/>
  <c r="M251" i="21" s="1"/>
  <c r="K250" i="21"/>
  <c r="N250" i="21" s="1"/>
  <c r="J250" i="21"/>
  <c r="K249" i="21"/>
  <c r="N249" i="21" s="1"/>
  <c r="J249" i="21"/>
  <c r="T248" i="21"/>
  <c r="S248" i="21"/>
  <c r="Q248" i="21"/>
  <c r="P248" i="21"/>
  <c r="O248" i="21"/>
  <c r="I248" i="21"/>
  <c r="H248" i="21"/>
  <c r="E248" i="21"/>
  <c r="K247" i="21"/>
  <c r="N247" i="21" s="1"/>
  <c r="J247" i="21"/>
  <c r="M247" i="21" s="1"/>
  <c r="K246" i="21"/>
  <c r="N246" i="21" s="1"/>
  <c r="J246" i="21"/>
  <c r="M246" i="21" s="1"/>
  <c r="K245" i="21"/>
  <c r="J245" i="21"/>
  <c r="T244" i="21"/>
  <c r="S244" i="21"/>
  <c r="Q244" i="21"/>
  <c r="P244" i="21"/>
  <c r="O244" i="21"/>
  <c r="I244" i="21"/>
  <c r="H244" i="21"/>
  <c r="E244" i="21"/>
  <c r="K243" i="21"/>
  <c r="N243" i="21" s="1"/>
  <c r="J243" i="21"/>
  <c r="M243" i="21" s="1"/>
  <c r="K242" i="21"/>
  <c r="N242" i="21" s="1"/>
  <c r="J242" i="21"/>
  <c r="K241" i="21"/>
  <c r="N241" i="21" s="1"/>
  <c r="J241" i="21"/>
  <c r="T238" i="21"/>
  <c r="S238" i="21"/>
  <c r="Q238" i="21"/>
  <c r="P238" i="21"/>
  <c r="O238" i="21"/>
  <c r="I238" i="21"/>
  <c r="H238" i="21"/>
  <c r="E238" i="21"/>
  <c r="K237" i="21"/>
  <c r="J237" i="21"/>
  <c r="M237" i="21" s="1"/>
  <c r="K236" i="21"/>
  <c r="N236" i="21" s="1"/>
  <c r="J236" i="21"/>
  <c r="M236" i="21" s="1"/>
  <c r="K235" i="21"/>
  <c r="N235" i="21" s="1"/>
  <c r="J235" i="21"/>
  <c r="M235" i="21" s="1"/>
  <c r="T234" i="21"/>
  <c r="S234" i="21"/>
  <c r="Q234" i="21"/>
  <c r="P234" i="21"/>
  <c r="O234" i="21"/>
  <c r="I234" i="21"/>
  <c r="H234" i="21"/>
  <c r="E234" i="21"/>
  <c r="K233" i="21"/>
  <c r="J233" i="21"/>
  <c r="M233" i="21" s="1"/>
  <c r="K232" i="21"/>
  <c r="N232" i="21" s="1"/>
  <c r="J232" i="21"/>
  <c r="M232" i="21" s="1"/>
  <c r="K231" i="21"/>
  <c r="N231" i="21" s="1"/>
  <c r="J231" i="21"/>
  <c r="T230" i="21"/>
  <c r="S230" i="21"/>
  <c r="Q230" i="21"/>
  <c r="P230" i="21"/>
  <c r="O230" i="21"/>
  <c r="I230" i="21"/>
  <c r="H230" i="21"/>
  <c r="E230" i="21"/>
  <c r="K229" i="21"/>
  <c r="J229" i="21"/>
  <c r="M229" i="21" s="1"/>
  <c r="K228" i="21"/>
  <c r="N228" i="21" s="1"/>
  <c r="J228" i="21"/>
  <c r="M228" i="21" s="1"/>
  <c r="K227" i="21"/>
  <c r="N227" i="21" s="1"/>
  <c r="J227" i="21"/>
  <c r="T226" i="21"/>
  <c r="S226" i="21"/>
  <c r="Q226" i="21"/>
  <c r="P226" i="21"/>
  <c r="O226" i="21"/>
  <c r="I226" i="21"/>
  <c r="H226" i="21"/>
  <c r="E226" i="21"/>
  <c r="K225" i="21"/>
  <c r="J225" i="21"/>
  <c r="M225" i="21" s="1"/>
  <c r="K224" i="21"/>
  <c r="N224" i="21" s="1"/>
  <c r="J224" i="21"/>
  <c r="M224" i="21" s="1"/>
  <c r="K223" i="21"/>
  <c r="N223" i="21" s="1"/>
  <c r="J223" i="21"/>
  <c r="T220" i="21"/>
  <c r="S220" i="21"/>
  <c r="Q220" i="21"/>
  <c r="P220" i="21"/>
  <c r="O220" i="21"/>
  <c r="I220" i="21"/>
  <c r="H220" i="21"/>
  <c r="E220" i="21"/>
  <c r="K219" i="21"/>
  <c r="N219" i="21" s="1"/>
  <c r="J219" i="21"/>
  <c r="K218" i="21"/>
  <c r="J218" i="21"/>
  <c r="M218" i="21" s="1"/>
  <c r="K217" i="21"/>
  <c r="N217" i="21" s="1"/>
  <c r="J217" i="21"/>
  <c r="M217" i="21" s="1"/>
  <c r="T216" i="21"/>
  <c r="S216" i="21"/>
  <c r="Q216" i="21"/>
  <c r="P216" i="21"/>
  <c r="O216" i="21"/>
  <c r="I216" i="21"/>
  <c r="H216" i="21"/>
  <c r="E216" i="21"/>
  <c r="K215" i="21"/>
  <c r="N215" i="21" s="1"/>
  <c r="J215" i="21"/>
  <c r="K214" i="21"/>
  <c r="J214" i="21"/>
  <c r="M214" i="21" s="1"/>
  <c r="K213" i="21"/>
  <c r="N213" i="21" s="1"/>
  <c r="J213" i="21"/>
  <c r="M213" i="21" s="1"/>
  <c r="T212" i="21"/>
  <c r="S212" i="21"/>
  <c r="Q212" i="21"/>
  <c r="P212" i="21"/>
  <c r="O212" i="21"/>
  <c r="I212" i="21"/>
  <c r="H212" i="21"/>
  <c r="E212" i="21"/>
  <c r="K211" i="21"/>
  <c r="N211" i="21" s="1"/>
  <c r="J211" i="21"/>
  <c r="K210" i="21"/>
  <c r="J210" i="21"/>
  <c r="M210" i="21" s="1"/>
  <c r="K209" i="21"/>
  <c r="N209" i="21" s="1"/>
  <c r="J209" i="21"/>
  <c r="M209" i="21" s="1"/>
  <c r="T208" i="21"/>
  <c r="S208" i="21"/>
  <c r="Q208" i="21"/>
  <c r="P208" i="21"/>
  <c r="O208" i="21"/>
  <c r="I208" i="21"/>
  <c r="H208" i="21"/>
  <c r="E208" i="21"/>
  <c r="K207" i="21"/>
  <c r="N207" i="21" s="1"/>
  <c r="J207" i="21"/>
  <c r="K206" i="21"/>
  <c r="J206" i="21"/>
  <c r="M206" i="21" s="1"/>
  <c r="K205" i="21"/>
  <c r="N205" i="21" s="1"/>
  <c r="J205" i="21"/>
  <c r="M205" i="21" s="1"/>
  <c r="T203" i="21"/>
  <c r="S203" i="21"/>
  <c r="P203" i="21"/>
  <c r="O203" i="21"/>
  <c r="T202" i="21"/>
  <c r="S202" i="21"/>
  <c r="Q202" i="21"/>
  <c r="P202" i="21"/>
  <c r="O202" i="21"/>
  <c r="I202" i="21"/>
  <c r="H202" i="21"/>
  <c r="E202" i="21"/>
  <c r="K201" i="21"/>
  <c r="N201" i="21" s="1"/>
  <c r="J201" i="21"/>
  <c r="M201" i="21" s="1"/>
  <c r="K200" i="21"/>
  <c r="N200" i="21" s="1"/>
  <c r="J200" i="21"/>
  <c r="M200" i="21" s="1"/>
  <c r="K199" i="21"/>
  <c r="N199" i="21" s="1"/>
  <c r="J199" i="21"/>
  <c r="M199" i="21" s="1"/>
  <c r="T198" i="21"/>
  <c r="S198" i="21"/>
  <c r="Q198" i="21"/>
  <c r="P198" i="21"/>
  <c r="O198" i="21"/>
  <c r="I198" i="21"/>
  <c r="H198" i="21"/>
  <c r="E198" i="21"/>
  <c r="K197" i="21"/>
  <c r="N197" i="21" s="1"/>
  <c r="J197" i="21"/>
  <c r="M197" i="21" s="1"/>
  <c r="K196" i="21"/>
  <c r="N196" i="21" s="1"/>
  <c r="J196" i="21"/>
  <c r="M196" i="21" s="1"/>
  <c r="K195" i="21"/>
  <c r="N195" i="21" s="1"/>
  <c r="J195" i="21"/>
  <c r="T194" i="21"/>
  <c r="S194" i="21"/>
  <c r="Q194" i="21"/>
  <c r="P194" i="21"/>
  <c r="O194" i="21"/>
  <c r="I194" i="21"/>
  <c r="H194" i="21"/>
  <c r="E194" i="21"/>
  <c r="K193" i="21"/>
  <c r="N193" i="21" s="1"/>
  <c r="J193" i="21"/>
  <c r="M193" i="21" s="1"/>
  <c r="K192" i="21"/>
  <c r="N192" i="21" s="1"/>
  <c r="J192" i="21"/>
  <c r="M192" i="21" s="1"/>
  <c r="K191" i="21"/>
  <c r="N191" i="21" s="1"/>
  <c r="J191" i="21"/>
  <c r="M191" i="21" s="1"/>
  <c r="T190" i="21"/>
  <c r="S190" i="21"/>
  <c r="Q190" i="21"/>
  <c r="P190" i="21"/>
  <c r="O190" i="21"/>
  <c r="I190" i="21"/>
  <c r="H190" i="21"/>
  <c r="E190" i="21"/>
  <c r="K189" i="21"/>
  <c r="N189" i="21" s="1"/>
  <c r="J189" i="21"/>
  <c r="M189" i="21" s="1"/>
  <c r="K188" i="21"/>
  <c r="N188" i="21" s="1"/>
  <c r="J188" i="21"/>
  <c r="M188" i="21" s="1"/>
  <c r="K187" i="21"/>
  <c r="N187" i="21" s="1"/>
  <c r="J187" i="21"/>
  <c r="T184" i="21"/>
  <c r="S184" i="21"/>
  <c r="Q184" i="21"/>
  <c r="P184" i="21"/>
  <c r="O184" i="21"/>
  <c r="I184" i="21"/>
  <c r="H184" i="21"/>
  <c r="E184" i="21"/>
  <c r="K183" i="21"/>
  <c r="N183" i="21" s="1"/>
  <c r="J183" i="21"/>
  <c r="K182" i="21"/>
  <c r="N182" i="21" s="1"/>
  <c r="J182" i="21"/>
  <c r="M182" i="21" s="1"/>
  <c r="K181" i="21"/>
  <c r="J181" i="21"/>
  <c r="T180" i="21"/>
  <c r="S180" i="21"/>
  <c r="Q180" i="21"/>
  <c r="P180" i="21"/>
  <c r="O180" i="21"/>
  <c r="I180" i="21"/>
  <c r="H180" i="21"/>
  <c r="E180" i="21"/>
  <c r="K179" i="21"/>
  <c r="N179" i="21" s="1"/>
  <c r="J179" i="21"/>
  <c r="K178" i="21"/>
  <c r="N178" i="21" s="1"/>
  <c r="J178" i="21"/>
  <c r="K177" i="21"/>
  <c r="J177" i="21"/>
  <c r="M177" i="21" s="1"/>
  <c r="T176" i="21"/>
  <c r="S176" i="21"/>
  <c r="Q176" i="21"/>
  <c r="P176" i="21"/>
  <c r="O176" i="21"/>
  <c r="I176" i="21"/>
  <c r="H176" i="21"/>
  <c r="E176" i="21"/>
  <c r="K175" i="21"/>
  <c r="N175" i="21" s="1"/>
  <c r="J175" i="21"/>
  <c r="K174" i="21"/>
  <c r="N174" i="21" s="1"/>
  <c r="J174" i="21"/>
  <c r="K173" i="21"/>
  <c r="J173" i="21"/>
  <c r="M173" i="21" s="1"/>
  <c r="T172" i="21"/>
  <c r="S172" i="21"/>
  <c r="Q172" i="21"/>
  <c r="P172" i="21"/>
  <c r="O172" i="21"/>
  <c r="I172" i="21"/>
  <c r="H172" i="21"/>
  <c r="E172" i="21"/>
  <c r="K171" i="21"/>
  <c r="N171" i="21" s="1"/>
  <c r="J171" i="21"/>
  <c r="K170" i="21"/>
  <c r="N170" i="21" s="1"/>
  <c r="J170" i="21"/>
  <c r="K169" i="21"/>
  <c r="J169" i="21"/>
  <c r="M169" i="21" s="1"/>
  <c r="T166" i="21"/>
  <c r="S166" i="21"/>
  <c r="Q166" i="21"/>
  <c r="P166" i="21"/>
  <c r="O166" i="21"/>
  <c r="I166" i="21"/>
  <c r="H166" i="21"/>
  <c r="E166" i="21"/>
  <c r="K165" i="21"/>
  <c r="N165" i="21" s="1"/>
  <c r="J165" i="21"/>
  <c r="K164" i="21"/>
  <c r="N164" i="21" s="1"/>
  <c r="J164" i="21"/>
  <c r="K163" i="21"/>
  <c r="J163" i="21"/>
  <c r="M163" i="21" s="1"/>
  <c r="T162" i="21"/>
  <c r="S162" i="21"/>
  <c r="Q162" i="21"/>
  <c r="P162" i="21"/>
  <c r="O162" i="21"/>
  <c r="I162" i="21"/>
  <c r="H162" i="21"/>
  <c r="E162" i="21"/>
  <c r="K161" i="21"/>
  <c r="N161" i="21" s="1"/>
  <c r="J161" i="21"/>
  <c r="M161" i="21" s="1"/>
  <c r="K160" i="21"/>
  <c r="N160" i="21" s="1"/>
  <c r="J160" i="21"/>
  <c r="M160" i="21" s="1"/>
  <c r="K159" i="21"/>
  <c r="N159" i="21" s="1"/>
  <c r="J159" i="21"/>
  <c r="M159" i="21" s="1"/>
  <c r="T158" i="21"/>
  <c r="S158" i="21"/>
  <c r="Q158" i="21"/>
  <c r="P158" i="21"/>
  <c r="O158" i="21"/>
  <c r="I158" i="21"/>
  <c r="H158" i="21"/>
  <c r="E158" i="21"/>
  <c r="K157" i="21"/>
  <c r="N157" i="21" s="1"/>
  <c r="J157" i="21"/>
  <c r="M157" i="21" s="1"/>
  <c r="K156" i="21"/>
  <c r="N156" i="21" s="1"/>
  <c r="J156" i="21"/>
  <c r="K155" i="21"/>
  <c r="N155" i="21" s="1"/>
  <c r="J155" i="21"/>
  <c r="T154" i="21"/>
  <c r="S154" i="21"/>
  <c r="Q154" i="21"/>
  <c r="P154" i="21"/>
  <c r="O154" i="21"/>
  <c r="I154" i="21"/>
  <c r="H154" i="21"/>
  <c r="E154" i="21"/>
  <c r="K153" i="21"/>
  <c r="N153" i="21" s="1"/>
  <c r="J153" i="21"/>
  <c r="K152" i="21"/>
  <c r="N152" i="21" s="1"/>
  <c r="J152" i="21"/>
  <c r="K151" i="21"/>
  <c r="J151" i="21"/>
  <c r="M151" i="21" s="1"/>
  <c r="T148" i="21"/>
  <c r="S148" i="21"/>
  <c r="Q148" i="21"/>
  <c r="P148" i="21"/>
  <c r="O148" i="21"/>
  <c r="I148" i="21"/>
  <c r="H148" i="21"/>
  <c r="E148" i="21"/>
  <c r="K147" i="21"/>
  <c r="J147" i="21"/>
  <c r="M147" i="21" s="1"/>
  <c r="K146" i="21"/>
  <c r="N146" i="21" s="1"/>
  <c r="J146" i="21"/>
  <c r="M146" i="21" s="1"/>
  <c r="K145" i="21"/>
  <c r="N145" i="21" s="1"/>
  <c r="J145" i="21"/>
  <c r="T144" i="21"/>
  <c r="S144" i="21"/>
  <c r="Q144" i="21"/>
  <c r="P144" i="21"/>
  <c r="O144" i="21"/>
  <c r="I144" i="21"/>
  <c r="H144" i="21"/>
  <c r="E144" i="21"/>
  <c r="K143" i="21"/>
  <c r="J143" i="21"/>
  <c r="M143" i="21" s="1"/>
  <c r="K142" i="21"/>
  <c r="N142" i="21" s="1"/>
  <c r="J142" i="21"/>
  <c r="M142" i="21" s="1"/>
  <c r="K141" i="21"/>
  <c r="N141" i="21" s="1"/>
  <c r="J141" i="21"/>
  <c r="M141" i="21" s="1"/>
  <c r="T140" i="21"/>
  <c r="S140" i="21"/>
  <c r="Q140" i="21"/>
  <c r="P140" i="21"/>
  <c r="O140" i="21"/>
  <c r="I140" i="21"/>
  <c r="H140" i="21"/>
  <c r="E140" i="21"/>
  <c r="K139" i="21"/>
  <c r="J139" i="21"/>
  <c r="M139" i="21" s="1"/>
  <c r="K138" i="21"/>
  <c r="N138" i="21" s="1"/>
  <c r="J138" i="21"/>
  <c r="M138" i="21" s="1"/>
  <c r="K137" i="21"/>
  <c r="N137" i="21" s="1"/>
  <c r="J137" i="21"/>
  <c r="T136" i="21"/>
  <c r="S136" i="21"/>
  <c r="Q136" i="21"/>
  <c r="P136" i="21"/>
  <c r="O136" i="21"/>
  <c r="I136" i="21"/>
  <c r="H136" i="21"/>
  <c r="E136" i="21"/>
  <c r="K135" i="21"/>
  <c r="J135" i="21"/>
  <c r="M135" i="21" s="1"/>
  <c r="K134" i="21"/>
  <c r="N134" i="21" s="1"/>
  <c r="J134" i="21"/>
  <c r="M134" i="21" s="1"/>
  <c r="K133" i="21"/>
  <c r="N133" i="21" s="1"/>
  <c r="J133" i="21"/>
  <c r="T130" i="21"/>
  <c r="S130" i="21"/>
  <c r="Q130" i="21"/>
  <c r="P130" i="21"/>
  <c r="O130" i="21"/>
  <c r="I130" i="21"/>
  <c r="E130" i="21"/>
  <c r="K129" i="21"/>
  <c r="N129" i="21" s="1"/>
  <c r="J129" i="21"/>
  <c r="K128" i="21"/>
  <c r="J128" i="21"/>
  <c r="M128" i="21" s="1"/>
  <c r="K127" i="21"/>
  <c r="N127" i="21" s="1"/>
  <c r="J127" i="21"/>
  <c r="M127" i="21" s="1"/>
  <c r="T126" i="21"/>
  <c r="S126" i="21"/>
  <c r="Q126" i="21"/>
  <c r="P126" i="21"/>
  <c r="O126" i="21"/>
  <c r="I126" i="21"/>
  <c r="H126" i="21"/>
  <c r="E126" i="21"/>
  <c r="K125" i="21"/>
  <c r="N125" i="21" s="1"/>
  <c r="J125" i="21"/>
  <c r="K124" i="21"/>
  <c r="N124" i="21" s="1"/>
  <c r="J124" i="21"/>
  <c r="M124" i="21" s="1"/>
  <c r="K123" i="21"/>
  <c r="N123" i="21" s="1"/>
  <c r="J123" i="21"/>
  <c r="T122" i="21"/>
  <c r="S122" i="21"/>
  <c r="Q122" i="21"/>
  <c r="P122" i="21"/>
  <c r="O122" i="21"/>
  <c r="I122" i="21"/>
  <c r="H122" i="21"/>
  <c r="E122" i="21"/>
  <c r="K121" i="21"/>
  <c r="N121" i="21" s="1"/>
  <c r="J121" i="21"/>
  <c r="K120" i="21"/>
  <c r="N120" i="21" s="1"/>
  <c r="J120" i="21"/>
  <c r="M120" i="21" s="1"/>
  <c r="K119" i="21"/>
  <c r="N119" i="21" s="1"/>
  <c r="J119" i="21"/>
  <c r="M119" i="21" s="1"/>
  <c r="T118" i="21"/>
  <c r="S118" i="21"/>
  <c r="Q118" i="21"/>
  <c r="P118" i="21"/>
  <c r="O118" i="21"/>
  <c r="I118" i="21"/>
  <c r="H118" i="21"/>
  <c r="E118" i="21"/>
  <c r="K117" i="21"/>
  <c r="N117" i="21" s="1"/>
  <c r="J117" i="21"/>
  <c r="K116" i="21"/>
  <c r="N116" i="21" s="1"/>
  <c r="J116" i="21"/>
  <c r="M116" i="21" s="1"/>
  <c r="K115" i="21"/>
  <c r="N115" i="21" s="1"/>
  <c r="J115" i="21"/>
  <c r="M115" i="21" s="1"/>
  <c r="T112" i="21"/>
  <c r="S112" i="21"/>
  <c r="Q112" i="21"/>
  <c r="P112" i="21"/>
  <c r="O112" i="21"/>
  <c r="I112" i="21"/>
  <c r="H112" i="21"/>
  <c r="E112" i="21"/>
  <c r="K111" i="21"/>
  <c r="N111" i="21" s="1"/>
  <c r="J111" i="21"/>
  <c r="K110" i="21"/>
  <c r="J110" i="21"/>
  <c r="M110" i="21" s="1"/>
  <c r="K109" i="21"/>
  <c r="N109" i="21" s="1"/>
  <c r="J109" i="21"/>
  <c r="T108" i="21"/>
  <c r="S108" i="21"/>
  <c r="Q108" i="21"/>
  <c r="P108" i="21"/>
  <c r="O108" i="21"/>
  <c r="I108" i="21"/>
  <c r="H108" i="21"/>
  <c r="E108" i="21"/>
  <c r="K107" i="21"/>
  <c r="N107" i="21" s="1"/>
  <c r="J107" i="21"/>
  <c r="K106" i="21"/>
  <c r="J106" i="21"/>
  <c r="M106" i="21" s="1"/>
  <c r="K105" i="21"/>
  <c r="N105" i="21" s="1"/>
  <c r="J105" i="21"/>
  <c r="T104" i="21"/>
  <c r="S104" i="21"/>
  <c r="Q104" i="21"/>
  <c r="P104" i="21"/>
  <c r="O104" i="21"/>
  <c r="I104" i="21"/>
  <c r="H104" i="21"/>
  <c r="E104" i="21"/>
  <c r="K103" i="21"/>
  <c r="N103" i="21" s="1"/>
  <c r="J103" i="21"/>
  <c r="K102" i="21"/>
  <c r="J102" i="21"/>
  <c r="M102" i="21" s="1"/>
  <c r="K101" i="21"/>
  <c r="N101" i="21" s="1"/>
  <c r="J101" i="21"/>
  <c r="M101" i="21" s="1"/>
  <c r="T100" i="21"/>
  <c r="S100" i="21"/>
  <c r="Q100" i="21"/>
  <c r="P100" i="21"/>
  <c r="O100" i="21"/>
  <c r="I100" i="21"/>
  <c r="H100" i="21"/>
  <c r="E100" i="21"/>
  <c r="K99" i="21"/>
  <c r="N99" i="21" s="1"/>
  <c r="J99" i="21"/>
  <c r="K98" i="21"/>
  <c r="J98" i="21"/>
  <c r="M98" i="21" s="1"/>
  <c r="K97" i="21"/>
  <c r="N97" i="21" s="1"/>
  <c r="J97" i="21"/>
  <c r="M97" i="21" s="1"/>
  <c r="T94" i="21"/>
  <c r="S94" i="21"/>
  <c r="Q94" i="21"/>
  <c r="P94" i="21"/>
  <c r="O94" i="21"/>
  <c r="I94" i="21"/>
  <c r="H94" i="21"/>
  <c r="E94" i="21"/>
  <c r="K93" i="21"/>
  <c r="N93" i="21" s="1"/>
  <c r="J93" i="21"/>
  <c r="K92" i="21"/>
  <c r="N92" i="21" s="1"/>
  <c r="J92" i="21"/>
  <c r="K91" i="21"/>
  <c r="J91" i="21"/>
  <c r="M91" i="21" s="1"/>
  <c r="T90" i="21"/>
  <c r="S90" i="21"/>
  <c r="Q90" i="21"/>
  <c r="P90" i="21"/>
  <c r="O90" i="21"/>
  <c r="I90" i="21"/>
  <c r="H90" i="21"/>
  <c r="E90" i="21"/>
  <c r="K89" i="21"/>
  <c r="N89" i="21" s="1"/>
  <c r="J89" i="21"/>
  <c r="K88" i="21"/>
  <c r="N88" i="21" s="1"/>
  <c r="J88" i="21"/>
  <c r="K87" i="21"/>
  <c r="J87" i="21"/>
  <c r="M87" i="21" s="1"/>
  <c r="T86" i="21"/>
  <c r="S86" i="21"/>
  <c r="Q86" i="21"/>
  <c r="P86" i="21"/>
  <c r="O86" i="21"/>
  <c r="I86" i="21"/>
  <c r="H86" i="21"/>
  <c r="E86" i="21"/>
  <c r="K85" i="21"/>
  <c r="N85" i="21" s="1"/>
  <c r="J85" i="21"/>
  <c r="K84" i="21"/>
  <c r="N84" i="21" s="1"/>
  <c r="J84" i="21"/>
  <c r="K83" i="21"/>
  <c r="J83" i="21"/>
  <c r="M83" i="21" s="1"/>
  <c r="T82" i="21"/>
  <c r="S82" i="21"/>
  <c r="Q82" i="21"/>
  <c r="P82" i="21"/>
  <c r="O82" i="21"/>
  <c r="I82" i="21"/>
  <c r="H82" i="21"/>
  <c r="E82" i="21"/>
  <c r="K81" i="21"/>
  <c r="N81" i="21" s="1"/>
  <c r="J81" i="21"/>
  <c r="K80" i="21"/>
  <c r="N80" i="21" s="1"/>
  <c r="J80" i="21"/>
  <c r="K79" i="21"/>
  <c r="J79" i="21"/>
  <c r="M79" i="21" s="1"/>
  <c r="T76" i="21"/>
  <c r="S76" i="21"/>
  <c r="Q76" i="21"/>
  <c r="P76" i="21"/>
  <c r="O76" i="21"/>
  <c r="H77" i="21"/>
  <c r="E76" i="21"/>
  <c r="K75" i="21"/>
  <c r="N75" i="21" s="1"/>
  <c r="J75" i="21"/>
  <c r="M75" i="21" s="1"/>
  <c r="K74" i="21"/>
  <c r="N74" i="21" s="1"/>
  <c r="J74" i="21"/>
  <c r="K73" i="21"/>
  <c r="J73" i="21"/>
  <c r="T72" i="21"/>
  <c r="S72" i="21"/>
  <c r="Q72" i="21"/>
  <c r="P72" i="21"/>
  <c r="O72" i="21"/>
  <c r="E72" i="21"/>
  <c r="K71" i="21"/>
  <c r="N71" i="21" s="1"/>
  <c r="J71" i="21"/>
  <c r="K70" i="21"/>
  <c r="J70" i="21"/>
  <c r="M70" i="21" s="1"/>
  <c r="K69" i="21"/>
  <c r="N69" i="21" s="1"/>
  <c r="J69" i="21"/>
  <c r="T68" i="21"/>
  <c r="S68" i="21"/>
  <c r="Q68" i="21"/>
  <c r="P68" i="21"/>
  <c r="O68" i="21"/>
  <c r="E68" i="21"/>
  <c r="K67" i="21"/>
  <c r="N67" i="21" s="1"/>
  <c r="J67" i="21"/>
  <c r="M67" i="21" s="1"/>
  <c r="K66" i="21"/>
  <c r="N66" i="21" s="1"/>
  <c r="J66" i="21"/>
  <c r="K65" i="21"/>
  <c r="J65" i="21"/>
  <c r="T64" i="21"/>
  <c r="S64" i="21"/>
  <c r="Q64" i="21"/>
  <c r="P64" i="21"/>
  <c r="O64" i="21"/>
  <c r="E64" i="21"/>
  <c r="K63" i="21"/>
  <c r="N63" i="21" s="1"/>
  <c r="J63" i="21"/>
  <c r="K62" i="21"/>
  <c r="J62" i="21"/>
  <c r="M62" i="21" s="1"/>
  <c r="K61" i="21"/>
  <c r="J61" i="21"/>
  <c r="T58" i="21"/>
  <c r="S58" i="21"/>
  <c r="Q58" i="21"/>
  <c r="P58" i="21"/>
  <c r="O58" i="21"/>
  <c r="I58" i="21"/>
  <c r="H58" i="21"/>
  <c r="E58" i="21"/>
  <c r="K57" i="21"/>
  <c r="N57" i="21" s="1"/>
  <c r="J57" i="21"/>
  <c r="K56" i="21"/>
  <c r="N56" i="21" s="1"/>
  <c r="J56" i="21"/>
  <c r="K55" i="21"/>
  <c r="J55" i="21"/>
  <c r="M55" i="21" s="1"/>
  <c r="T54" i="21"/>
  <c r="S54" i="21"/>
  <c r="Q54" i="21"/>
  <c r="P54" i="21"/>
  <c r="O54" i="21"/>
  <c r="I54" i="21"/>
  <c r="H54" i="21"/>
  <c r="E54" i="21"/>
  <c r="K53" i="21"/>
  <c r="N53" i="21" s="1"/>
  <c r="J53" i="21"/>
  <c r="K52" i="21"/>
  <c r="N52" i="21" s="1"/>
  <c r="J52" i="21"/>
  <c r="K51" i="21"/>
  <c r="J51" i="21"/>
  <c r="M51" i="21" s="1"/>
  <c r="T50" i="21"/>
  <c r="S50" i="21"/>
  <c r="Q50" i="21"/>
  <c r="P50" i="21"/>
  <c r="O50" i="21"/>
  <c r="I50" i="21"/>
  <c r="H50" i="21"/>
  <c r="E50" i="21"/>
  <c r="K49" i="21"/>
  <c r="N49" i="21" s="1"/>
  <c r="J49" i="21"/>
  <c r="K48" i="21"/>
  <c r="N48" i="21" s="1"/>
  <c r="J48" i="21"/>
  <c r="K47" i="21"/>
  <c r="J47" i="21"/>
  <c r="M47" i="21" s="1"/>
  <c r="T46" i="21"/>
  <c r="S46" i="21"/>
  <c r="Q46" i="21"/>
  <c r="P46" i="21"/>
  <c r="O46" i="21"/>
  <c r="I46" i="21"/>
  <c r="H46" i="21"/>
  <c r="E46" i="21"/>
  <c r="K45" i="21"/>
  <c r="N45" i="21" s="1"/>
  <c r="J45" i="21"/>
  <c r="K44" i="21"/>
  <c r="N44" i="21" s="1"/>
  <c r="J44" i="21"/>
  <c r="K43" i="21"/>
  <c r="J43" i="21"/>
  <c r="M43" i="21" s="1"/>
  <c r="T40" i="21"/>
  <c r="S40" i="21"/>
  <c r="Q40" i="21"/>
  <c r="P40" i="21"/>
  <c r="O40" i="21"/>
  <c r="I40" i="21"/>
  <c r="H40" i="21"/>
  <c r="E40" i="21"/>
  <c r="K39" i="21"/>
  <c r="N39" i="21" s="1"/>
  <c r="J39" i="21"/>
  <c r="K38" i="21"/>
  <c r="N38" i="21" s="1"/>
  <c r="J38" i="21"/>
  <c r="M38" i="21" s="1"/>
  <c r="K37" i="21"/>
  <c r="J37" i="21"/>
  <c r="T36" i="21"/>
  <c r="S36" i="21"/>
  <c r="Q36" i="21"/>
  <c r="P36" i="21"/>
  <c r="O36" i="21"/>
  <c r="I36" i="21"/>
  <c r="H36" i="21"/>
  <c r="E36" i="21"/>
  <c r="K35" i="21"/>
  <c r="N35" i="21" s="1"/>
  <c r="J35" i="21"/>
  <c r="K34" i="21"/>
  <c r="N34" i="21" s="1"/>
  <c r="J34" i="21"/>
  <c r="K33" i="21"/>
  <c r="J33" i="21"/>
  <c r="T32" i="21"/>
  <c r="S32" i="21"/>
  <c r="Q32" i="21"/>
  <c r="P32" i="21"/>
  <c r="O32" i="21"/>
  <c r="I32" i="21"/>
  <c r="H32" i="21"/>
  <c r="E32" i="21"/>
  <c r="K31" i="21"/>
  <c r="N31" i="21" s="1"/>
  <c r="J31" i="21"/>
  <c r="M31" i="21" s="1"/>
  <c r="K30" i="21"/>
  <c r="N30" i="21" s="1"/>
  <c r="J30" i="21"/>
  <c r="K29" i="21"/>
  <c r="J29" i="21"/>
  <c r="T28" i="21"/>
  <c r="S28" i="21"/>
  <c r="Q28" i="21"/>
  <c r="P28" i="21"/>
  <c r="O28" i="21"/>
  <c r="I28" i="21"/>
  <c r="H28" i="21"/>
  <c r="E28" i="21"/>
  <c r="K27" i="21"/>
  <c r="N27" i="21" s="1"/>
  <c r="J27" i="21"/>
  <c r="M27" i="21" s="1"/>
  <c r="K26" i="21"/>
  <c r="N26" i="21" s="1"/>
  <c r="J26" i="21"/>
  <c r="K25" i="21"/>
  <c r="J25" i="21"/>
  <c r="T22" i="21"/>
  <c r="S22" i="21"/>
  <c r="Q22" i="21"/>
  <c r="P22" i="21"/>
  <c r="O22" i="21"/>
  <c r="I22" i="21"/>
  <c r="H22" i="21"/>
  <c r="E22" i="21"/>
  <c r="K21" i="21"/>
  <c r="N21" i="21" s="1"/>
  <c r="J21" i="21"/>
  <c r="M21" i="21" s="1"/>
  <c r="K20" i="21"/>
  <c r="N20" i="21" s="1"/>
  <c r="J20" i="21"/>
  <c r="K19" i="21"/>
  <c r="J19" i="21"/>
  <c r="M19" i="21" s="1"/>
  <c r="T18" i="21"/>
  <c r="S18" i="21"/>
  <c r="Q18" i="21"/>
  <c r="P18" i="21"/>
  <c r="O18" i="21"/>
  <c r="I18" i="21"/>
  <c r="H18" i="21"/>
  <c r="E18" i="21"/>
  <c r="K17" i="21"/>
  <c r="N17" i="21" s="1"/>
  <c r="J17" i="21"/>
  <c r="M17" i="21" s="1"/>
  <c r="K16" i="21"/>
  <c r="N16" i="21" s="1"/>
  <c r="J16" i="21"/>
  <c r="M16" i="21" s="1"/>
  <c r="K15" i="21"/>
  <c r="J15" i="21"/>
  <c r="M15" i="21" s="1"/>
  <c r="T14" i="21"/>
  <c r="S14" i="21"/>
  <c r="Q14" i="21"/>
  <c r="P14" i="21"/>
  <c r="O14" i="21"/>
  <c r="I14" i="21"/>
  <c r="H14" i="21"/>
  <c r="E14" i="21"/>
  <c r="K13" i="21"/>
  <c r="N13" i="21" s="1"/>
  <c r="J13" i="21"/>
  <c r="M13" i="21" s="1"/>
  <c r="K12" i="21"/>
  <c r="N12" i="21" s="1"/>
  <c r="J12" i="21"/>
  <c r="K11" i="21"/>
  <c r="J11" i="21"/>
  <c r="M11" i="21" s="1"/>
  <c r="T10" i="21"/>
  <c r="S10" i="21"/>
  <c r="P10" i="21"/>
  <c r="O10" i="21"/>
  <c r="I10" i="21"/>
  <c r="H10" i="21"/>
  <c r="E10" i="21"/>
  <c r="K9" i="21"/>
  <c r="N9" i="21" s="1"/>
  <c r="J9" i="21"/>
  <c r="K8" i="21"/>
  <c r="N8" i="21" s="1"/>
  <c r="J8" i="21"/>
  <c r="K7" i="21"/>
  <c r="J7" i="21"/>
  <c r="M7" i="21" s="1"/>
  <c r="L173" i="21" l="1"/>
  <c r="N95" i="22"/>
  <c r="M185" i="22"/>
  <c r="L12" i="21"/>
  <c r="K22" i="21"/>
  <c r="K40" i="21"/>
  <c r="K58" i="21"/>
  <c r="J148" i="21"/>
  <c r="L239" i="22"/>
  <c r="M41" i="22"/>
  <c r="L185" i="22"/>
  <c r="L152" i="21"/>
  <c r="L167" i="22"/>
  <c r="M273" i="23"/>
  <c r="L273" i="23"/>
  <c r="L9" i="21"/>
  <c r="O221" i="21"/>
  <c r="O239" i="21"/>
  <c r="K256" i="21"/>
  <c r="I185" i="21"/>
  <c r="J76" i="21"/>
  <c r="L30" i="21"/>
  <c r="L88" i="21"/>
  <c r="L225" i="21"/>
  <c r="O257" i="21"/>
  <c r="Q77" i="21"/>
  <c r="K68" i="21"/>
  <c r="H131" i="21"/>
  <c r="J136" i="21"/>
  <c r="P221" i="21"/>
  <c r="P239" i="21"/>
  <c r="P257" i="21"/>
  <c r="O23" i="21"/>
  <c r="P59" i="21"/>
  <c r="L81" i="21"/>
  <c r="I95" i="21"/>
  <c r="P95" i="21"/>
  <c r="L99" i="21"/>
  <c r="I113" i="21"/>
  <c r="L105" i="21"/>
  <c r="I131" i="21"/>
  <c r="K154" i="21"/>
  <c r="O167" i="21"/>
  <c r="J190" i="21"/>
  <c r="L257" i="22"/>
  <c r="L131" i="22"/>
  <c r="L95" i="22"/>
  <c r="L221" i="22"/>
  <c r="L203" i="22"/>
  <c r="L113" i="22"/>
  <c r="L59" i="22"/>
  <c r="N259" i="22"/>
  <c r="L41" i="22"/>
  <c r="M259" i="22"/>
  <c r="K259" i="22"/>
  <c r="J259" i="22"/>
  <c r="L23" i="22"/>
  <c r="L149" i="22"/>
  <c r="L77" i="22"/>
  <c r="O131" i="21"/>
  <c r="T23" i="21"/>
  <c r="T41" i="21"/>
  <c r="T59" i="21"/>
  <c r="P131" i="21"/>
  <c r="Q149" i="21"/>
  <c r="S239" i="21"/>
  <c r="J234" i="21"/>
  <c r="J252" i="21"/>
  <c r="Q257" i="21"/>
  <c r="E77" i="21"/>
  <c r="S95" i="21"/>
  <c r="S113" i="21"/>
  <c r="S149" i="21"/>
  <c r="K166" i="21"/>
  <c r="T221" i="21"/>
  <c r="H221" i="21"/>
  <c r="T239" i="21"/>
  <c r="H239" i="21"/>
  <c r="T257" i="21"/>
  <c r="H257" i="21"/>
  <c r="L70" i="21"/>
  <c r="K14" i="21"/>
  <c r="Q23" i="21"/>
  <c r="O77" i="21"/>
  <c r="J126" i="21"/>
  <c r="H149" i="21"/>
  <c r="T167" i="21"/>
  <c r="L164" i="21"/>
  <c r="L171" i="21"/>
  <c r="S185" i="21"/>
  <c r="E221" i="21"/>
  <c r="E239" i="21"/>
  <c r="T77" i="21"/>
  <c r="S41" i="21"/>
  <c r="S59" i="21"/>
  <c r="P167" i="21"/>
  <c r="O185" i="21"/>
  <c r="I59" i="21"/>
  <c r="J64" i="21"/>
  <c r="T131" i="21"/>
  <c r="E167" i="21"/>
  <c r="T185" i="21"/>
  <c r="H185" i="21"/>
  <c r="J198" i="21"/>
  <c r="O41" i="21"/>
  <c r="O59" i="21"/>
  <c r="H113" i="21"/>
  <c r="L111" i="21"/>
  <c r="H167" i="21"/>
  <c r="L165" i="21"/>
  <c r="L191" i="21"/>
  <c r="H203" i="21"/>
  <c r="L57" i="21"/>
  <c r="L39" i="21"/>
  <c r="L254" i="21"/>
  <c r="L217" i="21"/>
  <c r="L181" i="21"/>
  <c r="E131" i="21"/>
  <c r="K112" i="21"/>
  <c r="L109" i="21"/>
  <c r="M109" i="21"/>
  <c r="L179" i="21"/>
  <c r="L143" i="21"/>
  <c r="M18" i="21"/>
  <c r="I203" i="21"/>
  <c r="L192" i="21"/>
  <c r="J176" i="21"/>
  <c r="L66" i="21"/>
  <c r="L63" i="21"/>
  <c r="P77" i="21"/>
  <c r="L65" i="21"/>
  <c r="J72" i="21"/>
  <c r="H95" i="21"/>
  <c r="Q95" i="21"/>
  <c r="L103" i="21"/>
  <c r="L107" i="21"/>
  <c r="L125" i="21"/>
  <c r="E149" i="21"/>
  <c r="P149" i="21"/>
  <c r="M164" i="21"/>
  <c r="M165" i="21"/>
  <c r="Q221" i="21"/>
  <c r="I23" i="21"/>
  <c r="L233" i="21"/>
  <c r="L237" i="21"/>
  <c r="K36" i="21"/>
  <c r="S77" i="21"/>
  <c r="O95" i="21"/>
  <c r="O113" i="21"/>
  <c r="T113" i="21"/>
  <c r="K108" i="21"/>
  <c r="J144" i="21"/>
  <c r="Q167" i="21"/>
  <c r="L177" i="21"/>
  <c r="J230" i="21"/>
  <c r="K248" i="21"/>
  <c r="L251" i="21"/>
  <c r="S23" i="21"/>
  <c r="E41" i="21"/>
  <c r="M30" i="21"/>
  <c r="E59" i="21"/>
  <c r="K76" i="21"/>
  <c r="K82" i="21"/>
  <c r="T95" i="21"/>
  <c r="E23" i="21"/>
  <c r="P23" i="21"/>
  <c r="H59" i="21"/>
  <c r="Q59" i="21"/>
  <c r="L49" i="21"/>
  <c r="L56" i="21"/>
  <c r="L62" i="21"/>
  <c r="E95" i="21"/>
  <c r="K90" i="21"/>
  <c r="L89" i="21"/>
  <c r="E113" i="21"/>
  <c r="P113" i="21"/>
  <c r="Q131" i="21"/>
  <c r="J130" i="21"/>
  <c r="L135" i="21"/>
  <c r="O149" i="21"/>
  <c r="T149" i="21"/>
  <c r="L153" i="21"/>
  <c r="I167" i="21"/>
  <c r="S167" i="21"/>
  <c r="L156" i="21"/>
  <c r="M162" i="21"/>
  <c r="E185" i="21"/>
  <c r="P185" i="21"/>
  <c r="L175" i="21"/>
  <c r="J180" i="21"/>
  <c r="J184" i="21"/>
  <c r="L183" i="21"/>
  <c r="J194" i="21"/>
  <c r="I221" i="21"/>
  <c r="S221" i="21"/>
  <c r="L209" i="21"/>
  <c r="J226" i="21"/>
  <c r="Q239" i="21"/>
  <c r="L229" i="21"/>
  <c r="J238" i="21"/>
  <c r="J244" i="21"/>
  <c r="S257" i="21"/>
  <c r="L246" i="21"/>
  <c r="M254" i="21"/>
  <c r="Q113" i="21"/>
  <c r="L224" i="21"/>
  <c r="L80" i="21"/>
  <c r="M223" i="21"/>
  <c r="L205" i="21"/>
  <c r="L169" i="21"/>
  <c r="M133" i="21"/>
  <c r="M136" i="21" s="1"/>
  <c r="L97" i="21"/>
  <c r="K100" i="21"/>
  <c r="M61" i="21"/>
  <c r="N253" i="21"/>
  <c r="N256" i="21" s="1"/>
  <c r="N245" i="21"/>
  <c r="N248" i="21" s="1"/>
  <c r="L242" i="21"/>
  <c r="L243" i="21"/>
  <c r="L199" i="21"/>
  <c r="N198" i="21"/>
  <c r="N194" i="21"/>
  <c r="N163" i="21"/>
  <c r="N166" i="21" s="1"/>
  <c r="K162" i="21"/>
  <c r="L160" i="21"/>
  <c r="L161" i="21"/>
  <c r="N162" i="21"/>
  <c r="L134" i="21"/>
  <c r="L121" i="21"/>
  <c r="K104" i="21"/>
  <c r="K94" i="21"/>
  <c r="L92" i="21"/>
  <c r="L93" i="21"/>
  <c r="K86" i="21"/>
  <c r="L84" i="21"/>
  <c r="L85" i="21"/>
  <c r="L74" i="21"/>
  <c r="K72" i="21"/>
  <c r="L71" i="21"/>
  <c r="K64" i="21"/>
  <c r="N61" i="21"/>
  <c r="K54" i="21"/>
  <c r="L52" i="21"/>
  <c r="L53" i="21"/>
  <c r="L45" i="21"/>
  <c r="L38" i="21"/>
  <c r="L34" i="21"/>
  <c r="L35" i="21"/>
  <c r="K32" i="21"/>
  <c r="L27" i="21"/>
  <c r="L20" i="21"/>
  <c r="K18" i="21"/>
  <c r="I257" i="21"/>
  <c r="J256" i="21"/>
  <c r="L255" i="21"/>
  <c r="L250" i="21"/>
  <c r="K252" i="21"/>
  <c r="M250" i="21"/>
  <c r="J248" i="21"/>
  <c r="L247" i="21"/>
  <c r="E257" i="21"/>
  <c r="K244" i="21"/>
  <c r="M242" i="21"/>
  <c r="I239" i="21"/>
  <c r="M226" i="21"/>
  <c r="L236" i="21"/>
  <c r="L232" i="21"/>
  <c r="M231" i="21"/>
  <c r="M234" i="21" s="1"/>
  <c r="L228" i="21"/>
  <c r="M227" i="21"/>
  <c r="M230" i="21" s="1"/>
  <c r="L213" i="21"/>
  <c r="J216" i="21"/>
  <c r="J212" i="21"/>
  <c r="N202" i="21"/>
  <c r="N190" i="21"/>
  <c r="J202" i="21"/>
  <c r="L200" i="21"/>
  <c r="L195" i="21"/>
  <c r="L196" i="21"/>
  <c r="M195" i="21"/>
  <c r="M198" i="21" s="1"/>
  <c r="M202" i="21"/>
  <c r="M194" i="21"/>
  <c r="L187" i="21"/>
  <c r="L188" i="21"/>
  <c r="M187" i="21"/>
  <c r="M190" i="21" s="1"/>
  <c r="Q185" i="21"/>
  <c r="M183" i="21"/>
  <c r="M179" i="21"/>
  <c r="M175" i="21"/>
  <c r="J172" i="21"/>
  <c r="M171" i="21"/>
  <c r="M156" i="21"/>
  <c r="L157" i="21"/>
  <c r="N151" i="21"/>
  <c r="N154" i="21" s="1"/>
  <c r="M153" i="21"/>
  <c r="M152" i="21"/>
  <c r="I149" i="21"/>
  <c r="L147" i="21"/>
  <c r="M145" i="21"/>
  <c r="M148" i="21" s="1"/>
  <c r="L146" i="21"/>
  <c r="L142" i="21"/>
  <c r="J140" i="21"/>
  <c r="L139" i="21"/>
  <c r="M137" i="21"/>
  <c r="M140" i="21" s="1"/>
  <c r="L138" i="21"/>
  <c r="L127" i="21"/>
  <c r="M123" i="21"/>
  <c r="N126" i="21"/>
  <c r="J122" i="21"/>
  <c r="N122" i="21"/>
  <c r="J118" i="21"/>
  <c r="N118" i="21"/>
  <c r="K118" i="21"/>
  <c r="L117" i="21"/>
  <c r="M105" i="21"/>
  <c r="L101" i="21"/>
  <c r="M93" i="21"/>
  <c r="M89" i="21"/>
  <c r="M85" i="21"/>
  <c r="M81" i="21"/>
  <c r="M74" i="21"/>
  <c r="L75" i="21"/>
  <c r="N73" i="21"/>
  <c r="N76" i="21" s="1"/>
  <c r="L69" i="21"/>
  <c r="M69" i="21"/>
  <c r="M66" i="21"/>
  <c r="L67" i="21"/>
  <c r="N65" i="21"/>
  <c r="N68" i="21" s="1"/>
  <c r="L61" i="21"/>
  <c r="M57" i="21"/>
  <c r="M53" i="21"/>
  <c r="M49" i="21"/>
  <c r="M45" i="21"/>
  <c r="Q41" i="21"/>
  <c r="N37" i="21"/>
  <c r="N40" i="21" s="1"/>
  <c r="M39" i="21"/>
  <c r="M35" i="21"/>
  <c r="L31" i="21"/>
  <c r="L26" i="21"/>
  <c r="K28" i="21"/>
  <c r="H23" i="21"/>
  <c r="L17" i="21"/>
  <c r="M12" i="21"/>
  <c r="M14" i="21" s="1"/>
  <c r="L13" i="21"/>
  <c r="L11" i="21"/>
  <c r="N11" i="21"/>
  <c r="N14" i="21" s="1"/>
  <c r="L8" i="21"/>
  <c r="M9" i="21"/>
  <c r="K10" i="21"/>
  <c r="N7" i="21"/>
  <c r="N10" i="21" s="1"/>
  <c r="L15" i="21"/>
  <c r="J14" i="21"/>
  <c r="L19" i="21"/>
  <c r="L21" i="21"/>
  <c r="M26" i="21"/>
  <c r="J40" i="21"/>
  <c r="L37" i="21"/>
  <c r="M37" i="21"/>
  <c r="L7" i="21"/>
  <c r="M8" i="21"/>
  <c r="L16" i="21"/>
  <c r="J18" i="21"/>
  <c r="N19" i="21"/>
  <c r="N22" i="21" s="1"/>
  <c r="N25" i="21"/>
  <c r="N28" i="21" s="1"/>
  <c r="I41" i="21"/>
  <c r="P41" i="21"/>
  <c r="M29" i="21"/>
  <c r="M32" i="21" s="1"/>
  <c r="J32" i="21"/>
  <c r="L29" i="21"/>
  <c r="N33" i="21"/>
  <c r="N36" i="21" s="1"/>
  <c r="K46" i="21"/>
  <c r="L43" i="21"/>
  <c r="N43" i="21"/>
  <c r="N46" i="21" s="1"/>
  <c r="J22" i="21"/>
  <c r="L48" i="21"/>
  <c r="J50" i="21"/>
  <c r="M48" i="21"/>
  <c r="L25" i="21"/>
  <c r="M25" i="21"/>
  <c r="J28" i="21"/>
  <c r="N29" i="21"/>
  <c r="N32" i="21" s="1"/>
  <c r="M33" i="21"/>
  <c r="J36" i="21"/>
  <c r="L33" i="21"/>
  <c r="L44" i="21"/>
  <c r="J46" i="21"/>
  <c r="M44" i="21"/>
  <c r="J10" i="21"/>
  <c r="N15" i="21"/>
  <c r="N18" i="21" s="1"/>
  <c r="M20" i="21"/>
  <c r="M22" i="21" s="1"/>
  <c r="H41" i="21"/>
  <c r="M34" i="21"/>
  <c r="K50" i="21"/>
  <c r="L47" i="21"/>
  <c r="N47" i="21"/>
  <c r="N50" i="21" s="1"/>
  <c r="N51" i="21"/>
  <c r="N54" i="21" s="1"/>
  <c r="M52" i="21"/>
  <c r="N55" i="21"/>
  <c r="N58" i="21" s="1"/>
  <c r="M56" i="21"/>
  <c r="N62" i="21"/>
  <c r="M63" i="21"/>
  <c r="M65" i="21"/>
  <c r="N70" i="21"/>
  <c r="N72" i="21" s="1"/>
  <c r="M71" i="21"/>
  <c r="M73" i="21"/>
  <c r="N79" i="21"/>
  <c r="N82" i="21" s="1"/>
  <c r="M80" i="21"/>
  <c r="N83" i="21"/>
  <c r="N86" i="21" s="1"/>
  <c r="M84" i="21"/>
  <c r="N87" i="21"/>
  <c r="N90" i="21" s="1"/>
  <c r="M88" i="21"/>
  <c r="N91" i="21"/>
  <c r="N94" i="21" s="1"/>
  <c r="M92" i="21"/>
  <c r="M94" i="21" s="1"/>
  <c r="N98" i="21"/>
  <c r="N100" i="21" s="1"/>
  <c r="M99" i="21"/>
  <c r="M100" i="21" s="1"/>
  <c r="N102" i="21"/>
  <c r="N104" i="21" s="1"/>
  <c r="M103" i="21"/>
  <c r="M104" i="21" s="1"/>
  <c r="N106" i="21"/>
  <c r="N108" i="21" s="1"/>
  <c r="M107" i="21"/>
  <c r="N110" i="21"/>
  <c r="N112" i="21" s="1"/>
  <c r="M111" i="21"/>
  <c r="L115" i="21"/>
  <c r="L116" i="21"/>
  <c r="M117" i="21"/>
  <c r="M118" i="21" s="1"/>
  <c r="S131" i="21"/>
  <c r="L119" i="21"/>
  <c r="L120" i="21"/>
  <c r="M121" i="21"/>
  <c r="M122" i="21" s="1"/>
  <c r="L123" i="21"/>
  <c r="L124" i="21"/>
  <c r="M125" i="21"/>
  <c r="M126" i="21" s="1"/>
  <c r="M129" i="21"/>
  <c r="M130" i="21" s="1"/>
  <c r="L129" i="21"/>
  <c r="M144" i="21"/>
  <c r="J68" i="21"/>
  <c r="J100" i="21"/>
  <c r="J104" i="21"/>
  <c r="J108" i="21"/>
  <c r="J112" i="21"/>
  <c r="L51" i="21"/>
  <c r="J54" i="21"/>
  <c r="L55" i="21"/>
  <c r="J58" i="21"/>
  <c r="L79" i="21"/>
  <c r="J82" i="21"/>
  <c r="L83" i="21"/>
  <c r="J86" i="21"/>
  <c r="L87" i="21"/>
  <c r="J90" i="21"/>
  <c r="L91" i="21"/>
  <c r="J94" i="21"/>
  <c r="L98" i="21"/>
  <c r="L102" i="21"/>
  <c r="L106" i="21"/>
  <c r="L110" i="21"/>
  <c r="K122" i="21"/>
  <c r="K126" i="21"/>
  <c r="K130" i="21"/>
  <c r="N128" i="21"/>
  <c r="N130" i="21" s="1"/>
  <c r="L73" i="21"/>
  <c r="L128" i="21"/>
  <c r="L151" i="21"/>
  <c r="J154" i="21"/>
  <c r="L155" i="21"/>
  <c r="J158" i="21"/>
  <c r="N158" i="21"/>
  <c r="L159" i="21"/>
  <c r="J162" i="21"/>
  <c r="L163" i="21"/>
  <c r="J166" i="21"/>
  <c r="L170" i="21"/>
  <c r="K172" i="21"/>
  <c r="L174" i="21"/>
  <c r="K176" i="21"/>
  <c r="L178" i="21"/>
  <c r="L180" i="21" s="1"/>
  <c r="K180" i="21"/>
  <c r="M181" i="21"/>
  <c r="L182" i="21"/>
  <c r="K184" i="21"/>
  <c r="L189" i="21"/>
  <c r="K190" i="21"/>
  <c r="L193" i="21"/>
  <c r="K194" i="21"/>
  <c r="L197" i="21"/>
  <c r="K198" i="21"/>
  <c r="L201" i="21"/>
  <c r="E203" i="21"/>
  <c r="K202" i="21"/>
  <c r="N244" i="21"/>
  <c r="N252" i="21"/>
  <c r="L133" i="21"/>
  <c r="N135" i="21"/>
  <c r="N136" i="21" s="1"/>
  <c r="L137" i="21"/>
  <c r="N139" i="21"/>
  <c r="N140" i="21" s="1"/>
  <c r="L141" i="21"/>
  <c r="N143" i="21"/>
  <c r="N144" i="21" s="1"/>
  <c r="L145" i="21"/>
  <c r="N147" i="21"/>
  <c r="N148" i="21" s="1"/>
  <c r="M155" i="21"/>
  <c r="K158" i="21"/>
  <c r="N169" i="21"/>
  <c r="N172" i="21" s="1"/>
  <c r="M170" i="21"/>
  <c r="N173" i="21"/>
  <c r="N176" i="21" s="1"/>
  <c r="M174" i="21"/>
  <c r="N177" i="21"/>
  <c r="N180" i="21" s="1"/>
  <c r="M178" i="21"/>
  <c r="N181" i="21"/>
  <c r="N184" i="21" s="1"/>
  <c r="L207" i="21"/>
  <c r="M207" i="21"/>
  <c r="M208" i="21" s="1"/>
  <c r="L211" i="21"/>
  <c r="M211" i="21"/>
  <c r="M212" i="21" s="1"/>
  <c r="L215" i="21"/>
  <c r="M215" i="21"/>
  <c r="M216" i="21" s="1"/>
  <c r="L219" i="21"/>
  <c r="M219" i="21"/>
  <c r="M220" i="21" s="1"/>
  <c r="M238" i="21"/>
  <c r="K136" i="21"/>
  <c r="K140" i="21"/>
  <c r="K144" i="21"/>
  <c r="K148" i="21"/>
  <c r="K208" i="21"/>
  <c r="L206" i="21"/>
  <c r="N206" i="21"/>
  <c r="N208" i="21" s="1"/>
  <c r="J208" i="21"/>
  <c r="K212" i="21"/>
  <c r="L210" i="21"/>
  <c r="N210" i="21"/>
  <c r="N212" i="21" s="1"/>
  <c r="K216" i="21"/>
  <c r="L214" i="21"/>
  <c r="N214" i="21"/>
  <c r="N216" i="21" s="1"/>
  <c r="K220" i="21"/>
  <c r="L218" i="21"/>
  <c r="N218" i="21"/>
  <c r="N220" i="21" s="1"/>
  <c r="J220" i="21"/>
  <c r="L223" i="21"/>
  <c r="L226" i="21" s="1"/>
  <c r="N225" i="21"/>
  <c r="N226" i="21" s="1"/>
  <c r="L227" i="21"/>
  <c r="N229" i="21"/>
  <c r="N230" i="21" s="1"/>
  <c r="L231" i="21"/>
  <c r="L234" i="21" s="1"/>
  <c r="N233" i="21"/>
  <c r="N234" i="21" s="1"/>
  <c r="L235" i="21"/>
  <c r="N237" i="21"/>
  <c r="N238" i="21" s="1"/>
  <c r="M241" i="21"/>
  <c r="M244" i="21" s="1"/>
  <c r="M245" i="21"/>
  <c r="M248" i="21" s="1"/>
  <c r="M249" i="21"/>
  <c r="M253" i="21"/>
  <c r="K226" i="21"/>
  <c r="K230" i="21"/>
  <c r="K234" i="21"/>
  <c r="K238" i="21"/>
  <c r="L241" i="21"/>
  <c r="L245" i="21"/>
  <c r="L249" i="21"/>
  <c r="L253" i="21"/>
  <c r="L210" i="20"/>
  <c r="L193" i="20"/>
  <c r="L159" i="20"/>
  <c r="M76" i="21" l="1"/>
  <c r="M176" i="21"/>
  <c r="N64" i="21"/>
  <c r="N77" i="21" s="1"/>
  <c r="L108" i="21"/>
  <c r="J149" i="21"/>
  <c r="L112" i="21"/>
  <c r="L82" i="21"/>
  <c r="M256" i="21"/>
  <c r="M68" i="21"/>
  <c r="M172" i="21"/>
  <c r="L28" i="21"/>
  <c r="K167" i="21"/>
  <c r="K41" i="21"/>
  <c r="M180" i="21"/>
  <c r="L94" i="21"/>
  <c r="K113" i="21"/>
  <c r="L86" i="21"/>
  <c r="L230" i="21"/>
  <c r="M72" i="21"/>
  <c r="L90" i="21"/>
  <c r="L36" i="21"/>
  <c r="M154" i="21"/>
  <c r="L154" i="21"/>
  <c r="N203" i="21"/>
  <c r="M166" i="21"/>
  <c r="L140" i="21"/>
  <c r="M184" i="21"/>
  <c r="L166" i="21"/>
  <c r="L198" i="21"/>
  <c r="L100" i="21"/>
  <c r="L194" i="21"/>
  <c r="J185" i="21"/>
  <c r="M86" i="21"/>
  <c r="M64" i="21"/>
  <c r="L40" i="21"/>
  <c r="J131" i="21"/>
  <c r="O259" i="21"/>
  <c r="L184" i="21"/>
  <c r="L72" i="21"/>
  <c r="J203" i="21"/>
  <c r="T259" i="21"/>
  <c r="L162" i="21"/>
  <c r="L252" i="21"/>
  <c r="L238" i="21"/>
  <c r="L176" i="21"/>
  <c r="L130" i="21"/>
  <c r="M82" i="21"/>
  <c r="M58" i="21"/>
  <c r="L259" i="22"/>
  <c r="L104" i="21"/>
  <c r="L113" i="21" s="1"/>
  <c r="N131" i="21"/>
  <c r="M10" i="21"/>
  <c r="M23" i="21" s="1"/>
  <c r="L64" i="21"/>
  <c r="L136" i="21"/>
  <c r="L256" i="21"/>
  <c r="M252" i="21"/>
  <c r="M257" i="21" s="1"/>
  <c r="L148" i="21"/>
  <c r="L58" i="21"/>
  <c r="J77" i="21"/>
  <c r="M112" i="21"/>
  <c r="L10" i="21"/>
  <c r="L248" i="21"/>
  <c r="L190" i="21"/>
  <c r="L68" i="21"/>
  <c r="L244" i="21"/>
  <c r="L144" i="21"/>
  <c r="L172" i="21"/>
  <c r="L54" i="21"/>
  <c r="L202" i="21"/>
  <c r="K23" i="21"/>
  <c r="Q259" i="21"/>
  <c r="K95" i="21"/>
  <c r="M40" i="21"/>
  <c r="J257" i="21"/>
  <c r="M108" i="21"/>
  <c r="K77" i="21"/>
  <c r="J239" i="21"/>
  <c r="J221" i="21"/>
  <c r="M46" i="21"/>
  <c r="M28" i="21"/>
  <c r="K257" i="21"/>
  <c r="L220" i="21"/>
  <c r="L212" i="21"/>
  <c r="L208" i="21"/>
  <c r="K131" i="21"/>
  <c r="L50" i="21"/>
  <c r="M239" i="21"/>
  <c r="L216" i="21"/>
  <c r="M203" i="21"/>
  <c r="M131" i="21"/>
  <c r="L122" i="21"/>
  <c r="L118" i="21"/>
  <c r="J113" i="21"/>
  <c r="M90" i="21"/>
  <c r="L76" i="21"/>
  <c r="M54" i="21"/>
  <c r="M50" i="21"/>
  <c r="L32" i="21"/>
  <c r="L14" i="21"/>
  <c r="N23" i="21"/>
  <c r="N149" i="21"/>
  <c r="K239" i="21"/>
  <c r="K221" i="21"/>
  <c r="N257" i="21"/>
  <c r="J167" i="21"/>
  <c r="M149" i="21"/>
  <c r="J23" i="21"/>
  <c r="J59" i="21"/>
  <c r="M36" i="21"/>
  <c r="L22" i="21"/>
  <c r="P259" i="21"/>
  <c r="M158" i="21"/>
  <c r="N113" i="21"/>
  <c r="N95" i="21"/>
  <c r="E259" i="21"/>
  <c r="N59" i="21"/>
  <c r="H259" i="21"/>
  <c r="N221" i="21"/>
  <c r="N239" i="21"/>
  <c r="M221" i="21"/>
  <c r="K149" i="21"/>
  <c r="N167" i="21"/>
  <c r="L126" i="21"/>
  <c r="J41" i="21"/>
  <c r="L46" i="21"/>
  <c r="N41" i="21"/>
  <c r="L18" i="21"/>
  <c r="N185" i="21"/>
  <c r="K203" i="21"/>
  <c r="K185" i="21"/>
  <c r="L158" i="21"/>
  <c r="J95" i="21"/>
  <c r="S259" i="21"/>
  <c r="K59" i="21"/>
  <c r="I259" i="21"/>
  <c r="R256" i="2"/>
  <c r="L239" i="21" l="1"/>
  <c r="L95" i="21"/>
  <c r="M185" i="21"/>
  <c r="M167" i="21"/>
  <c r="M95" i="21"/>
  <c r="M77" i="21"/>
  <c r="L149" i="21"/>
  <c r="L185" i="21"/>
  <c r="L41" i="21"/>
  <c r="L257" i="21"/>
  <c r="L59" i="21"/>
  <c r="L167" i="21"/>
  <c r="L203" i="21"/>
  <c r="M113" i="21"/>
  <c r="M41" i="21"/>
  <c r="L77" i="21"/>
  <c r="L221" i="21"/>
  <c r="M59" i="21"/>
  <c r="L23" i="21"/>
  <c r="L131" i="21"/>
  <c r="K259" i="21"/>
  <c r="J259" i="21"/>
  <c r="N259" i="21"/>
  <c r="R257" i="2"/>
  <c r="H184" i="2"/>
  <c r="I184" i="2"/>
  <c r="H180" i="2"/>
  <c r="I180" i="2"/>
  <c r="H176" i="2"/>
  <c r="I176" i="2"/>
  <c r="H172" i="2"/>
  <c r="I172" i="2"/>
  <c r="M259" i="21" l="1"/>
  <c r="L259" i="21"/>
  <c r="H185" i="2"/>
  <c r="I185" i="2"/>
  <c r="R259" i="2"/>
  <c r="E154" i="2"/>
  <c r="J137" i="2"/>
  <c r="J119" i="2"/>
  <c r="J147" i="2"/>
  <c r="J146" i="2"/>
  <c r="J145" i="2"/>
  <c r="J143" i="2"/>
  <c r="J142" i="2"/>
  <c r="J141" i="2"/>
  <c r="J139" i="2"/>
  <c r="J138" i="2"/>
  <c r="K151" i="2"/>
  <c r="J151" i="2"/>
  <c r="M151" i="2" s="1"/>
  <c r="J165" i="2"/>
  <c r="M165" i="2" s="1"/>
  <c r="J164" i="2"/>
  <c r="M164" i="2" s="1"/>
  <c r="J163" i="2"/>
  <c r="M163" i="2" s="1"/>
  <c r="J161" i="2"/>
  <c r="M161" i="2" s="1"/>
  <c r="J160" i="2"/>
  <c r="J159" i="2"/>
  <c r="M159" i="2" s="1"/>
  <c r="J157" i="2"/>
  <c r="M157" i="2" s="1"/>
  <c r="J156" i="2"/>
  <c r="M156" i="2" s="1"/>
  <c r="J155" i="2"/>
  <c r="M155" i="2" s="1"/>
  <c r="T166" i="2"/>
  <c r="S166" i="2"/>
  <c r="Q166" i="2"/>
  <c r="P166" i="2"/>
  <c r="O166" i="2"/>
  <c r="I166" i="2"/>
  <c r="H166" i="2"/>
  <c r="E166" i="2"/>
  <c r="K165" i="2"/>
  <c r="K164" i="2"/>
  <c r="K163" i="2"/>
  <c r="T162" i="2"/>
  <c r="S162" i="2"/>
  <c r="Q162" i="2"/>
  <c r="P162" i="2"/>
  <c r="O162" i="2"/>
  <c r="I162" i="2"/>
  <c r="H162" i="2"/>
  <c r="E162" i="2"/>
  <c r="K161" i="2"/>
  <c r="N161" i="2" s="1"/>
  <c r="K160" i="2"/>
  <c r="N160" i="2" s="1"/>
  <c r="K159" i="2"/>
  <c r="N159" i="2" s="1"/>
  <c r="T158" i="2"/>
  <c r="S158" i="2"/>
  <c r="Q158" i="2"/>
  <c r="P158" i="2"/>
  <c r="O158" i="2"/>
  <c r="I158" i="2"/>
  <c r="H158" i="2"/>
  <c r="E158" i="2"/>
  <c r="K157" i="2"/>
  <c r="N157" i="2" s="1"/>
  <c r="K156" i="2"/>
  <c r="N156" i="2" s="1"/>
  <c r="K155" i="2"/>
  <c r="N155" i="2" s="1"/>
  <c r="T154" i="2"/>
  <c r="S154" i="2"/>
  <c r="Q154" i="2"/>
  <c r="P154" i="2"/>
  <c r="O154" i="2"/>
  <c r="I154" i="2"/>
  <c r="H154" i="2"/>
  <c r="K153" i="2"/>
  <c r="N153" i="2" s="1"/>
  <c r="J153" i="2"/>
  <c r="M153" i="2" s="1"/>
  <c r="K152" i="2"/>
  <c r="N152" i="2" s="1"/>
  <c r="J152" i="2"/>
  <c r="H126" i="2"/>
  <c r="I126" i="2"/>
  <c r="H122" i="2"/>
  <c r="I122" i="2"/>
  <c r="H118" i="2"/>
  <c r="I118" i="2"/>
  <c r="H77" i="2"/>
  <c r="I76" i="2"/>
  <c r="I77" i="2" s="1"/>
  <c r="L165" i="2" l="1"/>
  <c r="H167" i="2"/>
  <c r="H168" i="2" s="1"/>
  <c r="H168" i="21" s="1"/>
  <c r="H168" i="22" s="1"/>
  <c r="L161" i="2"/>
  <c r="H131" i="2"/>
  <c r="L164" i="2"/>
  <c r="I131" i="2"/>
  <c r="L159" i="2"/>
  <c r="L152" i="2"/>
  <c r="N162" i="2"/>
  <c r="K162" i="2"/>
  <c r="L163" i="2"/>
  <c r="J162" i="2"/>
  <c r="K154" i="2"/>
  <c r="S167" i="2"/>
  <c r="S168" i="2" s="1"/>
  <c r="S168" i="21" s="1"/>
  <c r="S168" i="22" s="1"/>
  <c r="O167" i="2"/>
  <c r="O168" i="2" s="1"/>
  <c r="O168" i="21" s="1"/>
  <c r="O168" i="22" s="1"/>
  <c r="T167" i="2"/>
  <c r="T168" i="2" s="1"/>
  <c r="T168" i="21" s="1"/>
  <c r="T168" i="22" s="1"/>
  <c r="J158" i="2"/>
  <c r="I167" i="2"/>
  <c r="I168" i="2" s="1"/>
  <c r="P167" i="2"/>
  <c r="P168" i="2" s="1"/>
  <c r="P168" i="21" s="1"/>
  <c r="P168" i="22" s="1"/>
  <c r="Q167" i="2"/>
  <c r="Q168" i="2" s="1"/>
  <c r="Q168" i="21" s="1"/>
  <c r="Q168" i="22" s="1"/>
  <c r="M166" i="2"/>
  <c r="J166" i="2"/>
  <c r="L160" i="2"/>
  <c r="L162" i="2" s="1"/>
  <c r="M160" i="2"/>
  <c r="M162" i="2" s="1"/>
  <c r="M158" i="2"/>
  <c r="E167" i="2"/>
  <c r="E168" i="2" s="1"/>
  <c r="E168" i="21" s="1"/>
  <c r="E168" i="22" s="1"/>
  <c r="M152" i="2"/>
  <c r="M154" i="2" s="1"/>
  <c r="N151" i="2"/>
  <c r="N154" i="2" s="1"/>
  <c r="L153" i="2"/>
  <c r="N158" i="2"/>
  <c r="L155" i="2"/>
  <c r="L156" i="2"/>
  <c r="L157" i="2"/>
  <c r="N163" i="2"/>
  <c r="N164" i="2"/>
  <c r="N165" i="2"/>
  <c r="J154" i="2"/>
  <c r="K166" i="2"/>
  <c r="K158" i="2"/>
  <c r="L151" i="2"/>
  <c r="M147" i="2"/>
  <c r="M146" i="2"/>
  <c r="M145" i="2"/>
  <c r="M143" i="2"/>
  <c r="M142" i="2"/>
  <c r="M141" i="2"/>
  <c r="M139" i="2"/>
  <c r="M138" i="2"/>
  <c r="M137" i="2"/>
  <c r="M119" i="2"/>
  <c r="J7" i="5"/>
  <c r="K7" i="5"/>
  <c r="N7" i="5" s="1"/>
  <c r="K7" i="20"/>
  <c r="J7" i="20"/>
  <c r="H234" i="2"/>
  <c r="I234" i="2"/>
  <c r="H226" i="2"/>
  <c r="I226" i="2"/>
  <c r="H256" i="2"/>
  <c r="I256" i="2"/>
  <c r="H252" i="2"/>
  <c r="I252" i="2"/>
  <c r="H248" i="2"/>
  <c r="I248" i="2"/>
  <c r="H244" i="2"/>
  <c r="I244" i="2"/>
  <c r="H238" i="2"/>
  <c r="I238" i="2"/>
  <c r="H230" i="2"/>
  <c r="I230" i="2"/>
  <c r="R168" i="2" l="1"/>
  <c r="P177" i="23"/>
  <c r="Q177" i="24" s="1"/>
  <c r="O177" i="23"/>
  <c r="O177" i="24" s="1"/>
  <c r="O177" i="26" s="1"/>
  <c r="O177" i="27" s="1"/>
  <c r="E177" i="23"/>
  <c r="E177" i="24" s="1"/>
  <c r="E177" i="26" s="1"/>
  <c r="E177" i="27" s="1"/>
  <c r="Q177" i="23"/>
  <c r="S177" i="24" s="1"/>
  <c r="S177" i="26" s="1"/>
  <c r="S177" i="27" s="1"/>
  <c r="T177" i="23"/>
  <c r="W177" i="24" s="1"/>
  <c r="W177" i="26" s="1"/>
  <c r="W177" i="27" s="1"/>
  <c r="S177" i="23"/>
  <c r="V177" i="24" s="1"/>
  <c r="V177" i="26" s="1"/>
  <c r="V177" i="27" s="1"/>
  <c r="H177" i="23"/>
  <c r="H177" i="24" s="1"/>
  <c r="H177" i="26" s="1"/>
  <c r="L7" i="5"/>
  <c r="L7" i="20"/>
  <c r="M7" i="5"/>
  <c r="L166" i="2"/>
  <c r="I168" i="21"/>
  <c r="R168" i="21" s="1"/>
  <c r="I239" i="2"/>
  <c r="K167" i="2"/>
  <c r="K168" i="2" s="1"/>
  <c r="K168" i="21" s="1"/>
  <c r="K168" i="22" s="1"/>
  <c r="H239" i="2"/>
  <c r="I257" i="2"/>
  <c r="H257" i="2"/>
  <c r="J167" i="2"/>
  <c r="J168" i="2" s="1"/>
  <c r="J168" i="21" s="1"/>
  <c r="J168" i="22" s="1"/>
  <c r="M167" i="2"/>
  <c r="M168" i="2" s="1"/>
  <c r="M168" i="21" s="1"/>
  <c r="M168" i="22" s="1"/>
  <c r="L158" i="2"/>
  <c r="L154" i="2"/>
  <c r="N166" i="2"/>
  <c r="N167" i="2" s="1"/>
  <c r="N168" i="2" s="1"/>
  <c r="N168" i="21" s="1"/>
  <c r="N168" i="22" s="1"/>
  <c r="K187" i="17"/>
  <c r="N187" i="17" s="1"/>
  <c r="J187" i="17"/>
  <c r="N7" i="20"/>
  <c r="M7" i="20"/>
  <c r="H177" i="27" l="1"/>
  <c r="T177" i="27" s="1"/>
  <c r="T177" i="26"/>
  <c r="N177" i="23"/>
  <c r="N177" i="26" s="1"/>
  <c r="N177" i="27" s="1"/>
  <c r="M177" i="23"/>
  <c r="M177" i="24" s="1"/>
  <c r="M177" i="26" s="1"/>
  <c r="M177" i="27" s="1"/>
  <c r="J177" i="23"/>
  <c r="J177" i="24" s="1"/>
  <c r="J177" i="26" s="1"/>
  <c r="J177" i="27" s="1"/>
  <c r="K177" i="23"/>
  <c r="K177" i="24" s="1"/>
  <c r="K177" i="26" s="1"/>
  <c r="K177" i="27" s="1"/>
  <c r="L187" i="17"/>
  <c r="I168" i="22"/>
  <c r="R168" i="22" s="1"/>
  <c r="M187" i="17"/>
  <c r="L167" i="2"/>
  <c r="L168" i="2" s="1"/>
  <c r="L168" i="21" s="1"/>
  <c r="L168" i="22" s="1"/>
  <c r="U24" i="2"/>
  <c r="F78" i="16"/>
  <c r="G78" i="16"/>
  <c r="L177" i="23" l="1"/>
  <c r="L177" i="24" s="1"/>
  <c r="L177" i="26" s="1"/>
  <c r="L177" i="27" s="1"/>
  <c r="I177" i="23"/>
  <c r="S221" i="17"/>
  <c r="R221" i="17"/>
  <c r="Q221" i="17"/>
  <c r="P221" i="17"/>
  <c r="O221" i="17"/>
  <c r="R177" i="23" l="1"/>
  <c r="I177" i="24"/>
  <c r="M207" i="20"/>
  <c r="M208" i="20"/>
  <c r="M206" i="20"/>
  <c r="M204" i="20"/>
  <c r="M203" i="20"/>
  <c r="M202" i="20"/>
  <c r="M199" i="20"/>
  <c r="M200" i="20"/>
  <c r="M198" i="20"/>
  <c r="M196" i="20"/>
  <c r="M190" i="20"/>
  <c r="M191" i="20"/>
  <c r="M189" i="20"/>
  <c r="M186" i="20"/>
  <c r="M187" i="20"/>
  <c r="M185" i="20"/>
  <c r="M183" i="20"/>
  <c r="M182" i="20"/>
  <c r="M173" i="20"/>
  <c r="M174" i="20"/>
  <c r="M172" i="20"/>
  <c r="M169" i="20"/>
  <c r="M170" i="20"/>
  <c r="M168" i="20"/>
  <c r="M165" i="20"/>
  <c r="M166" i="20"/>
  <c r="M164" i="20"/>
  <c r="M161" i="20"/>
  <c r="M162" i="20"/>
  <c r="M160" i="20"/>
  <c r="E158" i="20"/>
  <c r="E154" i="20"/>
  <c r="E150" i="20"/>
  <c r="E146" i="20"/>
  <c r="M156" i="20"/>
  <c r="M157" i="20"/>
  <c r="M155" i="20"/>
  <c r="M152" i="20"/>
  <c r="M153" i="20"/>
  <c r="M151" i="20"/>
  <c r="M148" i="20"/>
  <c r="M149" i="20"/>
  <c r="M147" i="20"/>
  <c r="M144" i="20"/>
  <c r="M145" i="20"/>
  <c r="M143" i="20"/>
  <c r="E184" i="18"/>
  <c r="E148" i="18"/>
  <c r="E144" i="18"/>
  <c r="E140" i="18"/>
  <c r="E136" i="18"/>
  <c r="I176" i="17"/>
  <c r="E184" i="17"/>
  <c r="E184" i="16"/>
  <c r="E184" i="5"/>
  <c r="H130" i="5"/>
  <c r="E244" i="2"/>
  <c r="H220" i="2"/>
  <c r="I220" i="2"/>
  <c r="H216" i="2"/>
  <c r="I216" i="2"/>
  <c r="H212" i="2"/>
  <c r="I212" i="2"/>
  <c r="H208" i="2"/>
  <c r="I208" i="2"/>
  <c r="I202" i="2"/>
  <c r="H202" i="2"/>
  <c r="I198" i="2"/>
  <c r="H198" i="2"/>
  <c r="I194" i="2"/>
  <c r="H194" i="2"/>
  <c r="I190" i="2"/>
  <c r="H190" i="2"/>
  <c r="E202" i="2"/>
  <c r="I177" i="26" l="1"/>
  <c r="U177" i="26" s="1"/>
  <c r="E149" i="18"/>
  <c r="I203" i="2"/>
  <c r="H203" i="2"/>
  <c r="H221" i="2"/>
  <c r="I221" i="2"/>
  <c r="J45" i="2"/>
  <c r="M45" i="2" s="1"/>
  <c r="J44" i="2"/>
  <c r="M44" i="2" s="1"/>
  <c r="K134" i="2"/>
  <c r="N134" i="2" s="1"/>
  <c r="K135" i="2"/>
  <c r="N135" i="2" s="1"/>
  <c r="K133" i="2"/>
  <c r="N133" i="2" s="1"/>
  <c r="J134" i="2"/>
  <c r="J135" i="2"/>
  <c r="J133" i="2"/>
  <c r="J56" i="2"/>
  <c r="J57" i="2"/>
  <c r="J55" i="2"/>
  <c r="J52" i="2"/>
  <c r="J53" i="2"/>
  <c r="J51" i="2"/>
  <c r="J48" i="2"/>
  <c r="J49" i="2"/>
  <c r="J47" i="2"/>
  <c r="J43" i="2"/>
  <c r="H238" i="5"/>
  <c r="I238" i="5"/>
  <c r="H234" i="5"/>
  <c r="I234" i="5"/>
  <c r="H230" i="5"/>
  <c r="I230" i="5"/>
  <c r="H226" i="5"/>
  <c r="I226" i="5"/>
  <c r="H220" i="5"/>
  <c r="I220" i="5"/>
  <c r="I216" i="5"/>
  <c r="H216" i="5"/>
  <c r="H212" i="5"/>
  <c r="I212" i="5"/>
  <c r="H208" i="5"/>
  <c r="I208" i="5"/>
  <c r="H202" i="5"/>
  <c r="H198" i="5"/>
  <c r="H194" i="5"/>
  <c r="H190" i="5"/>
  <c r="I202" i="5"/>
  <c r="I198" i="5"/>
  <c r="I194" i="5"/>
  <c r="I190" i="5"/>
  <c r="I184" i="5"/>
  <c r="H184" i="5"/>
  <c r="H180" i="5"/>
  <c r="I180" i="5"/>
  <c r="H176" i="5"/>
  <c r="I176" i="5"/>
  <c r="H172" i="5"/>
  <c r="I172" i="5"/>
  <c r="I166" i="5"/>
  <c r="H166" i="5"/>
  <c r="I162" i="5"/>
  <c r="H162" i="5"/>
  <c r="I158" i="5"/>
  <c r="H158" i="5"/>
  <c r="I154" i="5"/>
  <c r="H154" i="5"/>
  <c r="T256" i="2"/>
  <c r="S256" i="2"/>
  <c r="Q256" i="2"/>
  <c r="P256" i="2"/>
  <c r="O256" i="2"/>
  <c r="E256" i="2"/>
  <c r="K255" i="2"/>
  <c r="N255" i="2" s="1"/>
  <c r="J255" i="2"/>
  <c r="K254" i="2"/>
  <c r="N254" i="2" s="1"/>
  <c r="J254" i="2"/>
  <c r="K253" i="2"/>
  <c r="N253" i="2" s="1"/>
  <c r="J253" i="2"/>
  <c r="T252" i="2"/>
  <c r="S252" i="2"/>
  <c r="Q252" i="2"/>
  <c r="P252" i="2"/>
  <c r="O252" i="2"/>
  <c r="E252" i="2"/>
  <c r="K251" i="2"/>
  <c r="N251" i="2" s="1"/>
  <c r="J251" i="2"/>
  <c r="K250" i="2"/>
  <c r="N250" i="2" s="1"/>
  <c r="J250" i="2"/>
  <c r="K249" i="2"/>
  <c r="N249" i="2" s="1"/>
  <c r="J249" i="2"/>
  <c r="T248" i="2"/>
  <c r="S248" i="2"/>
  <c r="Q248" i="2"/>
  <c r="P248" i="2"/>
  <c r="O248" i="2"/>
  <c r="E248" i="2"/>
  <c r="K247" i="2"/>
  <c r="N247" i="2" s="1"/>
  <c r="J247" i="2"/>
  <c r="K246" i="2"/>
  <c r="N246" i="2" s="1"/>
  <c r="J246" i="2"/>
  <c r="K245" i="2"/>
  <c r="N245" i="2" s="1"/>
  <c r="J245" i="2"/>
  <c r="T244" i="2"/>
  <c r="S244" i="2"/>
  <c r="Q244" i="2"/>
  <c r="P244" i="2"/>
  <c r="P257" i="2" s="1"/>
  <c r="O244" i="2"/>
  <c r="K243" i="2"/>
  <c r="N243" i="2" s="1"/>
  <c r="J243" i="2"/>
  <c r="K242" i="2"/>
  <c r="N242" i="2" s="1"/>
  <c r="J242" i="2"/>
  <c r="K241" i="2"/>
  <c r="N241" i="2" s="1"/>
  <c r="J241" i="2"/>
  <c r="T238" i="2"/>
  <c r="S238" i="2"/>
  <c r="Q238" i="2"/>
  <c r="P238" i="2"/>
  <c r="O238" i="2"/>
  <c r="E238" i="2"/>
  <c r="K237" i="2"/>
  <c r="N237" i="2" s="1"/>
  <c r="J237" i="2"/>
  <c r="K236" i="2"/>
  <c r="N236" i="2" s="1"/>
  <c r="J236" i="2"/>
  <c r="K235" i="2"/>
  <c r="N235" i="2" s="1"/>
  <c r="J235" i="2"/>
  <c r="T234" i="2"/>
  <c r="S234" i="2"/>
  <c r="Q234" i="2"/>
  <c r="P234" i="2"/>
  <c r="O234" i="2"/>
  <c r="E234" i="2"/>
  <c r="K233" i="2"/>
  <c r="N233" i="2" s="1"/>
  <c r="J233" i="2"/>
  <c r="K232" i="2"/>
  <c r="N232" i="2" s="1"/>
  <c r="J232" i="2"/>
  <c r="K231" i="2"/>
  <c r="N231" i="2" s="1"/>
  <c r="J231" i="2"/>
  <c r="T230" i="2"/>
  <c r="S230" i="2"/>
  <c r="Q230" i="2"/>
  <c r="P230" i="2"/>
  <c r="O230" i="2"/>
  <c r="E230" i="2"/>
  <c r="K229" i="2"/>
  <c r="N229" i="2" s="1"/>
  <c r="J229" i="2"/>
  <c r="K228" i="2"/>
  <c r="N228" i="2" s="1"/>
  <c r="J228" i="2"/>
  <c r="K227" i="2"/>
  <c r="N227" i="2" s="1"/>
  <c r="J227" i="2"/>
  <c r="T226" i="2"/>
  <c r="S226" i="2"/>
  <c r="Q226" i="2"/>
  <c r="P226" i="2"/>
  <c r="P239" i="2" s="1"/>
  <c r="O226" i="2"/>
  <c r="E226" i="2"/>
  <c r="K225" i="2"/>
  <c r="N225" i="2" s="1"/>
  <c r="J225" i="2"/>
  <c r="K224" i="2"/>
  <c r="N224" i="2" s="1"/>
  <c r="J224" i="2"/>
  <c r="K223" i="2"/>
  <c r="N223" i="2" s="1"/>
  <c r="J223" i="2"/>
  <c r="T220" i="2"/>
  <c r="S220" i="2"/>
  <c r="Q220" i="2"/>
  <c r="P220" i="2"/>
  <c r="O220" i="2"/>
  <c r="E220" i="2"/>
  <c r="K219" i="2"/>
  <c r="N219" i="2" s="1"/>
  <c r="J219" i="2"/>
  <c r="K218" i="2"/>
  <c r="N218" i="2" s="1"/>
  <c r="J218" i="2"/>
  <c r="K217" i="2"/>
  <c r="N217" i="2" s="1"/>
  <c r="J217" i="2"/>
  <c r="T216" i="2"/>
  <c r="S216" i="2"/>
  <c r="Q216" i="2"/>
  <c r="P216" i="2"/>
  <c r="O216" i="2"/>
  <c r="E216" i="2"/>
  <c r="K215" i="2"/>
  <c r="N215" i="2" s="1"/>
  <c r="J215" i="2"/>
  <c r="K214" i="2"/>
  <c r="N214" i="2" s="1"/>
  <c r="J214" i="2"/>
  <c r="K213" i="2"/>
  <c r="N213" i="2" s="1"/>
  <c r="J213" i="2"/>
  <c r="T212" i="2"/>
  <c r="S212" i="2"/>
  <c r="Q212" i="2"/>
  <c r="P212" i="2"/>
  <c r="O212" i="2"/>
  <c r="E212" i="2"/>
  <c r="K211" i="2"/>
  <c r="N211" i="2" s="1"/>
  <c r="J211" i="2"/>
  <c r="K210" i="2"/>
  <c r="N210" i="2" s="1"/>
  <c r="J210" i="2"/>
  <c r="K209" i="2"/>
  <c r="N209" i="2" s="1"/>
  <c r="J209" i="2"/>
  <c r="T208" i="2"/>
  <c r="S208" i="2"/>
  <c r="Q208" i="2"/>
  <c r="P208" i="2"/>
  <c r="P221" i="2" s="1"/>
  <c r="O208" i="2"/>
  <c r="O221" i="2" s="1"/>
  <c r="E208" i="2"/>
  <c r="K207" i="2"/>
  <c r="N207" i="2" s="1"/>
  <c r="J207" i="2"/>
  <c r="K206" i="2"/>
  <c r="N206" i="2" s="1"/>
  <c r="J206" i="2"/>
  <c r="K205" i="2"/>
  <c r="N205" i="2" s="1"/>
  <c r="J205" i="2"/>
  <c r="T203" i="2"/>
  <c r="S203" i="2"/>
  <c r="P203" i="2"/>
  <c r="O203" i="2"/>
  <c r="T202" i="2"/>
  <c r="S202" i="2"/>
  <c r="P202" i="2"/>
  <c r="O202" i="2"/>
  <c r="K201" i="2"/>
  <c r="N201" i="2" s="1"/>
  <c r="J201" i="2"/>
  <c r="K200" i="2"/>
  <c r="N200" i="2" s="1"/>
  <c r="J200" i="2"/>
  <c r="K199" i="2"/>
  <c r="N199" i="2" s="1"/>
  <c r="J199" i="2"/>
  <c r="T198" i="2"/>
  <c r="S198" i="2"/>
  <c r="Q198" i="2"/>
  <c r="P198" i="2"/>
  <c r="O198" i="2"/>
  <c r="E198" i="2"/>
  <c r="K197" i="2"/>
  <c r="N197" i="2" s="1"/>
  <c r="J197" i="2"/>
  <c r="K196" i="2"/>
  <c r="N196" i="2" s="1"/>
  <c r="J196" i="2"/>
  <c r="K195" i="2"/>
  <c r="N195" i="2" s="1"/>
  <c r="J195" i="2"/>
  <c r="T194" i="2"/>
  <c r="S194" i="2"/>
  <c r="Q194" i="2"/>
  <c r="P194" i="2"/>
  <c r="O194" i="2"/>
  <c r="E194" i="2"/>
  <c r="K193" i="2"/>
  <c r="N193" i="2" s="1"/>
  <c r="J193" i="2"/>
  <c r="K192" i="2"/>
  <c r="N192" i="2" s="1"/>
  <c r="J192" i="2"/>
  <c r="K191" i="2"/>
  <c r="N191" i="2" s="1"/>
  <c r="J191" i="2"/>
  <c r="T190" i="2"/>
  <c r="S190" i="2"/>
  <c r="Q190" i="2"/>
  <c r="P190" i="2"/>
  <c r="O190" i="2"/>
  <c r="E190" i="2"/>
  <c r="K189" i="2"/>
  <c r="N189" i="2" s="1"/>
  <c r="J189" i="2"/>
  <c r="K188" i="2"/>
  <c r="N188" i="2" s="1"/>
  <c r="J188" i="2"/>
  <c r="K187" i="2"/>
  <c r="N187" i="2" s="1"/>
  <c r="J187" i="2"/>
  <c r="T184" i="2"/>
  <c r="S184" i="2"/>
  <c r="Q184" i="2"/>
  <c r="P184" i="2"/>
  <c r="O184" i="2"/>
  <c r="E184" i="2"/>
  <c r="K183" i="2"/>
  <c r="N183" i="2" s="1"/>
  <c r="J183" i="2"/>
  <c r="K182" i="2"/>
  <c r="N182" i="2" s="1"/>
  <c r="J182" i="2"/>
  <c r="K181" i="2"/>
  <c r="N181" i="2" s="1"/>
  <c r="J181" i="2"/>
  <c r="T180" i="2"/>
  <c r="S180" i="2"/>
  <c r="Q180" i="2"/>
  <c r="P180" i="2"/>
  <c r="O180" i="2"/>
  <c r="E180" i="2"/>
  <c r="K179" i="2"/>
  <c r="N179" i="2" s="1"/>
  <c r="J179" i="2"/>
  <c r="K178" i="2"/>
  <c r="N178" i="2" s="1"/>
  <c r="J178" i="2"/>
  <c r="K177" i="2"/>
  <c r="N177" i="2" s="1"/>
  <c r="J177" i="2"/>
  <c r="T176" i="2"/>
  <c r="S176" i="2"/>
  <c r="Q176" i="2"/>
  <c r="P176" i="2"/>
  <c r="O176" i="2"/>
  <c r="E176" i="2"/>
  <c r="K175" i="2"/>
  <c r="N175" i="2" s="1"/>
  <c r="J175" i="2"/>
  <c r="K174" i="2"/>
  <c r="N174" i="2" s="1"/>
  <c r="J174" i="2"/>
  <c r="K173" i="2"/>
  <c r="N173" i="2" s="1"/>
  <c r="J173" i="2"/>
  <c r="T172" i="2"/>
  <c r="S172" i="2"/>
  <c r="Q172" i="2"/>
  <c r="P172" i="2"/>
  <c r="O172" i="2"/>
  <c r="E172" i="2"/>
  <c r="K171" i="2"/>
  <c r="N171" i="2" s="1"/>
  <c r="J171" i="2"/>
  <c r="K170" i="2"/>
  <c r="N170" i="2" s="1"/>
  <c r="J170" i="2"/>
  <c r="K169" i="2"/>
  <c r="N169" i="2" s="1"/>
  <c r="J169" i="2"/>
  <c r="T148" i="2"/>
  <c r="S148" i="2"/>
  <c r="Q148" i="2"/>
  <c r="P148" i="2"/>
  <c r="O148" i="2"/>
  <c r="I148" i="2"/>
  <c r="E148" i="2"/>
  <c r="K147" i="2"/>
  <c r="K146" i="2"/>
  <c r="K145" i="2"/>
  <c r="J148" i="2"/>
  <c r="T144" i="2"/>
  <c r="S144" i="2"/>
  <c r="Q144" i="2"/>
  <c r="P144" i="2"/>
  <c r="O144" i="2"/>
  <c r="I144" i="2"/>
  <c r="H144" i="2"/>
  <c r="E144" i="2"/>
  <c r="K143" i="2"/>
  <c r="K142" i="2"/>
  <c r="K141" i="2"/>
  <c r="J144" i="2"/>
  <c r="T140" i="2"/>
  <c r="S140" i="2"/>
  <c r="Q140" i="2"/>
  <c r="P140" i="2"/>
  <c r="O140" i="2"/>
  <c r="I140" i="2"/>
  <c r="H140" i="2"/>
  <c r="E140" i="2"/>
  <c r="K139" i="2"/>
  <c r="K138" i="2"/>
  <c r="K137" i="2"/>
  <c r="J140" i="2"/>
  <c r="T136" i="2"/>
  <c r="S136" i="2"/>
  <c r="Q136" i="2"/>
  <c r="P136" i="2"/>
  <c r="O136" i="2"/>
  <c r="I136" i="2"/>
  <c r="H136" i="2"/>
  <c r="E136" i="2"/>
  <c r="T130" i="2"/>
  <c r="S130" i="2"/>
  <c r="Q130" i="2"/>
  <c r="P130" i="2"/>
  <c r="O130" i="2"/>
  <c r="E130" i="2"/>
  <c r="K129" i="2"/>
  <c r="J129" i="2"/>
  <c r="M129" i="2" s="1"/>
  <c r="K128" i="2"/>
  <c r="J128" i="2"/>
  <c r="M128" i="2" s="1"/>
  <c r="K127" i="2"/>
  <c r="N127" i="2" s="1"/>
  <c r="J127" i="2"/>
  <c r="T126" i="2"/>
  <c r="S126" i="2"/>
  <c r="Q126" i="2"/>
  <c r="P126" i="2"/>
  <c r="O126" i="2"/>
  <c r="E126" i="2"/>
  <c r="K125" i="2"/>
  <c r="J125" i="2"/>
  <c r="M125" i="2" s="1"/>
  <c r="K124" i="2"/>
  <c r="J124" i="2"/>
  <c r="M124" i="2" s="1"/>
  <c r="K123" i="2"/>
  <c r="N123" i="2" s="1"/>
  <c r="J123" i="2"/>
  <c r="T122" i="2"/>
  <c r="S122" i="2"/>
  <c r="Q122" i="2"/>
  <c r="P122" i="2"/>
  <c r="O122" i="2"/>
  <c r="E122" i="2"/>
  <c r="K121" i="2"/>
  <c r="N121" i="2" s="1"/>
  <c r="J121" i="2"/>
  <c r="K120" i="2"/>
  <c r="N120" i="2" s="1"/>
  <c r="J120" i="2"/>
  <c r="K119" i="2"/>
  <c r="T118" i="2"/>
  <c r="S118" i="2"/>
  <c r="Q118" i="2"/>
  <c r="P118" i="2"/>
  <c r="O118" i="2"/>
  <c r="E118" i="2"/>
  <c r="K117" i="2"/>
  <c r="J117" i="2"/>
  <c r="M117" i="2" s="1"/>
  <c r="K116" i="2"/>
  <c r="J116" i="2"/>
  <c r="M116" i="2" s="1"/>
  <c r="K115" i="2"/>
  <c r="N115" i="2" s="1"/>
  <c r="J115" i="2"/>
  <c r="T112" i="2"/>
  <c r="S112" i="2"/>
  <c r="Q112" i="2"/>
  <c r="P112" i="2"/>
  <c r="O112" i="2"/>
  <c r="I112" i="2"/>
  <c r="H112" i="2"/>
  <c r="E112" i="2"/>
  <c r="K111" i="2"/>
  <c r="J111" i="2"/>
  <c r="M111" i="2" s="1"/>
  <c r="K110" i="2"/>
  <c r="J110" i="2"/>
  <c r="M110" i="2" s="1"/>
  <c r="K109" i="2"/>
  <c r="N109" i="2" s="1"/>
  <c r="J109" i="2"/>
  <c r="T108" i="2"/>
  <c r="S108" i="2"/>
  <c r="Q108" i="2"/>
  <c r="P108" i="2"/>
  <c r="O108" i="2"/>
  <c r="I108" i="2"/>
  <c r="H108" i="2"/>
  <c r="E108" i="2"/>
  <c r="K107" i="2"/>
  <c r="J107" i="2"/>
  <c r="M107" i="2" s="1"/>
  <c r="K106" i="2"/>
  <c r="J106" i="2"/>
  <c r="M106" i="2" s="1"/>
  <c r="K105" i="2"/>
  <c r="N105" i="2" s="1"/>
  <c r="J105" i="2"/>
  <c r="T104" i="2"/>
  <c r="S104" i="2"/>
  <c r="Q104" i="2"/>
  <c r="P104" i="2"/>
  <c r="O104" i="2"/>
  <c r="I104" i="2"/>
  <c r="H104" i="2"/>
  <c r="E104" i="2"/>
  <c r="K103" i="2"/>
  <c r="J103" i="2"/>
  <c r="M103" i="2" s="1"/>
  <c r="K102" i="2"/>
  <c r="J102" i="2"/>
  <c r="M102" i="2" s="1"/>
  <c r="K101" i="2"/>
  <c r="N101" i="2" s="1"/>
  <c r="J101" i="2"/>
  <c r="T100" i="2"/>
  <c r="S100" i="2"/>
  <c r="Q100" i="2"/>
  <c r="P100" i="2"/>
  <c r="O100" i="2"/>
  <c r="I100" i="2"/>
  <c r="H100" i="2"/>
  <c r="E100" i="2"/>
  <c r="K99" i="2"/>
  <c r="J99" i="2"/>
  <c r="M99" i="2" s="1"/>
  <c r="K98" i="2"/>
  <c r="J98" i="2"/>
  <c r="M98" i="2" s="1"/>
  <c r="K97" i="2"/>
  <c r="N97" i="2" s="1"/>
  <c r="J97" i="2"/>
  <c r="T94" i="2"/>
  <c r="S94" i="2"/>
  <c r="Q94" i="2"/>
  <c r="P94" i="2"/>
  <c r="O94" i="2"/>
  <c r="I94" i="2"/>
  <c r="H94" i="2"/>
  <c r="E94" i="2"/>
  <c r="K93" i="2"/>
  <c r="J93" i="2"/>
  <c r="M93" i="2" s="1"/>
  <c r="K92" i="2"/>
  <c r="J92" i="2"/>
  <c r="M92" i="2" s="1"/>
  <c r="K91" i="2"/>
  <c r="N91" i="2" s="1"/>
  <c r="J91" i="2"/>
  <c r="T90" i="2"/>
  <c r="S90" i="2"/>
  <c r="Q90" i="2"/>
  <c r="P90" i="2"/>
  <c r="O90" i="2"/>
  <c r="I90" i="2"/>
  <c r="H90" i="2"/>
  <c r="E90" i="2"/>
  <c r="K89" i="2"/>
  <c r="J89" i="2"/>
  <c r="M89" i="2" s="1"/>
  <c r="K88" i="2"/>
  <c r="J88" i="2"/>
  <c r="M88" i="2" s="1"/>
  <c r="K87" i="2"/>
  <c r="N87" i="2" s="1"/>
  <c r="J87" i="2"/>
  <c r="T86" i="2"/>
  <c r="S86" i="2"/>
  <c r="Q86" i="2"/>
  <c r="P86" i="2"/>
  <c r="O86" i="2"/>
  <c r="I86" i="2"/>
  <c r="H86" i="2"/>
  <c r="E86" i="2"/>
  <c r="K85" i="2"/>
  <c r="J85" i="2"/>
  <c r="M85" i="2" s="1"/>
  <c r="K84" i="2"/>
  <c r="J84" i="2"/>
  <c r="M84" i="2" s="1"/>
  <c r="K83" i="2"/>
  <c r="N83" i="2" s="1"/>
  <c r="J83" i="2"/>
  <c r="T82" i="2"/>
  <c r="S82" i="2"/>
  <c r="Q82" i="2"/>
  <c r="P82" i="2"/>
  <c r="O82" i="2"/>
  <c r="I82" i="2"/>
  <c r="H82" i="2"/>
  <c r="E82" i="2"/>
  <c r="K81" i="2"/>
  <c r="J81" i="2"/>
  <c r="M81" i="2" s="1"/>
  <c r="K80" i="2"/>
  <c r="J80" i="2"/>
  <c r="M80" i="2" s="1"/>
  <c r="K79" i="2"/>
  <c r="N79" i="2" s="1"/>
  <c r="J79" i="2"/>
  <c r="T76" i="2"/>
  <c r="S76" i="2"/>
  <c r="Q76" i="2"/>
  <c r="P76" i="2"/>
  <c r="O76" i="2"/>
  <c r="E76" i="2"/>
  <c r="K75" i="2"/>
  <c r="J75" i="2"/>
  <c r="M75" i="2" s="1"/>
  <c r="K74" i="2"/>
  <c r="J74" i="2"/>
  <c r="M74" i="2" s="1"/>
  <c r="K73" i="2"/>
  <c r="N73" i="2" s="1"/>
  <c r="J73" i="2"/>
  <c r="T72" i="2"/>
  <c r="S72" i="2"/>
  <c r="Q72" i="2"/>
  <c r="P72" i="2"/>
  <c r="O72" i="2"/>
  <c r="E72" i="2"/>
  <c r="K71" i="2"/>
  <c r="J71" i="2"/>
  <c r="M71" i="2" s="1"/>
  <c r="K70" i="2"/>
  <c r="J70" i="2"/>
  <c r="M70" i="2" s="1"/>
  <c r="K69" i="2"/>
  <c r="N69" i="2" s="1"/>
  <c r="J69" i="2"/>
  <c r="T68" i="2"/>
  <c r="S68" i="2"/>
  <c r="Q68" i="2"/>
  <c r="P68" i="2"/>
  <c r="O68" i="2"/>
  <c r="E68" i="2"/>
  <c r="K67" i="2"/>
  <c r="J67" i="2"/>
  <c r="M67" i="2" s="1"/>
  <c r="K66" i="2"/>
  <c r="J66" i="2"/>
  <c r="M66" i="2" s="1"/>
  <c r="K65" i="2"/>
  <c r="N65" i="2" s="1"/>
  <c r="J65" i="2"/>
  <c r="T64" i="2"/>
  <c r="S64" i="2"/>
  <c r="Q64" i="2"/>
  <c r="P64" i="2"/>
  <c r="O64" i="2"/>
  <c r="E64" i="2"/>
  <c r="K63" i="2"/>
  <c r="J63" i="2"/>
  <c r="M63" i="2" s="1"/>
  <c r="K62" i="2"/>
  <c r="J62" i="2"/>
  <c r="M62" i="2" s="1"/>
  <c r="K61" i="2"/>
  <c r="N61" i="2" s="1"/>
  <c r="J61" i="2"/>
  <c r="T58" i="2"/>
  <c r="S58" i="2"/>
  <c r="Q58" i="2"/>
  <c r="P58" i="2"/>
  <c r="O58" i="2"/>
  <c r="I58" i="2"/>
  <c r="H58" i="2"/>
  <c r="E58" i="2"/>
  <c r="K57" i="2"/>
  <c r="N57" i="2" s="1"/>
  <c r="K56" i="2"/>
  <c r="N56" i="2" s="1"/>
  <c r="K55" i="2"/>
  <c r="N55" i="2" s="1"/>
  <c r="T54" i="2"/>
  <c r="S54" i="2"/>
  <c r="Q54" i="2"/>
  <c r="P54" i="2"/>
  <c r="O54" i="2"/>
  <c r="I54" i="2"/>
  <c r="H54" i="2"/>
  <c r="E54" i="2"/>
  <c r="K53" i="2"/>
  <c r="N53" i="2" s="1"/>
  <c r="K52" i="2"/>
  <c r="N52" i="2" s="1"/>
  <c r="K51" i="2"/>
  <c r="N51" i="2" s="1"/>
  <c r="T50" i="2"/>
  <c r="S50" i="2"/>
  <c r="Q50" i="2"/>
  <c r="P50" i="2"/>
  <c r="O50" i="2"/>
  <c r="I50" i="2"/>
  <c r="H50" i="2"/>
  <c r="E50" i="2"/>
  <c r="K49" i="2"/>
  <c r="N49" i="2" s="1"/>
  <c r="K48" i="2"/>
  <c r="N48" i="2" s="1"/>
  <c r="K47" i="2"/>
  <c r="N47" i="2" s="1"/>
  <c r="T46" i="2"/>
  <c r="S46" i="2"/>
  <c r="Q46" i="2"/>
  <c r="P46" i="2"/>
  <c r="O46" i="2"/>
  <c r="I46" i="2"/>
  <c r="H46" i="2"/>
  <c r="E46" i="2"/>
  <c r="K45" i="2"/>
  <c r="K44" i="2"/>
  <c r="K43" i="2"/>
  <c r="N43" i="2" s="1"/>
  <c r="T40" i="2"/>
  <c r="S40" i="2"/>
  <c r="Q40" i="2"/>
  <c r="P40" i="2"/>
  <c r="O40" i="2"/>
  <c r="I40" i="2"/>
  <c r="H40" i="2"/>
  <c r="E40" i="2"/>
  <c r="K39" i="2"/>
  <c r="J39" i="2"/>
  <c r="M39" i="2" s="1"/>
  <c r="K38" i="2"/>
  <c r="J38" i="2"/>
  <c r="M38" i="2" s="1"/>
  <c r="K37" i="2"/>
  <c r="N37" i="2" s="1"/>
  <c r="J37" i="2"/>
  <c r="T36" i="2"/>
  <c r="S36" i="2"/>
  <c r="Q36" i="2"/>
  <c r="P36" i="2"/>
  <c r="O36" i="2"/>
  <c r="I36" i="2"/>
  <c r="H36" i="2"/>
  <c r="E36" i="2"/>
  <c r="K35" i="2"/>
  <c r="J35" i="2"/>
  <c r="M35" i="2" s="1"/>
  <c r="K34" i="2"/>
  <c r="J34" i="2"/>
  <c r="M34" i="2" s="1"/>
  <c r="K33" i="2"/>
  <c r="N33" i="2" s="1"/>
  <c r="J33" i="2"/>
  <c r="T32" i="2"/>
  <c r="S32" i="2"/>
  <c r="Q32" i="2"/>
  <c r="P32" i="2"/>
  <c r="O32" i="2"/>
  <c r="I32" i="2"/>
  <c r="H32" i="2"/>
  <c r="E32" i="2"/>
  <c r="K31" i="2"/>
  <c r="J31" i="2"/>
  <c r="M31" i="2" s="1"/>
  <c r="K30" i="2"/>
  <c r="J30" i="2"/>
  <c r="M30" i="2" s="1"/>
  <c r="K29" i="2"/>
  <c r="N29" i="2" s="1"/>
  <c r="J29" i="2"/>
  <c r="T28" i="2"/>
  <c r="S28" i="2"/>
  <c r="Q28" i="2"/>
  <c r="P28" i="2"/>
  <c r="O28" i="2"/>
  <c r="I28" i="2"/>
  <c r="H28" i="2"/>
  <c r="E28" i="2"/>
  <c r="K27" i="2"/>
  <c r="J27" i="2"/>
  <c r="M27" i="2" s="1"/>
  <c r="K26" i="2"/>
  <c r="J26" i="2"/>
  <c r="M26" i="2" s="1"/>
  <c r="K25" i="2"/>
  <c r="N25" i="2" s="1"/>
  <c r="J25" i="2"/>
  <c r="T22" i="2"/>
  <c r="S22" i="2"/>
  <c r="Q22" i="2"/>
  <c r="P22" i="2"/>
  <c r="O22" i="2"/>
  <c r="I22" i="2"/>
  <c r="H22" i="2"/>
  <c r="E22" i="2"/>
  <c r="K21" i="2"/>
  <c r="N21" i="2" s="1"/>
  <c r="J21" i="2"/>
  <c r="K20" i="2"/>
  <c r="N20" i="2" s="1"/>
  <c r="J20" i="2"/>
  <c r="K19" i="2"/>
  <c r="N19" i="2" s="1"/>
  <c r="J19" i="2"/>
  <c r="T18" i="2"/>
  <c r="S18" i="2"/>
  <c r="Q18" i="2"/>
  <c r="P18" i="2"/>
  <c r="O18" i="2"/>
  <c r="I18" i="2"/>
  <c r="H18" i="2"/>
  <c r="E18" i="2"/>
  <c r="K17" i="2"/>
  <c r="N17" i="2" s="1"/>
  <c r="J17" i="2"/>
  <c r="K16" i="2"/>
  <c r="N16" i="2" s="1"/>
  <c r="J16" i="2"/>
  <c r="K15" i="2"/>
  <c r="N15" i="2" s="1"/>
  <c r="J15" i="2"/>
  <c r="T14" i="2"/>
  <c r="S14" i="2"/>
  <c r="Q14" i="2"/>
  <c r="P14" i="2"/>
  <c r="O14" i="2"/>
  <c r="I14" i="2"/>
  <c r="H14" i="2"/>
  <c r="E14" i="2"/>
  <c r="K13" i="2"/>
  <c r="N13" i="2" s="1"/>
  <c r="J13" i="2"/>
  <c r="K12" i="2"/>
  <c r="N12" i="2" s="1"/>
  <c r="J12" i="2"/>
  <c r="K11" i="2"/>
  <c r="N11" i="2" s="1"/>
  <c r="J11" i="2"/>
  <c r="T10" i="2"/>
  <c r="S10" i="2"/>
  <c r="Q10" i="2"/>
  <c r="P10" i="2"/>
  <c r="O10" i="2"/>
  <c r="I10" i="2"/>
  <c r="H10" i="2"/>
  <c r="E10" i="2"/>
  <c r="K9" i="2"/>
  <c r="N9" i="2" s="1"/>
  <c r="J9" i="2"/>
  <c r="K8" i="2"/>
  <c r="N8" i="2" s="1"/>
  <c r="J8" i="2"/>
  <c r="K7" i="2"/>
  <c r="N7" i="2" s="1"/>
  <c r="J7" i="2"/>
  <c r="H148" i="5"/>
  <c r="I148" i="5"/>
  <c r="H144" i="5"/>
  <c r="I144" i="5"/>
  <c r="H140" i="5"/>
  <c r="I140" i="5"/>
  <c r="H136" i="5"/>
  <c r="I136" i="5"/>
  <c r="I130" i="5"/>
  <c r="H126" i="5"/>
  <c r="I126" i="5"/>
  <c r="H122" i="5"/>
  <c r="I122" i="5"/>
  <c r="H112" i="5"/>
  <c r="I112" i="5"/>
  <c r="H108" i="5"/>
  <c r="I108" i="5"/>
  <c r="H104" i="5"/>
  <c r="I104" i="5"/>
  <c r="H100" i="5"/>
  <c r="I100" i="5"/>
  <c r="H94" i="5"/>
  <c r="I94" i="5"/>
  <c r="H90" i="5"/>
  <c r="I90" i="5"/>
  <c r="H86" i="5"/>
  <c r="I86" i="5"/>
  <c r="H82" i="5"/>
  <c r="I82" i="5"/>
  <c r="H58" i="5"/>
  <c r="I58" i="5"/>
  <c r="H54" i="5"/>
  <c r="I54" i="5"/>
  <c r="H50" i="5"/>
  <c r="I50" i="5"/>
  <c r="H46" i="5"/>
  <c r="I46" i="5"/>
  <c r="H40" i="5"/>
  <c r="I40" i="5"/>
  <c r="H36" i="5"/>
  <c r="I36" i="5"/>
  <c r="H32" i="5"/>
  <c r="I32" i="5"/>
  <c r="H28" i="5"/>
  <c r="I28" i="5"/>
  <c r="H22" i="5"/>
  <c r="I22" i="5"/>
  <c r="H18" i="5"/>
  <c r="I18" i="5"/>
  <c r="H14" i="5"/>
  <c r="I14" i="5"/>
  <c r="H10" i="5"/>
  <c r="I10" i="5"/>
  <c r="K8" i="5"/>
  <c r="N8" i="5" s="1"/>
  <c r="K9" i="5"/>
  <c r="N9" i="5" s="1"/>
  <c r="K11" i="5"/>
  <c r="N11" i="5" s="1"/>
  <c r="J120" i="5"/>
  <c r="J121" i="5"/>
  <c r="K120" i="5"/>
  <c r="N120" i="5" s="1"/>
  <c r="K121" i="5"/>
  <c r="N121" i="5" s="1"/>
  <c r="K12" i="5"/>
  <c r="N12" i="5" s="1"/>
  <c r="K13" i="5"/>
  <c r="N13" i="5" s="1"/>
  <c r="K15" i="5"/>
  <c r="N15" i="5" s="1"/>
  <c r="K17" i="5"/>
  <c r="N17" i="5" s="1"/>
  <c r="K16" i="5"/>
  <c r="N16" i="5" s="1"/>
  <c r="K19" i="5"/>
  <c r="N19" i="5" s="1"/>
  <c r="K20" i="5"/>
  <c r="N20" i="5" s="1"/>
  <c r="K21" i="5"/>
  <c r="N21" i="5" s="1"/>
  <c r="K236" i="5"/>
  <c r="N236" i="5" s="1"/>
  <c r="K237" i="5"/>
  <c r="N237" i="5" s="1"/>
  <c r="K235" i="5"/>
  <c r="N235" i="5" s="1"/>
  <c r="K232" i="5"/>
  <c r="N232" i="5" s="1"/>
  <c r="K233" i="5"/>
  <c r="N233" i="5" s="1"/>
  <c r="K231" i="5"/>
  <c r="N231" i="5" s="1"/>
  <c r="K228" i="5"/>
  <c r="N228" i="5" s="1"/>
  <c r="K229" i="5"/>
  <c r="N229" i="5" s="1"/>
  <c r="K227" i="5"/>
  <c r="N227" i="5" s="1"/>
  <c r="K224" i="5"/>
  <c r="N224" i="5" s="1"/>
  <c r="K225" i="5"/>
  <c r="N225" i="5" s="1"/>
  <c r="K223" i="5"/>
  <c r="N223" i="5" s="1"/>
  <c r="K218" i="5"/>
  <c r="N218" i="5" s="1"/>
  <c r="K219" i="5"/>
  <c r="N219" i="5" s="1"/>
  <c r="K217" i="5"/>
  <c r="N217" i="5" s="1"/>
  <c r="K214" i="5"/>
  <c r="N214" i="5" s="1"/>
  <c r="K215" i="5"/>
  <c r="N215" i="5" s="1"/>
  <c r="K213" i="5"/>
  <c r="N213" i="5" s="1"/>
  <c r="K210" i="5"/>
  <c r="N210" i="5" s="1"/>
  <c r="K211" i="5"/>
  <c r="N211" i="5" s="1"/>
  <c r="K209" i="5"/>
  <c r="N209" i="5" s="1"/>
  <c r="K206" i="5"/>
  <c r="N206" i="5" s="1"/>
  <c r="K207" i="5"/>
  <c r="N207" i="5" s="1"/>
  <c r="K205" i="5"/>
  <c r="N205" i="5" s="1"/>
  <c r="K200" i="5"/>
  <c r="N200" i="5" s="1"/>
  <c r="K201" i="5"/>
  <c r="N201" i="5" s="1"/>
  <c r="K199" i="5"/>
  <c r="N199" i="5" s="1"/>
  <c r="K196" i="5"/>
  <c r="N196" i="5" s="1"/>
  <c r="K197" i="5"/>
  <c r="N197" i="5" s="1"/>
  <c r="K195" i="5"/>
  <c r="N195" i="5" s="1"/>
  <c r="K192" i="5"/>
  <c r="N192" i="5" s="1"/>
  <c r="K193" i="5"/>
  <c r="N193" i="5" s="1"/>
  <c r="K191" i="5"/>
  <c r="N191" i="5" s="1"/>
  <c r="J188" i="5"/>
  <c r="J189" i="5"/>
  <c r="K188" i="5"/>
  <c r="N188" i="5" s="1"/>
  <c r="K189" i="5"/>
  <c r="N189" i="5" s="1"/>
  <c r="K187" i="5"/>
  <c r="N187" i="5" s="1"/>
  <c r="K182" i="5"/>
  <c r="N182" i="5" s="1"/>
  <c r="K183" i="5"/>
  <c r="N183" i="5" s="1"/>
  <c r="K181" i="5"/>
  <c r="N181" i="5" s="1"/>
  <c r="K178" i="5"/>
  <c r="N178" i="5" s="1"/>
  <c r="K179" i="5"/>
  <c r="N179" i="5" s="1"/>
  <c r="K177" i="5"/>
  <c r="N177" i="5" s="1"/>
  <c r="K174" i="5"/>
  <c r="N174" i="5" s="1"/>
  <c r="K175" i="5"/>
  <c r="N175" i="5" s="1"/>
  <c r="K173" i="5"/>
  <c r="N173" i="5" s="1"/>
  <c r="K170" i="5"/>
  <c r="N170" i="5" s="1"/>
  <c r="K171" i="5"/>
  <c r="N171" i="5" s="1"/>
  <c r="K169" i="5"/>
  <c r="N169" i="5" s="1"/>
  <c r="K164" i="5"/>
  <c r="N164" i="5" s="1"/>
  <c r="K165" i="5"/>
  <c r="N165" i="5" s="1"/>
  <c r="K163" i="5"/>
  <c r="N163" i="5" s="1"/>
  <c r="K160" i="5"/>
  <c r="N160" i="5" s="1"/>
  <c r="K161" i="5"/>
  <c r="N161" i="5" s="1"/>
  <c r="K159" i="5"/>
  <c r="N159" i="5" s="1"/>
  <c r="K156" i="5"/>
  <c r="N156" i="5" s="1"/>
  <c r="K157" i="5"/>
  <c r="N157" i="5" s="1"/>
  <c r="K155" i="5"/>
  <c r="N155" i="5" s="1"/>
  <c r="K152" i="5"/>
  <c r="N152" i="5" s="1"/>
  <c r="K153" i="5"/>
  <c r="N153" i="5" s="1"/>
  <c r="K151" i="5"/>
  <c r="N151" i="5" s="1"/>
  <c r="K146" i="5"/>
  <c r="N146" i="5" s="1"/>
  <c r="K147" i="5"/>
  <c r="N147" i="5" s="1"/>
  <c r="K145" i="5"/>
  <c r="N145" i="5" s="1"/>
  <c r="K142" i="5"/>
  <c r="N142" i="5" s="1"/>
  <c r="K143" i="5"/>
  <c r="N143" i="5" s="1"/>
  <c r="K141" i="5"/>
  <c r="N141" i="5" s="1"/>
  <c r="K138" i="5"/>
  <c r="N138" i="5" s="1"/>
  <c r="K139" i="5"/>
  <c r="N139" i="5" s="1"/>
  <c r="K137" i="5"/>
  <c r="N137" i="5" s="1"/>
  <c r="K134" i="5"/>
  <c r="N134" i="5" s="1"/>
  <c r="K135" i="5"/>
  <c r="N135" i="5" s="1"/>
  <c r="K133" i="5"/>
  <c r="N133" i="5" s="1"/>
  <c r="K128" i="5"/>
  <c r="N128" i="5" s="1"/>
  <c r="K129" i="5"/>
  <c r="N129" i="5" s="1"/>
  <c r="K127" i="5"/>
  <c r="N127" i="5" s="1"/>
  <c r="K124" i="5"/>
  <c r="N124" i="5" s="1"/>
  <c r="K125" i="5"/>
  <c r="N125" i="5" s="1"/>
  <c r="K123" i="5"/>
  <c r="N123" i="5" s="1"/>
  <c r="K119" i="5"/>
  <c r="N119" i="5" s="1"/>
  <c r="K116" i="5"/>
  <c r="N116" i="5" s="1"/>
  <c r="K117" i="5"/>
  <c r="N117" i="5" s="1"/>
  <c r="K115" i="5"/>
  <c r="N115" i="5" s="1"/>
  <c r="K110" i="5"/>
  <c r="N110" i="5" s="1"/>
  <c r="K111" i="5"/>
  <c r="N111" i="5" s="1"/>
  <c r="K109" i="5"/>
  <c r="N109" i="5" s="1"/>
  <c r="K106" i="5"/>
  <c r="N106" i="5" s="1"/>
  <c r="K107" i="5"/>
  <c r="N107" i="5" s="1"/>
  <c r="K105" i="5"/>
  <c r="N105" i="5" s="1"/>
  <c r="K102" i="5"/>
  <c r="N102" i="5" s="1"/>
  <c r="K103" i="5"/>
  <c r="N103" i="5" s="1"/>
  <c r="K101" i="5"/>
  <c r="N101" i="5" s="1"/>
  <c r="K98" i="5"/>
  <c r="N98" i="5" s="1"/>
  <c r="K99" i="5"/>
  <c r="N99" i="5" s="1"/>
  <c r="K97" i="5"/>
  <c r="N97" i="5" s="1"/>
  <c r="K92" i="5"/>
  <c r="N92" i="5" s="1"/>
  <c r="K93" i="5"/>
  <c r="N93" i="5" s="1"/>
  <c r="K91" i="5"/>
  <c r="N91" i="5" s="1"/>
  <c r="K88" i="5"/>
  <c r="N88" i="5" s="1"/>
  <c r="K89" i="5"/>
  <c r="N89" i="5" s="1"/>
  <c r="K87" i="5"/>
  <c r="N87" i="5" s="1"/>
  <c r="K84" i="5"/>
  <c r="N84" i="5" s="1"/>
  <c r="K85" i="5"/>
  <c r="N85" i="5" s="1"/>
  <c r="K83" i="5"/>
  <c r="N83" i="5" s="1"/>
  <c r="K80" i="5"/>
  <c r="N80" i="5" s="1"/>
  <c r="K81" i="5"/>
  <c r="N81" i="5" s="1"/>
  <c r="K79" i="5"/>
  <c r="N79" i="5" s="1"/>
  <c r="K74" i="5"/>
  <c r="N74" i="5" s="1"/>
  <c r="K75" i="5"/>
  <c r="N75" i="5" s="1"/>
  <c r="K73" i="5"/>
  <c r="N73" i="5" s="1"/>
  <c r="K70" i="5"/>
  <c r="N70" i="5" s="1"/>
  <c r="K71" i="5"/>
  <c r="N71" i="5" s="1"/>
  <c r="K69" i="5"/>
  <c r="N69" i="5" s="1"/>
  <c r="K66" i="5"/>
  <c r="N66" i="5" s="1"/>
  <c r="K67" i="5"/>
  <c r="N67" i="5" s="1"/>
  <c r="K65" i="5"/>
  <c r="N65" i="5" s="1"/>
  <c r="K62" i="5"/>
  <c r="N62" i="5" s="1"/>
  <c r="K63" i="5"/>
  <c r="N63" i="5" s="1"/>
  <c r="K61" i="5"/>
  <c r="N61" i="5" s="1"/>
  <c r="K56" i="5"/>
  <c r="N56" i="5" s="1"/>
  <c r="K57" i="5"/>
  <c r="N57" i="5" s="1"/>
  <c r="K55" i="5"/>
  <c r="N55" i="5" s="1"/>
  <c r="K52" i="5"/>
  <c r="N52" i="5" s="1"/>
  <c r="K53" i="5"/>
  <c r="N53" i="5" s="1"/>
  <c r="K51" i="5"/>
  <c r="N51" i="5" s="1"/>
  <c r="K48" i="5"/>
  <c r="N48" i="5" s="1"/>
  <c r="K49" i="5"/>
  <c r="N49" i="5" s="1"/>
  <c r="K47" i="5"/>
  <c r="N47" i="5" s="1"/>
  <c r="K44" i="5"/>
  <c r="N44" i="5" s="1"/>
  <c r="K45" i="5"/>
  <c r="N45" i="5" s="1"/>
  <c r="K43" i="5"/>
  <c r="N43" i="5" s="1"/>
  <c r="K38" i="5"/>
  <c r="N38" i="5" s="1"/>
  <c r="K39" i="5"/>
  <c r="N39" i="5" s="1"/>
  <c r="K37" i="5"/>
  <c r="N37" i="5" s="1"/>
  <c r="K34" i="5"/>
  <c r="N34" i="5" s="1"/>
  <c r="K35" i="5"/>
  <c r="N35" i="5" s="1"/>
  <c r="K33" i="5"/>
  <c r="N33" i="5" s="1"/>
  <c r="K30" i="5"/>
  <c r="N30" i="5" s="1"/>
  <c r="K31" i="5"/>
  <c r="N31" i="5" s="1"/>
  <c r="K29" i="5"/>
  <c r="N29" i="5" s="1"/>
  <c r="K26" i="5"/>
  <c r="N26" i="5" s="1"/>
  <c r="K27" i="5"/>
  <c r="N27" i="5" s="1"/>
  <c r="K25" i="5"/>
  <c r="N25" i="5" s="1"/>
  <c r="T238" i="5"/>
  <c r="S238" i="5"/>
  <c r="Q238" i="5"/>
  <c r="P238" i="5"/>
  <c r="O238" i="5"/>
  <c r="E238" i="5"/>
  <c r="J237" i="5"/>
  <c r="J236" i="5"/>
  <c r="J235" i="5"/>
  <c r="T234" i="5"/>
  <c r="S234" i="5"/>
  <c r="Q234" i="5"/>
  <c r="P234" i="5"/>
  <c r="O234" i="5"/>
  <c r="E234" i="5"/>
  <c r="J233" i="5"/>
  <c r="J232" i="5"/>
  <c r="J231" i="5"/>
  <c r="T230" i="5"/>
  <c r="S230" i="5"/>
  <c r="Q230" i="5"/>
  <c r="P230" i="5"/>
  <c r="O230" i="5"/>
  <c r="E230" i="5"/>
  <c r="J229" i="5"/>
  <c r="J228" i="5"/>
  <c r="J227" i="5"/>
  <c r="T226" i="5"/>
  <c r="S226" i="5"/>
  <c r="Q226" i="5"/>
  <c r="P226" i="5"/>
  <c r="O226" i="5"/>
  <c r="E226" i="5"/>
  <c r="J225" i="5"/>
  <c r="J224" i="5"/>
  <c r="J223" i="5"/>
  <c r="H238" i="16"/>
  <c r="I238" i="16"/>
  <c r="H234" i="16"/>
  <c r="I234" i="16"/>
  <c r="H230" i="16"/>
  <c r="I230" i="16"/>
  <c r="H226" i="16"/>
  <c r="I226" i="16"/>
  <c r="H220" i="16"/>
  <c r="I220" i="16"/>
  <c r="H216" i="16"/>
  <c r="I216" i="16"/>
  <c r="H212" i="16"/>
  <c r="I212" i="16"/>
  <c r="H208" i="16"/>
  <c r="I208" i="16"/>
  <c r="H202" i="16"/>
  <c r="I202" i="16"/>
  <c r="H198" i="16"/>
  <c r="I198" i="16"/>
  <c r="H194" i="16"/>
  <c r="I194" i="16"/>
  <c r="H190" i="16"/>
  <c r="I190" i="16"/>
  <c r="H184" i="16"/>
  <c r="I184" i="16"/>
  <c r="H180" i="16"/>
  <c r="I180" i="16"/>
  <c r="H176" i="16"/>
  <c r="I176" i="16"/>
  <c r="H172" i="16"/>
  <c r="I172" i="16"/>
  <c r="H166" i="16"/>
  <c r="I166" i="16"/>
  <c r="H162" i="16"/>
  <c r="I162" i="16"/>
  <c r="H158" i="16"/>
  <c r="I158" i="16"/>
  <c r="H154" i="16"/>
  <c r="I154" i="16"/>
  <c r="H148" i="16"/>
  <c r="I148" i="16"/>
  <c r="H144" i="16"/>
  <c r="I144" i="16"/>
  <c r="H140" i="16"/>
  <c r="I140" i="16"/>
  <c r="H136" i="16"/>
  <c r="I136" i="16"/>
  <c r="H40" i="16"/>
  <c r="I40" i="16"/>
  <c r="H36" i="16"/>
  <c r="I36" i="16"/>
  <c r="H32" i="16"/>
  <c r="I32" i="16"/>
  <c r="H28" i="16"/>
  <c r="I28" i="16"/>
  <c r="H22" i="16"/>
  <c r="I22" i="16"/>
  <c r="H18" i="16"/>
  <c r="I18" i="16"/>
  <c r="H14" i="16"/>
  <c r="I14" i="16"/>
  <c r="I10" i="16"/>
  <c r="H10" i="16"/>
  <c r="T238" i="16"/>
  <c r="S238" i="16"/>
  <c r="Q238" i="16"/>
  <c r="P238" i="16"/>
  <c r="O238" i="16"/>
  <c r="E238" i="16"/>
  <c r="K237" i="16"/>
  <c r="N237" i="16" s="1"/>
  <c r="J237" i="16"/>
  <c r="K236" i="16"/>
  <c r="N236" i="16" s="1"/>
  <c r="J236" i="16"/>
  <c r="K235" i="16"/>
  <c r="J235" i="16"/>
  <c r="T234" i="16"/>
  <c r="S234" i="16"/>
  <c r="Q234" i="16"/>
  <c r="P234" i="16"/>
  <c r="O234" i="16"/>
  <c r="E234" i="16"/>
  <c r="K233" i="16"/>
  <c r="N233" i="16" s="1"/>
  <c r="J233" i="16"/>
  <c r="K232" i="16"/>
  <c r="N232" i="16" s="1"/>
  <c r="J232" i="16"/>
  <c r="K231" i="16"/>
  <c r="J231" i="16"/>
  <c r="M231" i="16" s="1"/>
  <c r="T230" i="16"/>
  <c r="S230" i="16"/>
  <c r="Q230" i="16"/>
  <c r="P230" i="16"/>
  <c r="O230" i="16"/>
  <c r="E230" i="16"/>
  <c r="K229" i="16"/>
  <c r="N229" i="16" s="1"/>
  <c r="J229" i="16"/>
  <c r="K228" i="16"/>
  <c r="N228" i="16" s="1"/>
  <c r="J228" i="16"/>
  <c r="K227" i="16"/>
  <c r="J227" i="16"/>
  <c r="M227" i="16" s="1"/>
  <c r="T226" i="16"/>
  <c r="S226" i="16"/>
  <c r="Q226" i="16"/>
  <c r="P226" i="16"/>
  <c r="P239" i="16" s="1"/>
  <c r="P240" i="16" s="1"/>
  <c r="O226" i="16"/>
  <c r="O239" i="16" s="1"/>
  <c r="O240" i="16" s="1"/>
  <c r="E226" i="16"/>
  <c r="K225" i="16"/>
  <c r="N225" i="16" s="1"/>
  <c r="J225" i="16"/>
  <c r="K224" i="16"/>
  <c r="N224" i="16" s="1"/>
  <c r="J224" i="16"/>
  <c r="K223" i="16"/>
  <c r="J223" i="16"/>
  <c r="M223" i="16" s="1"/>
  <c r="I104" i="16"/>
  <c r="H112" i="16"/>
  <c r="H108" i="16"/>
  <c r="H104" i="16"/>
  <c r="H100" i="16"/>
  <c r="I112" i="16"/>
  <c r="I108" i="16"/>
  <c r="I100" i="16"/>
  <c r="H94" i="16"/>
  <c r="I94" i="16"/>
  <c r="H90" i="16"/>
  <c r="I90" i="16"/>
  <c r="H86" i="16"/>
  <c r="I86" i="16"/>
  <c r="I82" i="16"/>
  <c r="H82" i="16"/>
  <c r="H58" i="16"/>
  <c r="I58" i="16"/>
  <c r="H54" i="16"/>
  <c r="I54" i="16"/>
  <c r="H50" i="16"/>
  <c r="I50" i="16"/>
  <c r="I46" i="16"/>
  <c r="H46" i="16"/>
  <c r="K218" i="16"/>
  <c r="N218" i="16" s="1"/>
  <c r="K219" i="16"/>
  <c r="N219" i="16" s="1"/>
  <c r="K217" i="16"/>
  <c r="N217" i="16" s="1"/>
  <c r="K214" i="16"/>
  <c r="N214" i="16" s="1"/>
  <c r="K215" i="16"/>
  <c r="N215" i="16" s="1"/>
  <c r="K213" i="16"/>
  <c r="N213" i="16" s="1"/>
  <c r="K210" i="16"/>
  <c r="N210" i="16" s="1"/>
  <c r="K211" i="16"/>
  <c r="N211" i="16" s="1"/>
  <c r="K209" i="16"/>
  <c r="N209" i="16" s="1"/>
  <c r="K206" i="16"/>
  <c r="N206" i="16" s="1"/>
  <c r="K207" i="16"/>
  <c r="N207" i="16" s="1"/>
  <c r="K205" i="16"/>
  <c r="N205" i="16" s="1"/>
  <c r="K200" i="16"/>
  <c r="N200" i="16" s="1"/>
  <c r="K201" i="16"/>
  <c r="N201" i="16" s="1"/>
  <c r="K199" i="16"/>
  <c r="N199" i="16" s="1"/>
  <c r="K196" i="16"/>
  <c r="N196" i="16" s="1"/>
  <c r="K197" i="16"/>
  <c r="N197" i="16" s="1"/>
  <c r="K195" i="16"/>
  <c r="N195" i="16" s="1"/>
  <c r="K192" i="16"/>
  <c r="N192" i="16" s="1"/>
  <c r="K193" i="16"/>
  <c r="N193" i="16" s="1"/>
  <c r="K191" i="16"/>
  <c r="N191" i="16" s="1"/>
  <c r="K188" i="16"/>
  <c r="N188" i="16" s="1"/>
  <c r="K189" i="16"/>
  <c r="N189" i="16" s="1"/>
  <c r="K187" i="16"/>
  <c r="N187" i="16" s="1"/>
  <c r="K182" i="16"/>
  <c r="N182" i="16" s="1"/>
  <c r="K183" i="16"/>
  <c r="N183" i="16" s="1"/>
  <c r="K181" i="16"/>
  <c r="K178" i="16"/>
  <c r="N178" i="16" s="1"/>
  <c r="K179" i="16"/>
  <c r="N179" i="16" s="1"/>
  <c r="K177" i="16"/>
  <c r="N177" i="16" s="1"/>
  <c r="K174" i="16"/>
  <c r="N174" i="16" s="1"/>
  <c r="K175" i="16"/>
  <c r="N175" i="16" s="1"/>
  <c r="K173" i="16"/>
  <c r="N173" i="16" s="1"/>
  <c r="K170" i="16"/>
  <c r="N170" i="16" s="1"/>
  <c r="K171" i="16"/>
  <c r="N171" i="16" s="1"/>
  <c r="K169" i="16"/>
  <c r="N169" i="16" s="1"/>
  <c r="K164" i="16"/>
  <c r="N164" i="16" s="1"/>
  <c r="K165" i="16"/>
  <c r="N165" i="16" s="1"/>
  <c r="K163" i="16"/>
  <c r="N163" i="16" s="1"/>
  <c r="K160" i="16"/>
  <c r="N160" i="16" s="1"/>
  <c r="K161" i="16"/>
  <c r="N161" i="16" s="1"/>
  <c r="K159" i="16"/>
  <c r="N159" i="16" s="1"/>
  <c r="K156" i="16"/>
  <c r="N156" i="16" s="1"/>
  <c r="K157" i="16"/>
  <c r="N157" i="16" s="1"/>
  <c r="K155" i="16"/>
  <c r="N155" i="16" s="1"/>
  <c r="K152" i="16"/>
  <c r="N152" i="16" s="1"/>
  <c r="K153" i="16"/>
  <c r="N153" i="16" s="1"/>
  <c r="K151" i="16"/>
  <c r="N151" i="16" s="1"/>
  <c r="K146" i="16"/>
  <c r="N146" i="16" s="1"/>
  <c r="K147" i="16"/>
  <c r="N147" i="16" s="1"/>
  <c r="K145" i="16"/>
  <c r="N145" i="16" s="1"/>
  <c r="K142" i="16"/>
  <c r="N142" i="16" s="1"/>
  <c r="K143" i="16"/>
  <c r="N143" i="16" s="1"/>
  <c r="K141" i="16"/>
  <c r="N141" i="16" s="1"/>
  <c r="K138" i="16"/>
  <c r="N138" i="16" s="1"/>
  <c r="K139" i="16"/>
  <c r="N139" i="16" s="1"/>
  <c r="K137" i="16"/>
  <c r="N137" i="16" s="1"/>
  <c r="K134" i="16"/>
  <c r="N134" i="16" s="1"/>
  <c r="K135" i="16"/>
  <c r="N135" i="16" s="1"/>
  <c r="K133" i="16"/>
  <c r="N133" i="16" s="1"/>
  <c r="K128" i="16"/>
  <c r="N128" i="16" s="1"/>
  <c r="K129" i="16"/>
  <c r="N129" i="16" s="1"/>
  <c r="K127" i="16"/>
  <c r="N127" i="16" s="1"/>
  <c r="J127" i="16"/>
  <c r="M127" i="16" s="1"/>
  <c r="K124" i="16"/>
  <c r="N124" i="16" s="1"/>
  <c r="K125" i="16"/>
  <c r="N125" i="16" s="1"/>
  <c r="K123" i="16"/>
  <c r="N123" i="16" s="1"/>
  <c r="K120" i="16"/>
  <c r="N120" i="16" s="1"/>
  <c r="K121" i="16"/>
  <c r="N121" i="16" s="1"/>
  <c r="K119" i="16"/>
  <c r="N119" i="16" s="1"/>
  <c r="K116" i="16"/>
  <c r="N116" i="16" s="1"/>
  <c r="K117" i="16"/>
  <c r="N117" i="16" s="1"/>
  <c r="K115" i="16"/>
  <c r="N115" i="16" s="1"/>
  <c r="K110" i="16"/>
  <c r="N110" i="16" s="1"/>
  <c r="K111" i="16"/>
  <c r="N111" i="16" s="1"/>
  <c r="K109" i="16"/>
  <c r="N109" i="16" s="1"/>
  <c r="K106" i="16"/>
  <c r="N106" i="16" s="1"/>
  <c r="K107" i="16"/>
  <c r="N107" i="16" s="1"/>
  <c r="K105" i="16"/>
  <c r="N105" i="16" s="1"/>
  <c r="K102" i="16"/>
  <c r="N102" i="16" s="1"/>
  <c r="K103" i="16"/>
  <c r="N103" i="16" s="1"/>
  <c r="K101" i="16"/>
  <c r="N101" i="16" s="1"/>
  <c r="K98" i="16"/>
  <c r="N98" i="16" s="1"/>
  <c r="K99" i="16"/>
  <c r="N99" i="16" s="1"/>
  <c r="K97" i="16"/>
  <c r="N97" i="16" s="1"/>
  <c r="K92" i="16"/>
  <c r="N92" i="16" s="1"/>
  <c r="K93" i="16"/>
  <c r="N93" i="16" s="1"/>
  <c r="K91" i="16"/>
  <c r="N91" i="16" s="1"/>
  <c r="K88" i="16"/>
  <c r="N88" i="16" s="1"/>
  <c r="K89" i="16"/>
  <c r="N89" i="16" s="1"/>
  <c r="K87" i="16"/>
  <c r="N87" i="16" s="1"/>
  <c r="K84" i="16"/>
  <c r="N84" i="16" s="1"/>
  <c r="K85" i="16"/>
  <c r="N85" i="16" s="1"/>
  <c r="K83" i="16"/>
  <c r="N83" i="16" s="1"/>
  <c r="K80" i="16"/>
  <c r="N80" i="16" s="1"/>
  <c r="K81" i="16"/>
  <c r="N81" i="16" s="1"/>
  <c r="K79" i="16"/>
  <c r="N79" i="16" s="1"/>
  <c r="K74" i="16"/>
  <c r="N74" i="16" s="1"/>
  <c r="K75" i="16"/>
  <c r="N75" i="16" s="1"/>
  <c r="K73" i="16"/>
  <c r="N73" i="16" s="1"/>
  <c r="K70" i="16"/>
  <c r="N70" i="16" s="1"/>
  <c r="K71" i="16"/>
  <c r="N71" i="16" s="1"/>
  <c r="K69" i="16"/>
  <c r="N69" i="16" s="1"/>
  <c r="K66" i="16"/>
  <c r="N66" i="16" s="1"/>
  <c r="K67" i="16"/>
  <c r="N67" i="16" s="1"/>
  <c r="K65" i="16"/>
  <c r="N65" i="16" s="1"/>
  <c r="K62" i="16"/>
  <c r="N62" i="16" s="1"/>
  <c r="K63" i="16"/>
  <c r="N63" i="16" s="1"/>
  <c r="K61" i="16"/>
  <c r="N61" i="16" s="1"/>
  <c r="K56" i="16"/>
  <c r="N56" i="16" s="1"/>
  <c r="K57" i="16"/>
  <c r="N57" i="16" s="1"/>
  <c r="K55" i="16"/>
  <c r="N55" i="16" s="1"/>
  <c r="K52" i="16"/>
  <c r="N52" i="16" s="1"/>
  <c r="K53" i="16"/>
  <c r="N53" i="16" s="1"/>
  <c r="K51" i="16"/>
  <c r="N51" i="16" s="1"/>
  <c r="K48" i="16"/>
  <c r="N48" i="16" s="1"/>
  <c r="K49" i="16"/>
  <c r="N49" i="16" s="1"/>
  <c r="K47" i="16"/>
  <c r="N47" i="16" s="1"/>
  <c r="K44" i="16"/>
  <c r="N44" i="16" s="1"/>
  <c r="K45" i="16"/>
  <c r="N45" i="16" s="1"/>
  <c r="K43" i="16"/>
  <c r="N43" i="16" s="1"/>
  <c r="K38" i="16"/>
  <c r="N38" i="16" s="1"/>
  <c r="K39" i="16"/>
  <c r="N39" i="16" s="1"/>
  <c r="K37" i="16"/>
  <c r="N37" i="16" s="1"/>
  <c r="K34" i="16"/>
  <c r="N34" i="16" s="1"/>
  <c r="K35" i="16"/>
  <c r="N35" i="16" s="1"/>
  <c r="K33" i="16"/>
  <c r="N33" i="16" s="1"/>
  <c r="K30" i="16"/>
  <c r="N30" i="16" s="1"/>
  <c r="K31" i="16"/>
  <c r="N31" i="16" s="1"/>
  <c r="K29" i="16"/>
  <c r="N29" i="16" s="1"/>
  <c r="K26" i="16"/>
  <c r="N26" i="16" s="1"/>
  <c r="K27" i="16"/>
  <c r="N27" i="16" s="1"/>
  <c r="K25" i="16"/>
  <c r="N25" i="16" s="1"/>
  <c r="K20" i="16"/>
  <c r="K21" i="16"/>
  <c r="K19" i="16"/>
  <c r="K16" i="16"/>
  <c r="K17" i="16"/>
  <c r="K15" i="16"/>
  <c r="K12" i="16"/>
  <c r="K13" i="16"/>
  <c r="K11" i="16"/>
  <c r="K8" i="16"/>
  <c r="K9" i="16"/>
  <c r="K7" i="16"/>
  <c r="H208" i="17"/>
  <c r="I208" i="17"/>
  <c r="H212" i="17"/>
  <c r="I212" i="17"/>
  <c r="H216" i="17"/>
  <c r="I216" i="17"/>
  <c r="H220" i="17"/>
  <c r="I220" i="17"/>
  <c r="I202" i="17"/>
  <c r="H202" i="17"/>
  <c r="I198" i="17"/>
  <c r="H198" i="17"/>
  <c r="I194" i="17"/>
  <c r="H194" i="17"/>
  <c r="I190" i="17"/>
  <c r="H190" i="17"/>
  <c r="H184" i="17"/>
  <c r="I184" i="17"/>
  <c r="I180" i="17"/>
  <c r="H180" i="17"/>
  <c r="H176" i="17"/>
  <c r="I172" i="17"/>
  <c r="H172" i="17"/>
  <c r="H166" i="17"/>
  <c r="I166" i="17"/>
  <c r="H162" i="17"/>
  <c r="I162" i="17"/>
  <c r="H158" i="17"/>
  <c r="I158" i="17"/>
  <c r="I154" i="17"/>
  <c r="H154" i="17"/>
  <c r="H148" i="17"/>
  <c r="I148" i="17"/>
  <c r="H144" i="17"/>
  <c r="I144" i="17"/>
  <c r="H140" i="17"/>
  <c r="I140" i="17"/>
  <c r="H136" i="17"/>
  <c r="I136" i="17"/>
  <c r="H112" i="17"/>
  <c r="I112" i="17"/>
  <c r="H108" i="17"/>
  <c r="I108" i="17"/>
  <c r="H104" i="17"/>
  <c r="I104" i="17"/>
  <c r="H100" i="17"/>
  <c r="I100" i="17"/>
  <c r="H94" i="17"/>
  <c r="I94" i="17"/>
  <c r="I90" i="17"/>
  <c r="H90" i="17"/>
  <c r="I86" i="17"/>
  <c r="H86" i="17"/>
  <c r="I82" i="17"/>
  <c r="H82" i="17"/>
  <c r="I58" i="17"/>
  <c r="H58" i="17"/>
  <c r="I54" i="17"/>
  <c r="H54" i="17"/>
  <c r="I50" i="17"/>
  <c r="H50" i="17"/>
  <c r="I46" i="17"/>
  <c r="H46" i="17"/>
  <c r="I40" i="17"/>
  <c r="H40" i="17"/>
  <c r="I36" i="17"/>
  <c r="H36" i="17"/>
  <c r="I32" i="17"/>
  <c r="H32" i="17"/>
  <c r="I28" i="17"/>
  <c r="H28" i="17"/>
  <c r="I22" i="17"/>
  <c r="H22" i="17"/>
  <c r="I18" i="17"/>
  <c r="H18" i="17"/>
  <c r="I14" i="17"/>
  <c r="H14" i="17"/>
  <c r="I10" i="17"/>
  <c r="H10" i="17"/>
  <c r="K218" i="17"/>
  <c r="N218" i="17" s="1"/>
  <c r="K219" i="17"/>
  <c r="N219" i="17" s="1"/>
  <c r="K217" i="17"/>
  <c r="N217" i="17" s="1"/>
  <c r="K214" i="17"/>
  <c r="N214" i="17" s="1"/>
  <c r="K215" i="17"/>
  <c r="N215" i="17" s="1"/>
  <c r="K213" i="17"/>
  <c r="N213" i="17" s="1"/>
  <c r="K210" i="17"/>
  <c r="N210" i="17" s="1"/>
  <c r="K211" i="17"/>
  <c r="N211" i="17" s="1"/>
  <c r="K209" i="17"/>
  <c r="N209" i="17" s="1"/>
  <c r="K206" i="17"/>
  <c r="N206" i="17" s="1"/>
  <c r="K207" i="17"/>
  <c r="N207" i="17" s="1"/>
  <c r="K205" i="17"/>
  <c r="N205" i="17" s="1"/>
  <c r="K200" i="17"/>
  <c r="N200" i="17" s="1"/>
  <c r="K201" i="17"/>
  <c r="N201" i="17" s="1"/>
  <c r="K199" i="17"/>
  <c r="N199" i="17" s="1"/>
  <c r="K196" i="17"/>
  <c r="N196" i="17" s="1"/>
  <c r="K197" i="17"/>
  <c r="N197" i="17" s="1"/>
  <c r="K195" i="17"/>
  <c r="N195" i="17" s="1"/>
  <c r="K192" i="17"/>
  <c r="N192" i="17" s="1"/>
  <c r="K193" i="17"/>
  <c r="N193" i="17" s="1"/>
  <c r="K191" i="17"/>
  <c r="N191" i="17" s="1"/>
  <c r="K188" i="17"/>
  <c r="N188" i="17" s="1"/>
  <c r="K189" i="17"/>
  <c r="N189" i="17" s="1"/>
  <c r="K182" i="17"/>
  <c r="N182" i="17" s="1"/>
  <c r="K183" i="17"/>
  <c r="N183" i="17" s="1"/>
  <c r="K181" i="17"/>
  <c r="N181" i="17" s="1"/>
  <c r="K178" i="17"/>
  <c r="N178" i="17" s="1"/>
  <c r="K179" i="17"/>
  <c r="N179" i="17" s="1"/>
  <c r="K177" i="17"/>
  <c r="N177" i="17" s="1"/>
  <c r="K174" i="17"/>
  <c r="N174" i="17" s="1"/>
  <c r="K175" i="17"/>
  <c r="N175" i="17" s="1"/>
  <c r="K173" i="17"/>
  <c r="K170" i="17"/>
  <c r="N170" i="17" s="1"/>
  <c r="K171" i="17"/>
  <c r="N171" i="17" s="1"/>
  <c r="K169" i="17"/>
  <c r="N169" i="17" s="1"/>
  <c r="K164" i="17"/>
  <c r="N164" i="17" s="1"/>
  <c r="K165" i="17"/>
  <c r="N165" i="17" s="1"/>
  <c r="K163" i="17"/>
  <c r="N163" i="17" s="1"/>
  <c r="K160" i="17"/>
  <c r="N160" i="17" s="1"/>
  <c r="K161" i="17"/>
  <c r="N161" i="17" s="1"/>
  <c r="K159" i="17"/>
  <c r="N159" i="17" s="1"/>
  <c r="K156" i="17"/>
  <c r="N156" i="17" s="1"/>
  <c r="K157" i="17"/>
  <c r="N157" i="17" s="1"/>
  <c r="K155" i="17"/>
  <c r="N155" i="17" s="1"/>
  <c r="K152" i="17"/>
  <c r="N152" i="17" s="1"/>
  <c r="K153" i="17"/>
  <c r="N153" i="17" s="1"/>
  <c r="N151" i="17"/>
  <c r="K146" i="17"/>
  <c r="N146" i="17" s="1"/>
  <c r="K147" i="17"/>
  <c r="N147" i="17" s="1"/>
  <c r="K145" i="17"/>
  <c r="N145" i="17" s="1"/>
  <c r="K142" i="17"/>
  <c r="N142" i="17" s="1"/>
  <c r="K143" i="17"/>
  <c r="N143" i="17" s="1"/>
  <c r="K141" i="17"/>
  <c r="N141" i="17" s="1"/>
  <c r="K138" i="17"/>
  <c r="N138" i="17" s="1"/>
  <c r="K139" i="17"/>
  <c r="N139" i="17" s="1"/>
  <c r="K137" i="17"/>
  <c r="N137" i="17" s="1"/>
  <c r="K134" i="17"/>
  <c r="N134" i="17" s="1"/>
  <c r="K135" i="17"/>
  <c r="N135" i="17" s="1"/>
  <c r="K133" i="17"/>
  <c r="N133" i="17" s="1"/>
  <c r="K128" i="17"/>
  <c r="N128" i="17" s="1"/>
  <c r="K129" i="17"/>
  <c r="N129" i="17" s="1"/>
  <c r="K127" i="17"/>
  <c r="N127" i="17" s="1"/>
  <c r="K124" i="17"/>
  <c r="N124" i="17" s="1"/>
  <c r="K125" i="17"/>
  <c r="N125" i="17" s="1"/>
  <c r="K123" i="17"/>
  <c r="N123" i="17" s="1"/>
  <c r="K120" i="17"/>
  <c r="N120" i="17" s="1"/>
  <c r="K121" i="17"/>
  <c r="N121" i="17" s="1"/>
  <c r="K119" i="17"/>
  <c r="N119" i="17" s="1"/>
  <c r="K116" i="17"/>
  <c r="N116" i="17" s="1"/>
  <c r="K117" i="17"/>
  <c r="N117" i="17" s="1"/>
  <c r="K115" i="17"/>
  <c r="N115" i="17" s="1"/>
  <c r="K110" i="17"/>
  <c r="N110" i="17" s="1"/>
  <c r="K111" i="17"/>
  <c r="N111" i="17" s="1"/>
  <c r="K109" i="17"/>
  <c r="N109" i="17" s="1"/>
  <c r="K106" i="17"/>
  <c r="N106" i="17" s="1"/>
  <c r="K107" i="17"/>
  <c r="N107" i="17" s="1"/>
  <c r="K105" i="17"/>
  <c r="N105" i="17" s="1"/>
  <c r="K102" i="17"/>
  <c r="N102" i="17" s="1"/>
  <c r="K103" i="17"/>
  <c r="N103" i="17" s="1"/>
  <c r="K101" i="17"/>
  <c r="N101" i="17" s="1"/>
  <c r="K98" i="17"/>
  <c r="N98" i="17" s="1"/>
  <c r="K99" i="17"/>
  <c r="N99" i="17" s="1"/>
  <c r="K97" i="17"/>
  <c r="N97" i="17" s="1"/>
  <c r="K92" i="17"/>
  <c r="N92" i="17" s="1"/>
  <c r="K93" i="17"/>
  <c r="N93" i="17" s="1"/>
  <c r="K91" i="17"/>
  <c r="N91" i="17" s="1"/>
  <c r="K88" i="17"/>
  <c r="N88" i="17" s="1"/>
  <c r="K89" i="17"/>
  <c r="N89" i="17" s="1"/>
  <c r="K87" i="17"/>
  <c r="N87" i="17" s="1"/>
  <c r="K84" i="17"/>
  <c r="N84" i="17" s="1"/>
  <c r="K85" i="17"/>
  <c r="N85" i="17" s="1"/>
  <c r="K83" i="17"/>
  <c r="N83" i="17" s="1"/>
  <c r="K80" i="17"/>
  <c r="N80" i="17" s="1"/>
  <c r="K81" i="17"/>
  <c r="N81" i="17" s="1"/>
  <c r="K79" i="17"/>
  <c r="N79" i="17" s="1"/>
  <c r="K74" i="17"/>
  <c r="N74" i="17" s="1"/>
  <c r="K75" i="17"/>
  <c r="N75" i="17" s="1"/>
  <c r="K73" i="17"/>
  <c r="N73" i="17" s="1"/>
  <c r="K70" i="17"/>
  <c r="N70" i="17" s="1"/>
  <c r="K71" i="17"/>
  <c r="N71" i="17" s="1"/>
  <c r="K69" i="17"/>
  <c r="N69" i="17" s="1"/>
  <c r="K66" i="17"/>
  <c r="N66" i="17" s="1"/>
  <c r="K67" i="17"/>
  <c r="N67" i="17" s="1"/>
  <c r="K65" i="17"/>
  <c r="N65" i="17" s="1"/>
  <c r="K62" i="17"/>
  <c r="N62" i="17" s="1"/>
  <c r="K63" i="17"/>
  <c r="N63" i="17" s="1"/>
  <c r="K61" i="17"/>
  <c r="N61" i="17" s="1"/>
  <c r="K56" i="17"/>
  <c r="N56" i="17" s="1"/>
  <c r="K57" i="17"/>
  <c r="N57" i="17" s="1"/>
  <c r="K55" i="17"/>
  <c r="N55" i="17" s="1"/>
  <c r="K52" i="17"/>
  <c r="N52" i="17" s="1"/>
  <c r="K53" i="17"/>
  <c r="N53" i="17" s="1"/>
  <c r="K51" i="17"/>
  <c r="N51" i="17" s="1"/>
  <c r="K48" i="17"/>
  <c r="N48" i="17" s="1"/>
  <c r="K49" i="17"/>
  <c r="N49" i="17" s="1"/>
  <c r="K47" i="17"/>
  <c r="N47" i="17" s="1"/>
  <c r="K44" i="17"/>
  <c r="N44" i="17" s="1"/>
  <c r="K45" i="17"/>
  <c r="N45" i="17" s="1"/>
  <c r="K43" i="17"/>
  <c r="N43" i="17" s="1"/>
  <c r="K38" i="17"/>
  <c r="N38" i="17" s="1"/>
  <c r="K39" i="17"/>
  <c r="N39" i="17" s="1"/>
  <c r="K37" i="17"/>
  <c r="N37" i="17" s="1"/>
  <c r="K34" i="17"/>
  <c r="N34" i="17" s="1"/>
  <c r="K35" i="17"/>
  <c r="N35" i="17" s="1"/>
  <c r="K33" i="17"/>
  <c r="N33" i="17" s="1"/>
  <c r="K30" i="17"/>
  <c r="N30" i="17" s="1"/>
  <c r="K31" i="17"/>
  <c r="N31" i="17" s="1"/>
  <c r="K29" i="17"/>
  <c r="N29" i="17" s="1"/>
  <c r="K26" i="17"/>
  <c r="N26" i="17" s="1"/>
  <c r="K27" i="17"/>
  <c r="N27" i="17" s="1"/>
  <c r="K25" i="17"/>
  <c r="N25" i="17" s="1"/>
  <c r="K20" i="17"/>
  <c r="K21" i="17"/>
  <c r="K19" i="17"/>
  <c r="K16" i="17"/>
  <c r="K17" i="17"/>
  <c r="K15" i="17"/>
  <c r="K12" i="17"/>
  <c r="K13" i="17"/>
  <c r="K11" i="17"/>
  <c r="K8" i="17"/>
  <c r="K9" i="17"/>
  <c r="K7" i="17"/>
  <c r="K189" i="18"/>
  <c r="N189" i="18" s="1"/>
  <c r="K188" i="18"/>
  <c r="N188" i="18" s="1"/>
  <c r="H202" i="18"/>
  <c r="H198" i="18"/>
  <c r="H194" i="18"/>
  <c r="H190" i="18"/>
  <c r="I202" i="18"/>
  <c r="I198" i="18"/>
  <c r="I194" i="18"/>
  <c r="I190" i="18"/>
  <c r="K200" i="18"/>
  <c r="N200" i="18" s="1"/>
  <c r="K201" i="18"/>
  <c r="N201" i="18" s="1"/>
  <c r="K199" i="18"/>
  <c r="N199" i="18" s="1"/>
  <c r="K196" i="18"/>
  <c r="N196" i="18" s="1"/>
  <c r="K197" i="18"/>
  <c r="N197" i="18" s="1"/>
  <c r="K195" i="18"/>
  <c r="N195" i="18" s="1"/>
  <c r="K192" i="18"/>
  <c r="N192" i="18" s="1"/>
  <c r="K193" i="18"/>
  <c r="N193" i="18" s="1"/>
  <c r="K191" i="18"/>
  <c r="N191" i="18" s="1"/>
  <c r="H184" i="18"/>
  <c r="H180" i="18"/>
  <c r="H176" i="18"/>
  <c r="H172" i="18"/>
  <c r="I184" i="18"/>
  <c r="I180" i="18"/>
  <c r="I176" i="18"/>
  <c r="I172" i="18"/>
  <c r="K182" i="18"/>
  <c r="K183" i="18"/>
  <c r="N183" i="18" s="1"/>
  <c r="K181" i="18"/>
  <c r="N181" i="18" s="1"/>
  <c r="K178" i="18"/>
  <c r="N178" i="18" s="1"/>
  <c r="K179" i="18"/>
  <c r="N179" i="18" s="1"/>
  <c r="K177" i="18"/>
  <c r="N177" i="18" s="1"/>
  <c r="K174" i="18"/>
  <c r="N174" i="18" s="1"/>
  <c r="K175" i="18"/>
  <c r="N175" i="18" s="1"/>
  <c r="K173" i="18"/>
  <c r="N173" i="18" s="1"/>
  <c r="K170" i="18"/>
  <c r="N170" i="18" s="1"/>
  <c r="K171" i="18"/>
  <c r="N171" i="18" s="1"/>
  <c r="K169" i="18"/>
  <c r="N169" i="18" s="1"/>
  <c r="I167" i="18"/>
  <c r="H166" i="18"/>
  <c r="H162" i="18"/>
  <c r="H158" i="18"/>
  <c r="H154" i="18"/>
  <c r="N164" i="18"/>
  <c r="N163" i="18"/>
  <c r="N160" i="18"/>
  <c r="N161" i="18"/>
  <c r="N159" i="18"/>
  <c r="N156" i="18"/>
  <c r="N157" i="18"/>
  <c r="N155" i="18"/>
  <c r="N152" i="18"/>
  <c r="N153" i="18"/>
  <c r="N151" i="18"/>
  <c r="H148" i="18"/>
  <c r="H144" i="18"/>
  <c r="H140" i="18"/>
  <c r="H136" i="18"/>
  <c r="I148" i="18"/>
  <c r="I144" i="18"/>
  <c r="I140" i="18"/>
  <c r="I136" i="18"/>
  <c r="K218" i="18"/>
  <c r="N218" i="18" s="1"/>
  <c r="K219" i="18"/>
  <c r="N219" i="18" s="1"/>
  <c r="K217" i="18"/>
  <c r="N217" i="18" s="1"/>
  <c r="K214" i="18"/>
  <c r="N214" i="18" s="1"/>
  <c r="K215" i="18"/>
  <c r="N215" i="18" s="1"/>
  <c r="K213" i="18"/>
  <c r="N213" i="18" s="1"/>
  <c r="K210" i="18"/>
  <c r="N210" i="18" s="1"/>
  <c r="K211" i="18"/>
  <c r="N211" i="18" s="1"/>
  <c r="K209" i="18"/>
  <c r="N209" i="18" s="1"/>
  <c r="K206" i="18"/>
  <c r="N206" i="18" s="1"/>
  <c r="K207" i="18"/>
  <c r="N207" i="18" s="1"/>
  <c r="K205" i="18"/>
  <c r="N205" i="18" s="1"/>
  <c r="I220" i="18"/>
  <c r="H220" i="18"/>
  <c r="I216" i="18"/>
  <c r="H216" i="18"/>
  <c r="I212" i="18"/>
  <c r="H212" i="18"/>
  <c r="I208" i="18"/>
  <c r="H208" i="18"/>
  <c r="E220" i="18"/>
  <c r="E216" i="18"/>
  <c r="E212" i="18"/>
  <c r="E208" i="18"/>
  <c r="J133" i="18"/>
  <c r="M133" i="18" s="1"/>
  <c r="J134" i="18"/>
  <c r="M134" i="18" s="1"/>
  <c r="J135" i="18"/>
  <c r="M135" i="18" s="1"/>
  <c r="H112" i="18"/>
  <c r="H108" i="18"/>
  <c r="H104" i="18"/>
  <c r="H100" i="18"/>
  <c r="I112" i="18"/>
  <c r="I108" i="18"/>
  <c r="I104" i="18"/>
  <c r="I100" i="18"/>
  <c r="H94" i="18"/>
  <c r="H90" i="18"/>
  <c r="H86" i="18"/>
  <c r="H82" i="18"/>
  <c r="I94" i="18"/>
  <c r="I90" i="18"/>
  <c r="I86" i="18"/>
  <c r="I82" i="18"/>
  <c r="H76" i="18"/>
  <c r="H72" i="18"/>
  <c r="H68" i="18"/>
  <c r="H64" i="18"/>
  <c r="I76" i="18"/>
  <c r="I72" i="18"/>
  <c r="I68" i="18"/>
  <c r="I64" i="18"/>
  <c r="H58" i="18"/>
  <c r="H54" i="18"/>
  <c r="H50" i="18"/>
  <c r="H46" i="18"/>
  <c r="I58" i="18"/>
  <c r="I54" i="18"/>
  <c r="I50" i="18"/>
  <c r="I46" i="18"/>
  <c r="H28" i="18"/>
  <c r="I28" i="18"/>
  <c r="I40" i="18"/>
  <c r="H40" i="18"/>
  <c r="I36" i="18"/>
  <c r="H36" i="18"/>
  <c r="I32" i="18"/>
  <c r="H32" i="18"/>
  <c r="I22" i="18"/>
  <c r="H22" i="18"/>
  <c r="I18" i="18"/>
  <c r="H18" i="18"/>
  <c r="I14" i="18"/>
  <c r="H14" i="18"/>
  <c r="I10" i="18"/>
  <c r="H10" i="18"/>
  <c r="K165" i="18"/>
  <c r="N165" i="18" s="1"/>
  <c r="K146" i="18"/>
  <c r="N146" i="18" s="1"/>
  <c r="K147" i="18"/>
  <c r="N147" i="18" s="1"/>
  <c r="K145" i="18"/>
  <c r="N145" i="18" s="1"/>
  <c r="K142" i="18"/>
  <c r="N142" i="18" s="1"/>
  <c r="K143" i="18"/>
  <c r="N143" i="18" s="1"/>
  <c r="K141" i="18"/>
  <c r="N141" i="18" s="1"/>
  <c r="K138" i="18"/>
  <c r="N138" i="18" s="1"/>
  <c r="K139" i="18"/>
  <c r="N139" i="18" s="1"/>
  <c r="K137" i="18"/>
  <c r="N137" i="18" s="1"/>
  <c r="K134" i="18"/>
  <c r="N134" i="18" s="1"/>
  <c r="K135" i="18"/>
  <c r="N135" i="18" s="1"/>
  <c r="K133" i="18"/>
  <c r="N133" i="18" s="1"/>
  <c r="K128" i="18"/>
  <c r="K129" i="18"/>
  <c r="K127" i="18"/>
  <c r="K124" i="18"/>
  <c r="K125" i="18"/>
  <c r="K123" i="18"/>
  <c r="K120" i="18"/>
  <c r="K121" i="18"/>
  <c r="K119" i="18"/>
  <c r="K116" i="18"/>
  <c r="N116" i="18" s="1"/>
  <c r="K117" i="18"/>
  <c r="N117" i="18" s="1"/>
  <c r="K115" i="18"/>
  <c r="N115" i="18" s="1"/>
  <c r="K110" i="18"/>
  <c r="N110" i="18" s="1"/>
  <c r="K111" i="18"/>
  <c r="N111" i="18" s="1"/>
  <c r="K109" i="18"/>
  <c r="N109" i="18" s="1"/>
  <c r="K106" i="18"/>
  <c r="N106" i="18" s="1"/>
  <c r="K107" i="18"/>
  <c r="N107" i="18" s="1"/>
  <c r="K105" i="18"/>
  <c r="N105" i="18" s="1"/>
  <c r="K102" i="18"/>
  <c r="N102" i="18" s="1"/>
  <c r="K103" i="18"/>
  <c r="N103" i="18" s="1"/>
  <c r="K101" i="18"/>
  <c r="N101" i="18" s="1"/>
  <c r="K98" i="18"/>
  <c r="N98" i="18" s="1"/>
  <c r="K99" i="18"/>
  <c r="N99" i="18" s="1"/>
  <c r="K97" i="18"/>
  <c r="N97" i="18" s="1"/>
  <c r="K92" i="18"/>
  <c r="N92" i="18" s="1"/>
  <c r="K93" i="18"/>
  <c r="N93" i="18" s="1"/>
  <c r="K91" i="18"/>
  <c r="N91" i="18" s="1"/>
  <c r="K88" i="18"/>
  <c r="N88" i="18" s="1"/>
  <c r="K89" i="18"/>
  <c r="N89" i="18" s="1"/>
  <c r="K87" i="18"/>
  <c r="N87" i="18" s="1"/>
  <c r="K84" i="18"/>
  <c r="N84" i="18" s="1"/>
  <c r="K85" i="18"/>
  <c r="N85" i="18" s="1"/>
  <c r="K83" i="18"/>
  <c r="N83" i="18" s="1"/>
  <c r="K80" i="18"/>
  <c r="N80" i="18" s="1"/>
  <c r="K81" i="18"/>
  <c r="N81" i="18" s="1"/>
  <c r="K79" i="18"/>
  <c r="N79" i="18" s="1"/>
  <c r="K74" i="18"/>
  <c r="N74" i="18" s="1"/>
  <c r="K75" i="18"/>
  <c r="N75" i="18" s="1"/>
  <c r="K73" i="18"/>
  <c r="N73" i="18" s="1"/>
  <c r="K70" i="18"/>
  <c r="N70" i="18" s="1"/>
  <c r="K71" i="18"/>
  <c r="N71" i="18" s="1"/>
  <c r="K69" i="18"/>
  <c r="N69" i="18" s="1"/>
  <c r="K66" i="18"/>
  <c r="N66" i="18" s="1"/>
  <c r="K67" i="18"/>
  <c r="N67" i="18" s="1"/>
  <c r="K65" i="18"/>
  <c r="N65" i="18" s="1"/>
  <c r="K62" i="18"/>
  <c r="N62" i="18" s="1"/>
  <c r="K63" i="18"/>
  <c r="N63" i="18" s="1"/>
  <c r="K61" i="18"/>
  <c r="N61" i="18" s="1"/>
  <c r="K56" i="18"/>
  <c r="N56" i="18" s="1"/>
  <c r="K57" i="18"/>
  <c r="N57" i="18" s="1"/>
  <c r="K55" i="18"/>
  <c r="N55" i="18" s="1"/>
  <c r="K52" i="18"/>
  <c r="N52" i="18" s="1"/>
  <c r="K53" i="18"/>
  <c r="N53" i="18" s="1"/>
  <c r="K51" i="18"/>
  <c r="N51" i="18" s="1"/>
  <c r="K48" i="18"/>
  <c r="N48" i="18" s="1"/>
  <c r="K49" i="18"/>
  <c r="N49" i="18" s="1"/>
  <c r="K47" i="18"/>
  <c r="N47" i="18" s="1"/>
  <c r="K44" i="18"/>
  <c r="N44" i="18" s="1"/>
  <c r="K45" i="18"/>
  <c r="N45" i="18" s="1"/>
  <c r="K43" i="18"/>
  <c r="N43" i="18" s="1"/>
  <c r="K38" i="18"/>
  <c r="N38" i="18" s="1"/>
  <c r="K39" i="18"/>
  <c r="N39" i="18" s="1"/>
  <c r="K37" i="18"/>
  <c r="N37" i="18" s="1"/>
  <c r="K34" i="18"/>
  <c r="N34" i="18" s="1"/>
  <c r="K35" i="18"/>
  <c r="N35" i="18" s="1"/>
  <c r="K33" i="18"/>
  <c r="N33" i="18" s="1"/>
  <c r="K30" i="18"/>
  <c r="N30" i="18" s="1"/>
  <c r="K31" i="18"/>
  <c r="N31" i="18" s="1"/>
  <c r="K29" i="18"/>
  <c r="N29" i="18" s="1"/>
  <c r="K26" i="18"/>
  <c r="N26" i="18" s="1"/>
  <c r="K27" i="18"/>
  <c r="N27" i="18" s="1"/>
  <c r="K25" i="18"/>
  <c r="N25" i="18" s="1"/>
  <c r="K20" i="18"/>
  <c r="K21" i="18"/>
  <c r="K19" i="18"/>
  <c r="K16" i="18"/>
  <c r="K17" i="18"/>
  <c r="K15" i="18"/>
  <c r="K12" i="18"/>
  <c r="K13" i="18"/>
  <c r="K11" i="18"/>
  <c r="K8" i="18"/>
  <c r="K9" i="18"/>
  <c r="K7" i="18"/>
  <c r="K218" i="19"/>
  <c r="N218" i="19" s="1"/>
  <c r="K219" i="19"/>
  <c r="N219" i="19" s="1"/>
  <c r="K217" i="19"/>
  <c r="N217" i="19" s="1"/>
  <c r="K214" i="19"/>
  <c r="N214" i="19" s="1"/>
  <c r="K215" i="19"/>
  <c r="N215" i="19" s="1"/>
  <c r="K213" i="19"/>
  <c r="N213" i="19" s="1"/>
  <c r="K210" i="19"/>
  <c r="N210" i="19" s="1"/>
  <c r="K211" i="19"/>
  <c r="N211" i="19" s="1"/>
  <c r="K209" i="19"/>
  <c r="N209" i="19" s="1"/>
  <c r="K206" i="19"/>
  <c r="N206" i="19" s="1"/>
  <c r="K207" i="19"/>
  <c r="N207" i="19" s="1"/>
  <c r="K205" i="19"/>
  <c r="N205" i="19" s="1"/>
  <c r="I220" i="19"/>
  <c r="H220" i="19"/>
  <c r="I216" i="19"/>
  <c r="H216" i="19"/>
  <c r="I212" i="19"/>
  <c r="H212" i="19"/>
  <c r="I208" i="19"/>
  <c r="H208" i="19"/>
  <c r="K192" i="19"/>
  <c r="N192" i="19" s="1"/>
  <c r="K193" i="19"/>
  <c r="N193" i="19" s="1"/>
  <c r="K191" i="19"/>
  <c r="N191" i="19" s="1"/>
  <c r="K188" i="19"/>
  <c r="N188" i="19" s="1"/>
  <c r="K189" i="19"/>
  <c r="N189" i="19" s="1"/>
  <c r="K187" i="19"/>
  <c r="N187" i="19" s="1"/>
  <c r="J188" i="19"/>
  <c r="M188" i="19" s="1"/>
  <c r="J189" i="19"/>
  <c r="M189" i="19" s="1"/>
  <c r="H202" i="19"/>
  <c r="I202" i="19"/>
  <c r="I198" i="19"/>
  <c r="H198" i="19"/>
  <c r="I194" i="19"/>
  <c r="H194" i="19"/>
  <c r="I190" i="19"/>
  <c r="H190" i="19"/>
  <c r="E184" i="19"/>
  <c r="K182" i="19"/>
  <c r="N182" i="19" s="1"/>
  <c r="K183" i="19"/>
  <c r="N183" i="19" s="1"/>
  <c r="K181" i="19"/>
  <c r="N181" i="19" s="1"/>
  <c r="K178" i="19"/>
  <c r="N178" i="19" s="1"/>
  <c r="K179" i="19"/>
  <c r="N179" i="19" s="1"/>
  <c r="K177" i="19"/>
  <c r="N177" i="19" s="1"/>
  <c r="K174" i="19"/>
  <c r="N174" i="19" s="1"/>
  <c r="K175" i="19"/>
  <c r="N175" i="19" s="1"/>
  <c r="K173" i="19"/>
  <c r="N173" i="19" s="1"/>
  <c r="K170" i="19"/>
  <c r="N170" i="19" s="1"/>
  <c r="K171" i="19"/>
  <c r="N171" i="19" s="1"/>
  <c r="K169" i="19"/>
  <c r="N169" i="19" s="1"/>
  <c r="H184" i="19"/>
  <c r="I184" i="19"/>
  <c r="I180" i="19"/>
  <c r="H180" i="19"/>
  <c r="I176" i="19"/>
  <c r="H176" i="19"/>
  <c r="I172" i="19"/>
  <c r="H172" i="19"/>
  <c r="K164" i="19"/>
  <c r="N164" i="19" s="1"/>
  <c r="K165" i="19"/>
  <c r="N165" i="19" s="1"/>
  <c r="K163" i="19"/>
  <c r="N163" i="19" s="1"/>
  <c r="I166" i="19"/>
  <c r="H166" i="19"/>
  <c r="I162" i="19"/>
  <c r="H162" i="19"/>
  <c r="I158" i="19"/>
  <c r="H158" i="19"/>
  <c r="I154" i="19"/>
  <c r="H154" i="19"/>
  <c r="K160" i="19"/>
  <c r="N160" i="19" s="1"/>
  <c r="K161" i="19"/>
  <c r="N161" i="19" s="1"/>
  <c r="K159" i="19"/>
  <c r="N159" i="19" s="1"/>
  <c r="K156" i="19"/>
  <c r="N156" i="19" s="1"/>
  <c r="K157" i="19"/>
  <c r="N157" i="19" s="1"/>
  <c r="K155" i="19"/>
  <c r="N155" i="19" s="1"/>
  <c r="K152" i="19"/>
  <c r="N152" i="19" s="1"/>
  <c r="K153" i="19"/>
  <c r="N153" i="19" s="1"/>
  <c r="K151" i="19"/>
  <c r="N151" i="19" s="1"/>
  <c r="K142" i="19"/>
  <c r="N142" i="19" s="1"/>
  <c r="K143" i="19"/>
  <c r="N143" i="19" s="1"/>
  <c r="K146" i="19"/>
  <c r="N146" i="19" s="1"/>
  <c r="K147" i="19"/>
  <c r="N147" i="19" s="1"/>
  <c r="K145" i="19"/>
  <c r="N145" i="19" s="1"/>
  <c r="K141" i="19"/>
  <c r="N141" i="19" s="1"/>
  <c r="K138" i="19"/>
  <c r="N138" i="19" s="1"/>
  <c r="K139" i="19"/>
  <c r="N139" i="19" s="1"/>
  <c r="K137" i="19"/>
  <c r="N137" i="19" s="1"/>
  <c r="K134" i="19"/>
  <c r="N134" i="19" s="1"/>
  <c r="K135" i="19"/>
  <c r="N135" i="19" s="1"/>
  <c r="K133" i="19"/>
  <c r="N133" i="19" s="1"/>
  <c r="I148" i="19"/>
  <c r="H148" i="19"/>
  <c r="I144" i="19"/>
  <c r="H144" i="19"/>
  <c r="I140" i="19"/>
  <c r="H140" i="19"/>
  <c r="I136" i="19"/>
  <c r="H136" i="19"/>
  <c r="K128" i="19"/>
  <c r="N128" i="19" s="1"/>
  <c r="K129" i="19"/>
  <c r="N129" i="19" s="1"/>
  <c r="K127" i="19"/>
  <c r="N127" i="19" s="1"/>
  <c r="K124" i="19"/>
  <c r="N124" i="19" s="1"/>
  <c r="K125" i="19"/>
  <c r="N125" i="19" s="1"/>
  <c r="K123" i="19"/>
  <c r="N123" i="19" s="1"/>
  <c r="K120" i="19"/>
  <c r="N120" i="19" s="1"/>
  <c r="K121" i="19"/>
  <c r="N121" i="19" s="1"/>
  <c r="K119" i="19"/>
  <c r="N119" i="19" s="1"/>
  <c r="K116" i="19"/>
  <c r="N116" i="19" s="1"/>
  <c r="K117" i="19"/>
  <c r="N117" i="19" s="1"/>
  <c r="K115" i="19"/>
  <c r="N115" i="19" s="1"/>
  <c r="K110" i="19"/>
  <c r="N110" i="19" s="1"/>
  <c r="K111" i="19"/>
  <c r="N111" i="19" s="1"/>
  <c r="K109" i="19"/>
  <c r="N109" i="19" s="1"/>
  <c r="K106" i="19"/>
  <c r="N106" i="19" s="1"/>
  <c r="K107" i="19"/>
  <c r="N107" i="19" s="1"/>
  <c r="K105" i="19"/>
  <c r="N105" i="19" s="1"/>
  <c r="K102" i="19"/>
  <c r="N102" i="19" s="1"/>
  <c r="K103" i="19"/>
  <c r="N103" i="19" s="1"/>
  <c r="K101" i="19"/>
  <c r="N101" i="19" s="1"/>
  <c r="K98" i="19"/>
  <c r="N98" i="19" s="1"/>
  <c r="K99" i="19"/>
  <c r="N99" i="19" s="1"/>
  <c r="K97" i="19"/>
  <c r="N97" i="19" s="1"/>
  <c r="I112" i="19"/>
  <c r="H112" i="19"/>
  <c r="I108" i="19"/>
  <c r="H108" i="19"/>
  <c r="I104" i="19"/>
  <c r="H104" i="19"/>
  <c r="I100" i="19"/>
  <c r="H100" i="19"/>
  <c r="I177" i="27" l="1"/>
  <c r="U177" i="27" s="1"/>
  <c r="S185" i="2"/>
  <c r="S77" i="2"/>
  <c r="E221" i="2"/>
  <c r="E239" i="2"/>
  <c r="T239" i="16"/>
  <c r="T240" i="16" s="1"/>
  <c r="P77" i="2"/>
  <c r="H149" i="2"/>
  <c r="E185" i="2"/>
  <c r="T77" i="2"/>
  <c r="Q185" i="2"/>
  <c r="H41" i="17"/>
  <c r="H59" i="17"/>
  <c r="I113" i="17"/>
  <c r="S239" i="16"/>
  <c r="S240" i="16" s="1"/>
  <c r="E77" i="2"/>
  <c r="S221" i="2"/>
  <c r="S239" i="2"/>
  <c r="J58" i="2"/>
  <c r="I167" i="19"/>
  <c r="I168" i="19" s="1"/>
  <c r="T185" i="2"/>
  <c r="I59" i="17"/>
  <c r="H185" i="19"/>
  <c r="H186" i="19" s="1"/>
  <c r="I23" i="18"/>
  <c r="Q149" i="2"/>
  <c r="I113" i="18"/>
  <c r="I185" i="18"/>
  <c r="O77" i="2"/>
  <c r="Q221" i="2"/>
  <c r="S257" i="2"/>
  <c r="H59" i="18"/>
  <c r="K184" i="18"/>
  <c r="H185" i="18"/>
  <c r="I239" i="5"/>
  <c r="Q77" i="2"/>
  <c r="O185" i="2"/>
  <c r="T221" i="2"/>
  <c r="P185" i="2"/>
  <c r="S131" i="2"/>
  <c r="I185" i="5"/>
  <c r="H203" i="19"/>
  <c r="H204" i="19" s="1"/>
  <c r="I203" i="18"/>
  <c r="H203" i="18"/>
  <c r="K230" i="5"/>
  <c r="I23" i="5"/>
  <c r="H149" i="5"/>
  <c r="H167" i="5"/>
  <c r="I113" i="19"/>
  <c r="I23" i="17"/>
  <c r="L61" i="2"/>
  <c r="M61" i="2"/>
  <c r="L79" i="2"/>
  <c r="M79" i="2"/>
  <c r="M97" i="2"/>
  <c r="L97" i="2"/>
  <c r="L115" i="2"/>
  <c r="M115" i="2"/>
  <c r="M118" i="2" s="1"/>
  <c r="N119" i="2"/>
  <c r="N122" i="2" s="1"/>
  <c r="L119" i="2"/>
  <c r="M245" i="2"/>
  <c r="L245" i="2"/>
  <c r="M247" i="2"/>
  <c r="L247" i="2"/>
  <c r="I185" i="19"/>
  <c r="I186" i="19" s="1"/>
  <c r="I149" i="18"/>
  <c r="H149" i="18"/>
  <c r="H95" i="17"/>
  <c r="I59" i="16"/>
  <c r="L225" i="16"/>
  <c r="L237" i="16"/>
  <c r="L223" i="5"/>
  <c r="M223" i="5"/>
  <c r="L228" i="5"/>
  <c r="M228" i="5"/>
  <c r="L231" i="5"/>
  <c r="M231" i="5"/>
  <c r="M188" i="5"/>
  <c r="L188" i="5"/>
  <c r="L121" i="5"/>
  <c r="M121" i="5"/>
  <c r="M29" i="2"/>
  <c r="L29" i="2"/>
  <c r="M169" i="2"/>
  <c r="L169" i="2"/>
  <c r="L171" i="2"/>
  <c r="M171" i="2"/>
  <c r="M173" i="2"/>
  <c r="L173" i="2"/>
  <c r="M175" i="2"/>
  <c r="L175" i="2"/>
  <c r="L187" i="2"/>
  <c r="M187" i="2"/>
  <c r="M189" i="2"/>
  <c r="L189" i="2"/>
  <c r="M191" i="2"/>
  <c r="L191" i="2"/>
  <c r="M193" i="2"/>
  <c r="L193" i="2"/>
  <c r="J208" i="2"/>
  <c r="M205" i="2"/>
  <c r="L205" i="2"/>
  <c r="L207" i="2"/>
  <c r="M207" i="2"/>
  <c r="M209" i="2"/>
  <c r="L209" i="2"/>
  <c r="M211" i="2"/>
  <c r="L211" i="2"/>
  <c r="L223" i="2"/>
  <c r="M223" i="2"/>
  <c r="M225" i="2"/>
  <c r="L225" i="2"/>
  <c r="M227" i="2"/>
  <c r="L227" i="2"/>
  <c r="M229" i="2"/>
  <c r="L229" i="2"/>
  <c r="M241" i="2"/>
  <c r="L241" i="2"/>
  <c r="L243" i="2"/>
  <c r="M243" i="2"/>
  <c r="I167" i="5"/>
  <c r="I203" i="5"/>
  <c r="H203" i="5"/>
  <c r="I221" i="5"/>
  <c r="L43" i="2"/>
  <c r="M43" i="2"/>
  <c r="I41" i="17"/>
  <c r="I95" i="17"/>
  <c r="H113" i="17"/>
  <c r="I185" i="17"/>
  <c r="H203" i="17"/>
  <c r="I221" i="17"/>
  <c r="K226" i="5"/>
  <c r="M229" i="5"/>
  <c r="L229" i="5"/>
  <c r="M232" i="5"/>
  <c r="L232" i="5"/>
  <c r="M235" i="5"/>
  <c r="L235" i="5"/>
  <c r="M120" i="5"/>
  <c r="L120" i="5"/>
  <c r="I41" i="5"/>
  <c r="I95" i="5"/>
  <c r="I113" i="5"/>
  <c r="M83" i="2"/>
  <c r="L83" i="2"/>
  <c r="M101" i="2"/>
  <c r="L101" i="2"/>
  <c r="L137" i="2"/>
  <c r="N137" i="2"/>
  <c r="M246" i="2"/>
  <c r="L246" i="2"/>
  <c r="H221" i="5"/>
  <c r="H239" i="5"/>
  <c r="M47" i="2"/>
  <c r="L47" i="2"/>
  <c r="I168" i="18"/>
  <c r="H167" i="17"/>
  <c r="L225" i="5"/>
  <c r="M225" i="5"/>
  <c r="M237" i="5"/>
  <c r="L237" i="5"/>
  <c r="L189" i="5"/>
  <c r="M189" i="5"/>
  <c r="M65" i="2"/>
  <c r="L65" i="2"/>
  <c r="H221" i="19"/>
  <c r="H222" i="19" s="1"/>
  <c r="I59" i="18"/>
  <c r="I221" i="18"/>
  <c r="K176" i="17"/>
  <c r="H113" i="19"/>
  <c r="H149" i="19"/>
  <c r="I95" i="18"/>
  <c r="H113" i="18"/>
  <c r="N221" i="17"/>
  <c r="H23" i="17"/>
  <c r="I167" i="17"/>
  <c r="I203" i="17"/>
  <c r="H221" i="17"/>
  <c r="M224" i="5"/>
  <c r="L224" i="5"/>
  <c r="M227" i="5"/>
  <c r="L227" i="5"/>
  <c r="L233" i="5"/>
  <c r="M233" i="5"/>
  <c r="L236" i="5"/>
  <c r="M236" i="5"/>
  <c r="H23" i="5"/>
  <c r="H41" i="5"/>
  <c r="H59" i="5"/>
  <c r="H95" i="5"/>
  <c r="H113" i="5"/>
  <c r="H131" i="5"/>
  <c r="I149" i="5"/>
  <c r="L7" i="2"/>
  <c r="M7" i="2"/>
  <c r="E23" i="2"/>
  <c r="L25" i="2"/>
  <c r="M25" i="2"/>
  <c r="M170" i="2"/>
  <c r="L170" i="2"/>
  <c r="M174" i="2"/>
  <c r="L174" i="2"/>
  <c r="M188" i="2"/>
  <c r="L188" i="2"/>
  <c r="L192" i="2"/>
  <c r="M192" i="2"/>
  <c r="M206" i="2"/>
  <c r="L206" i="2"/>
  <c r="M210" i="2"/>
  <c r="L210" i="2"/>
  <c r="M224" i="2"/>
  <c r="L224" i="2"/>
  <c r="L228" i="2"/>
  <c r="M228" i="2"/>
  <c r="M242" i="2"/>
  <c r="L242" i="2"/>
  <c r="H185" i="5"/>
  <c r="L133" i="2"/>
  <c r="M133" i="2"/>
  <c r="M255" i="2"/>
  <c r="L255" i="2"/>
  <c r="L237" i="2"/>
  <c r="M237" i="2"/>
  <c r="M219" i="2"/>
  <c r="L219" i="2"/>
  <c r="L201" i="2"/>
  <c r="M201" i="2"/>
  <c r="M183" i="2"/>
  <c r="L183" i="2"/>
  <c r="L254" i="2"/>
  <c r="M254" i="2"/>
  <c r="L236" i="2"/>
  <c r="M236" i="2"/>
  <c r="L218" i="2"/>
  <c r="M218" i="2"/>
  <c r="L200" i="2"/>
  <c r="M200" i="2"/>
  <c r="L182" i="2"/>
  <c r="M182" i="2"/>
  <c r="M253" i="2"/>
  <c r="L253" i="2"/>
  <c r="J238" i="2"/>
  <c r="L235" i="2"/>
  <c r="M235" i="2"/>
  <c r="J220" i="2"/>
  <c r="M217" i="2"/>
  <c r="L217" i="2"/>
  <c r="L199" i="2"/>
  <c r="M199" i="2"/>
  <c r="M181" i="2"/>
  <c r="L181" i="2"/>
  <c r="N145" i="2"/>
  <c r="L145" i="2"/>
  <c r="L109" i="2"/>
  <c r="M109" i="2"/>
  <c r="J94" i="2"/>
  <c r="M91" i="2"/>
  <c r="L91" i="2"/>
  <c r="L73" i="2"/>
  <c r="M73" i="2"/>
  <c r="M55" i="2"/>
  <c r="L55" i="2"/>
  <c r="J40" i="2"/>
  <c r="L37" i="2"/>
  <c r="M37" i="2"/>
  <c r="L127" i="2"/>
  <c r="M127" i="2"/>
  <c r="I59" i="2"/>
  <c r="M251" i="2"/>
  <c r="L251" i="2"/>
  <c r="M233" i="2"/>
  <c r="L233" i="2"/>
  <c r="M215" i="2"/>
  <c r="L215" i="2"/>
  <c r="M197" i="2"/>
  <c r="L197" i="2"/>
  <c r="M179" i="2"/>
  <c r="L179" i="2"/>
  <c r="L250" i="2"/>
  <c r="M250" i="2"/>
  <c r="M249" i="2"/>
  <c r="L249" i="2"/>
  <c r="L232" i="2"/>
  <c r="M232" i="2"/>
  <c r="M231" i="2"/>
  <c r="L231" i="2"/>
  <c r="L214" i="2"/>
  <c r="M214" i="2"/>
  <c r="J216" i="2"/>
  <c r="L213" i="2"/>
  <c r="M213" i="2"/>
  <c r="L196" i="2"/>
  <c r="M196" i="2"/>
  <c r="J198" i="2"/>
  <c r="M195" i="2"/>
  <c r="L195" i="2"/>
  <c r="L178" i="2"/>
  <c r="M178" i="2"/>
  <c r="M177" i="2"/>
  <c r="L177" i="2"/>
  <c r="N141" i="2"/>
  <c r="L141" i="2"/>
  <c r="J126" i="2"/>
  <c r="M123" i="2"/>
  <c r="L123" i="2"/>
  <c r="E131" i="2"/>
  <c r="M105" i="2"/>
  <c r="M108" i="2" s="1"/>
  <c r="L105" i="2"/>
  <c r="M87" i="2"/>
  <c r="L87" i="2"/>
  <c r="M69" i="2"/>
  <c r="L69" i="2"/>
  <c r="H59" i="2"/>
  <c r="M51" i="2"/>
  <c r="L51" i="2"/>
  <c r="M33" i="2"/>
  <c r="L33" i="2"/>
  <c r="S239" i="5"/>
  <c r="S240" i="5" s="1"/>
  <c r="P239" i="5"/>
  <c r="P240" i="5" s="1"/>
  <c r="P258" i="2" s="1"/>
  <c r="P258" i="21" s="1"/>
  <c r="P258" i="22" s="1"/>
  <c r="Q239" i="5"/>
  <c r="P41" i="2"/>
  <c r="T95" i="2"/>
  <c r="O113" i="2"/>
  <c r="T113" i="2"/>
  <c r="Q131" i="2"/>
  <c r="Q23" i="2"/>
  <c r="P95" i="2"/>
  <c r="N35" i="2"/>
  <c r="L35" i="2"/>
  <c r="L26" i="2"/>
  <c r="N26" i="2"/>
  <c r="L31" i="2"/>
  <c r="N31" i="2"/>
  <c r="N34" i="2"/>
  <c r="L34" i="2"/>
  <c r="N39" i="2"/>
  <c r="L39" i="2"/>
  <c r="M120" i="2"/>
  <c r="L120" i="2"/>
  <c r="L57" i="2"/>
  <c r="M57" i="2"/>
  <c r="L134" i="2"/>
  <c r="M134" i="2"/>
  <c r="L27" i="2"/>
  <c r="N27" i="2"/>
  <c r="N30" i="2"/>
  <c r="L30" i="2"/>
  <c r="N38" i="2"/>
  <c r="L38" i="2"/>
  <c r="L44" i="2"/>
  <c r="N44" i="2"/>
  <c r="L138" i="2"/>
  <c r="N138" i="2"/>
  <c r="M9" i="2"/>
  <c r="L9" i="2"/>
  <c r="M12" i="2"/>
  <c r="L12" i="2"/>
  <c r="M15" i="2"/>
  <c r="L15" i="2"/>
  <c r="M17" i="2"/>
  <c r="L17" i="2"/>
  <c r="M20" i="2"/>
  <c r="L20" i="2"/>
  <c r="L62" i="2"/>
  <c r="N62" i="2"/>
  <c r="N66" i="2"/>
  <c r="L66" i="2"/>
  <c r="N70" i="2"/>
  <c r="L70" i="2"/>
  <c r="N74" i="2"/>
  <c r="L74" i="2"/>
  <c r="L80" i="2"/>
  <c r="N80" i="2"/>
  <c r="L85" i="2"/>
  <c r="N85" i="2"/>
  <c r="N88" i="2"/>
  <c r="L88" i="2"/>
  <c r="N93" i="2"/>
  <c r="L93" i="2"/>
  <c r="L98" i="2"/>
  <c r="N98" i="2"/>
  <c r="L103" i="2"/>
  <c r="N103" i="2"/>
  <c r="N106" i="2"/>
  <c r="L106" i="2"/>
  <c r="N111" i="2"/>
  <c r="L111" i="2"/>
  <c r="L116" i="2"/>
  <c r="N116" i="2"/>
  <c r="N124" i="2"/>
  <c r="L124" i="2"/>
  <c r="N128" i="2"/>
  <c r="L128" i="2"/>
  <c r="M53" i="2"/>
  <c r="L53" i="2"/>
  <c r="M56" i="2"/>
  <c r="L56" i="2"/>
  <c r="L121" i="2"/>
  <c r="M121" i="2"/>
  <c r="N142" i="2"/>
  <c r="L142" i="2"/>
  <c r="L146" i="2"/>
  <c r="N146" i="2"/>
  <c r="L49" i="2"/>
  <c r="M49" i="2"/>
  <c r="J54" i="2"/>
  <c r="L52" i="2"/>
  <c r="M52" i="2"/>
  <c r="L8" i="2"/>
  <c r="M8" i="2"/>
  <c r="L11" i="2"/>
  <c r="M11" i="2"/>
  <c r="L13" i="2"/>
  <c r="M13" i="2"/>
  <c r="L16" i="2"/>
  <c r="M16" i="2"/>
  <c r="L19" i="2"/>
  <c r="M19" i="2"/>
  <c r="L21" i="2"/>
  <c r="M21" i="2"/>
  <c r="L45" i="2"/>
  <c r="N45" i="2"/>
  <c r="L63" i="2"/>
  <c r="N63" i="2"/>
  <c r="L67" i="2"/>
  <c r="N67" i="2"/>
  <c r="N71" i="2"/>
  <c r="L71" i="2"/>
  <c r="N75" i="2"/>
  <c r="L75" i="2"/>
  <c r="L81" i="2"/>
  <c r="N81" i="2"/>
  <c r="L84" i="2"/>
  <c r="N84" i="2"/>
  <c r="L89" i="2"/>
  <c r="N89" i="2"/>
  <c r="L92" i="2"/>
  <c r="N92" i="2"/>
  <c r="N99" i="2"/>
  <c r="L99" i="2"/>
  <c r="L102" i="2"/>
  <c r="N102" i="2"/>
  <c r="L107" i="2"/>
  <c r="N107" i="2"/>
  <c r="L110" i="2"/>
  <c r="N110" i="2"/>
  <c r="N117" i="2"/>
  <c r="L117" i="2"/>
  <c r="N125" i="2"/>
  <c r="L125" i="2"/>
  <c r="N129" i="2"/>
  <c r="L129" i="2"/>
  <c r="L139" i="2"/>
  <c r="N139" i="2"/>
  <c r="N143" i="2"/>
  <c r="L143" i="2"/>
  <c r="N147" i="2"/>
  <c r="L147" i="2"/>
  <c r="M48" i="2"/>
  <c r="L48" i="2"/>
  <c r="M135" i="2"/>
  <c r="L135" i="2"/>
  <c r="P23" i="2"/>
  <c r="Q59" i="2"/>
  <c r="E257" i="2"/>
  <c r="S23" i="2"/>
  <c r="H23" i="2"/>
  <c r="K18" i="2"/>
  <c r="O59" i="2"/>
  <c r="T59" i="2"/>
  <c r="H95" i="2"/>
  <c r="Q95" i="2"/>
  <c r="O95" i="2"/>
  <c r="O23" i="2"/>
  <c r="T23" i="2"/>
  <c r="I23" i="2"/>
  <c r="J28" i="2"/>
  <c r="I41" i="2"/>
  <c r="S41" i="2"/>
  <c r="J46" i="2"/>
  <c r="J100" i="2"/>
  <c r="I113" i="2"/>
  <c r="P131" i="2"/>
  <c r="O149" i="2"/>
  <c r="T149" i="2"/>
  <c r="J172" i="2"/>
  <c r="J180" i="2"/>
  <c r="K238" i="2"/>
  <c r="J176" i="2"/>
  <c r="K230" i="2"/>
  <c r="J136" i="2"/>
  <c r="J149" i="2" s="1"/>
  <c r="K202" i="2"/>
  <c r="K130" i="2"/>
  <c r="K86" i="2"/>
  <c r="K108" i="2"/>
  <c r="J22" i="2"/>
  <c r="L228" i="16"/>
  <c r="L232" i="16"/>
  <c r="I23" i="16"/>
  <c r="I149" i="16"/>
  <c r="I185" i="16"/>
  <c r="I203" i="16"/>
  <c r="I221" i="16"/>
  <c r="I239" i="16"/>
  <c r="I240" i="16" s="1"/>
  <c r="H59" i="16"/>
  <c r="H95" i="16"/>
  <c r="H23" i="16"/>
  <c r="H149" i="16"/>
  <c r="H167" i="16"/>
  <c r="H203" i="16"/>
  <c r="H239" i="16"/>
  <c r="H240" i="16" s="1"/>
  <c r="L229" i="16"/>
  <c r="I41" i="16"/>
  <c r="I167" i="16"/>
  <c r="H113" i="16"/>
  <c r="H41" i="16"/>
  <c r="H185" i="16"/>
  <c r="H221" i="16"/>
  <c r="N182" i="18"/>
  <c r="N184" i="19"/>
  <c r="I149" i="19"/>
  <c r="H167" i="19"/>
  <c r="H168" i="19" s="1"/>
  <c r="I203" i="19"/>
  <c r="H41" i="18"/>
  <c r="I221" i="19"/>
  <c r="I222" i="19" s="1"/>
  <c r="H23" i="18"/>
  <c r="K184" i="19"/>
  <c r="I41" i="18"/>
  <c r="H95" i="18"/>
  <c r="H221" i="18"/>
  <c r="I77" i="18"/>
  <c r="H77" i="18"/>
  <c r="H167" i="18"/>
  <c r="L224" i="16"/>
  <c r="I149" i="17"/>
  <c r="H185" i="17"/>
  <c r="I113" i="16"/>
  <c r="H149" i="17"/>
  <c r="I95" i="16"/>
  <c r="K184" i="17"/>
  <c r="N173" i="17"/>
  <c r="N181" i="16"/>
  <c r="K184" i="16"/>
  <c r="K226" i="16"/>
  <c r="K230" i="16"/>
  <c r="K234" i="16"/>
  <c r="J238" i="16"/>
  <c r="O239" i="5"/>
  <c r="O240" i="5" s="1"/>
  <c r="T239" i="5"/>
  <c r="T240" i="5" s="1"/>
  <c r="K234" i="5"/>
  <c r="K238" i="5"/>
  <c r="O41" i="2"/>
  <c r="T41" i="2"/>
  <c r="E59" i="2"/>
  <c r="P59" i="2"/>
  <c r="N50" i="2"/>
  <c r="J68" i="2"/>
  <c r="J72" i="2"/>
  <c r="J76" i="2"/>
  <c r="S95" i="2"/>
  <c r="E113" i="2"/>
  <c r="J104" i="2"/>
  <c r="O131" i="2"/>
  <c r="T131" i="2"/>
  <c r="P149" i="2"/>
  <c r="K148" i="2"/>
  <c r="K176" i="2"/>
  <c r="K184" i="2"/>
  <c r="K190" i="2"/>
  <c r="K194" i="2"/>
  <c r="J202" i="2"/>
  <c r="K212" i="2"/>
  <c r="O239" i="2"/>
  <c r="T239" i="2"/>
  <c r="J244" i="2"/>
  <c r="Q257" i="2"/>
  <c r="J252" i="2"/>
  <c r="I59" i="5"/>
  <c r="I131" i="5"/>
  <c r="E41" i="2"/>
  <c r="J32" i="2"/>
  <c r="N58" i="2"/>
  <c r="K64" i="2"/>
  <c r="K82" i="2"/>
  <c r="K90" i="2"/>
  <c r="Q113" i="2"/>
  <c r="K140" i="2"/>
  <c r="J230" i="2"/>
  <c r="K256" i="2"/>
  <c r="K184" i="5"/>
  <c r="K14" i="2"/>
  <c r="H41" i="2"/>
  <c r="Q41" i="2"/>
  <c r="S59" i="2"/>
  <c r="N54" i="2"/>
  <c r="I149" i="2"/>
  <c r="S149" i="2"/>
  <c r="E203" i="2"/>
  <c r="Q239" i="2"/>
  <c r="N234" i="2"/>
  <c r="O257" i="2"/>
  <c r="T257" i="2"/>
  <c r="Q239" i="16"/>
  <c r="Q240" i="16" s="1"/>
  <c r="Q240" i="5" s="1"/>
  <c r="N202" i="2"/>
  <c r="N226" i="2"/>
  <c r="K46" i="2"/>
  <c r="K10" i="2"/>
  <c r="N136" i="2"/>
  <c r="J50" i="2"/>
  <c r="K248" i="2"/>
  <c r="J226" i="2"/>
  <c r="J234" i="2"/>
  <c r="N198" i="2"/>
  <c r="K36" i="2"/>
  <c r="N238" i="5"/>
  <c r="N234" i="5"/>
  <c r="E239" i="5"/>
  <c r="N230" i="5"/>
  <c r="N226" i="5"/>
  <c r="J256" i="2"/>
  <c r="K252" i="2"/>
  <c r="J248" i="2"/>
  <c r="K244" i="2"/>
  <c r="N238" i="2"/>
  <c r="K234" i="2"/>
  <c r="K226" i="2"/>
  <c r="K220" i="2"/>
  <c r="K216" i="2"/>
  <c r="J212" i="2"/>
  <c r="K208" i="2"/>
  <c r="K198" i="2"/>
  <c r="J194" i="2"/>
  <c r="J190" i="2"/>
  <c r="J184" i="2"/>
  <c r="K180" i="2"/>
  <c r="K172" i="2"/>
  <c r="K144" i="2"/>
  <c r="E149" i="2"/>
  <c r="K136" i="2"/>
  <c r="J130" i="2"/>
  <c r="K126" i="2"/>
  <c r="K112" i="2"/>
  <c r="M112" i="2"/>
  <c r="K104" i="2"/>
  <c r="K100" i="2"/>
  <c r="K94" i="2"/>
  <c r="J90" i="2"/>
  <c r="E95" i="2"/>
  <c r="I95" i="2"/>
  <c r="J86" i="2"/>
  <c r="J82" i="2"/>
  <c r="K76" i="2"/>
  <c r="K72" i="2"/>
  <c r="K68" i="2"/>
  <c r="J64" i="2"/>
  <c r="K58" i="2"/>
  <c r="K54" i="2"/>
  <c r="K50" i="2"/>
  <c r="K40" i="2"/>
  <c r="J36" i="2"/>
  <c r="K32" i="2"/>
  <c r="K28" i="2"/>
  <c r="K22" i="2"/>
  <c r="J18" i="2"/>
  <c r="J14" i="2"/>
  <c r="J10" i="2"/>
  <c r="N22" i="2"/>
  <c r="N18" i="2"/>
  <c r="N10" i="2"/>
  <c r="H113" i="2"/>
  <c r="P113" i="2"/>
  <c r="S113" i="2"/>
  <c r="J118" i="2"/>
  <c r="J122" i="2"/>
  <c r="J108" i="2"/>
  <c r="J112" i="2"/>
  <c r="K118" i="2"/>
  <c r="K122" i="2"/>
  <c r="N172" i="2"/>
  <c r="N176" i="2"/>
  <c r="N180" i="2"/>
  <c r="N184" i="2"/>
  <c r="N208" i="2"/>
  <c r="N216" i="2"/>
  <c r="N220" i="2"/>
  <c r="N244" i="2"/>
  <c r="N248" i="2"/>
  <c r="N252" i="2"/>
  <c r="N256" i="2"/>
  <c r="J226" i="5"/>
  <c r="J230" i="5"/>
  <c r="J234" i="5"/>
  <c r="J238" i="5"/>
  <c r="J226" i="16"/>
  <c r="M225" i="16"/>
  <c r="J230" i="16"/>
  <c r="M229" i="16"/>
  <c r="J234" i="16"/>
  <c r="L233" i="16"/>
  <c r="M233" i="16"/>
  <c r="E239" i="16"/>
  <c r="E240" i="16" s="1"/>
  <c r="M235" i="16"/>
  <c r="K238" i="16"/>
  <c r="L236" i="16"/>
  <c r="M237" i="16"/>
  <c r="L223" i="16"/>
  <c r="N223" i="16"/>
  <c r="N226" i="16" s="1"/>
  <c r="M224" i="16"/>
  <c r="L227" i="16"/>
  <c r="N227" i="16"/>
  <c r="N230" i="16" s="1"/>
  <c r="M228" i="16"/>
  <c r="L231" i="16"/>
  <c r="N231" i="16"/>
  <c r="N234" i="16" s="1"/>
  <c r="M232" i="16"/>
  <c r="L235" i="16"/>
  <c r="N235" i="16"/>
  <c r="N238" i="16" s="1"/>
  <c r="M236" i="16"/>
  <c r="K92" i="19"/>
  <c r="N92" i="19" s="1"/>
  <c r="K93" i="19"/>
  <c r="K91" i="19"/>
  <c r="N91" i="19" s="1"/>
  <c r="K88" i="19"/>
  <c r="N88" i="19" s="1"/>
  <c r="K89" i="19"/>
  <c r="N89" i="19" s="1"/>
  <c r="K87" i="19"/>
  <c r="N87" i="19" s="1"/>
  <c r="K84" i="19"/>
  <c r="N84" i="19" s="1"/>
  <c r="K85" i="19"/>
  <c r="N85" i="19" s="1"/>
  <c r="K83" i="19"/>
  <c r="N83" i="19" s="1"/>
  <c r="K80" i="19"/>
  <c r="N80" i="19" s="1"/>
  <c r="K81" i="19"/>
  <c r="K79" i="19"/>
  <c r="N79" i="19" s="1"/>
  <c r="I94" i="19"/>
  <c r="H94" i="19"/>
  <c r="I90" i="19"/>
  <c r="H90" i="19"/>
  <c r="I86" i="19"/>
  <c r="H86" i="19"/>
  <c r="I82" i="19"/>
  <c r="H82" i="19"/>
  <c r="K74" i="19"/>
  <c r="N74" i="19" s="1"/>
  <c r="K75" i="19"/>
  <c r="N75" i="19" s="1"/>
  <c r="K73" i="19"/>
  <c r="N73" i="19" s="1"/>
  <c r="K70" i="19"/>
  <c r="N70" i="19" s="1"/>
  <c r="K71" i="19"/>
  <c r="N71" i="19" s="1"/>
  <c r="K69" i="19"/>
  <c r="N69" i="19" s="1"/>
  <c r="K66" i="19"/>
  <c r="N66" i="19" s="1"/>
  <c r="K67" i="19"/>
  <c r="N67" i="19" s="1"/>
  <c r="K65" i="19"/>
  <c r="N65" i="19" s="1"/>
  <c r="K62" i="19"/>
  <c r="N62" i="19" s="1"/>
  <c r="K63" i="19"/>
  <c r="N63" i="19" s="1"/>
  <c r="K61" i="19"/>
  <c r="N61" i="19" s="1"/>
  <c r="I76" i="19"/>
  <c r="H76" i="19"/>
  <c r="I72" i="19"/>
  <c r="H72" i="19"/>
  <c r="I68" i="19"/>
  <c r="H68" i="19"/>
  <c r="I64" i="19"/>
  <c r="H64" i="19"/>
  <c r="K56" i="19"/>
  <c r="N56" i="19" s="1"/>
  <c r="K57" i="19"/>
  <c r="K55" i="19"/>
  <c r="N55" i="19" s="1"/>
  <c r="K52" i="19"/>
  <c r="N52" i="19" s="1"/>
  <c r="K53" i="19"/>
  <c r="N53" i="19" s="1"/>
  <c r="K51" i="19"/>
  <c r="K48" i="19"/>
  <c r="N48" i="19" s="1"/>
  <c r="K49" i="19"/>
  <c r="N49" i="19" s="1"/>
  <c r="K47" i="19"/>
  <c r="N47" i="19" s="1"/>
  <c r="K44" i="19"/>
  <c r="N44" i="19" s="1"/>
  <c r="K45" i="19"/>
  <c r="N45" i="19" s="1"/>
  <c r="K43" i="19"/>
  <c r="N43" i="19" s="1"/>
  <c r="I58" i="19"/>
  <c r="H58" i="19"/>
  <c r="I54" i="19"/>
  <c r="H54" i="19"/>
  <c r="I50" i="19"/>
  <c r="H50" i="19"/>
  <c r="I46" i="19"/>
  <c r="H46" i="19"/>
  <c r="K38" i="19"/>
  <c r="N38" i="19" s="1"/>
  <c r="K39" i="19"/>
  <c r="N39" i="19" s="1"/>
  <c r="K37" i="19"/>
  <c r="N37" i="19" s="1"/>
  <c r="K34" i="19"/>
  <c r="N34" i="19" s="1"/>
  <c r="K35" i="19"/>
  <c r="N35" i="19" s="1"/>
  <c r="K33" i="19"/>
  <c r="N33" i="19" s="1"/>
  <c r="K30" i="19"/>
  <c r="N30" i="19" s="1"/>
  <c r="K31" i="19"/>
  <c r="N31" i="19" s="1"/>
  <c r="K29" i="19"/>
  <c r="N29" i="19" s="1"/>
  <c r="K26" i="19"/>
  <c r="N26" i="19" s="1"/>
  <c r="K27" i="19"/>
  <c r="N27" i="19" s="1"/>
  <c r="K25" i="19"/>
  <c r="N25" i="19" s="1"/>
  <c r="I40" i="19"/>
  <c r="H40" i="19"/>
  <c r="I36" i="19"/>
  <c r="H36" i="19"/>
  <c r="I32" i="19"/>
  <c r="H32" i="19"/>
  <c r="I28" i="19"/>
  <c r="H28" i="19"/>
  <c r="K21" i="19"/>
  <c r="K20" i="19"/>
  <c r="N20" i="19" s="1"/>
  <c r="K19" i="19"/>
  <c r="N19" i="19" s="1"/>
  <c r="K16" i="19"/>
  <c r="N16" i="19" s="1"/>
  <c r="K17" i="19"/>
  <c r="K15" i="19"/>
  <c r="N15" i="19" s="1"/>
  <c r="K12" i="19"/>
  <c r="K13" i="19"/>
  <c r="N13" i="19" s="1"/>
  <c r="K11" i="19"/>
  <c r="K8" i="19"/>
  <c r="K9" i="19"/>
  <c r="N9" i="19" s="1"/>
  <c r="I22" i="19"/>
  <c r="H22" i="19"/>
  <c r="I18" i="19"/>
  <c r="H18" i="19"/>
  <c r="I14" i="19"/>
  <c r="H14" i="19"/>
  <c r="I10" i="19"/>
  <c r="H10" i="19"/>
  <c r="K7" i="19"/>
  <c r="N7" i="19" s="1"/>
  <c r="K156" i="20"/>
  <c r="N156" i="20" s="1"/>
  <c r="K157" i="20"/>
  <c r="K155" i="20"/>
  <c r="N155" i="20" s="1"/>
  <c r="K152" i="20"/>
  <c r="N152" i="20" s="1"/>
  <c r="K153" i="20"/>
  <c r="N153" i="20" s="1"/>
  <c r="K151" i="20"/>
  <c r="K148" i="20"/>
  <c r="L148" i="20" s="1"/>
  <c r="K149" i="20"/>
  <c r="N149" i="20" s="1"/>
  <c r="K147" i="20"/>
  <c r="N147" i="20" s="1"/>
  <c r="K144" i="20"/>
  <c r="K145" i="20"/>
  <c r="N145" i="20" s="1"/>
  <c r="K143" i="20"/>
  <c r="N143" i="20" s="1"/>
  <c r="K173" i="20"/>
  <c r="N173" i="20" s="1"/>
  <c r="K174" i="20"/>
  <c r="K172" i="20"/>
  <c r="N172" i="20" s="1"/>
  <c r="K169" i="20"/>
  <c r="N169" i="20" s="1"/>
  <c r="K170" i="20"/>
  <c r="N170" i="20" s="1"/>
  <c r="K168" i="20"/>
  <c r="K165" i="20"/>
  <c r="N165" i="20" s="1"/>
  <c r="K166" i="20"/>
  <c r="N166" i="20" s="1"/>
  <c r="K164" i="20"/>
  <c r="K161" i="20"/>
  <c r="K162" i="20"/>
  <c r="N162" i="20" s="1"/>
  <c r="K160" i="20"/>
  <c r="N160" i="20" s="1"/>
  <c r="K182" i="20"/>
  <c r="N182" i="20" s="1"/>
  <c r="K191" i="20"/>
  <c r="N191" i="20" s="1"/>
  <c r="K189" i="20"/>
  <c r="N189" i="20" s="1"/>
  <c r="K187" i="20"/>
  <c r="N187" i="20" s="1"/>
  <c r="K186" i="20"/>
  <c r="K185" i="20"/>
  <c r="N185" i="20" s="1"/>
  <c r="K183" i="20"/>
  <c r="N183" i="20" s="1"/>
  <c r="K207" i="20"/>
  <c r="N207" i="20" s="1"/>
  <c r="K208" i="20"/>
  <c r="N208" i="20" s="1"/>
  <c r="K206" i="20"/>
  <c r="K203" i="20"/>
  <c r="N203" i="20" s="1"/>
  <c r="K204" i="20"/>
  <c r="N204" i="20" s="1"/>
  <c r="K202" i="20"/>
  <c r="K199" i="20"/>
  <c r="N199" i="20" s="1"/>
  <c r="K200" i="20"/>
  <c r="N200" i="20" s="1"/>
  <c r="K198" i="20"/>
  <c r="N198" i="20" s="1"/>
  <c r="K196" i="20"/>
  <c r="N196" i="20" s="1"/>
  <c r="I209" i="20"/>
  <c r="H209" i="20"/>
  <c r="H205" i="20"/>
  <c r="I205" i="20"/>
  <c r="H201" i="20"/>
  <c r="I201" i="20"/>
  <c r="I197" i="20"/>
  <c r="H197" i="20"/>
  <c r="I192" i="20"/>
  <c r="I193" i="20" s="1"/>
  <c r="H192" i="20"/>
  <c r="I188" i="20"/>
  <c r="H188" i="20"/>
  <c r="I184" i="20"/>
  <c r="H184" i="20"/>
  <c r="H175" i="20"/>
  <c r="H171" i="20"/>
  <c r="H167" i="20"/>
  <c r="H163" i="20"/>
  <c r="H158" i="20"/>
  <c r="H154" i="20"/>
  <c r="H150" i="20"/>
  <c r="H146" i="20"/>
  <c r="I146" i="20"/>
  <c r="H141" i="20"/>
  <c r="I141" i="20"/>
  <c r="I137" i="20"/>
  <c r="H137" i="20"/>
  <c r="I133" i="20"/>
  <c r="H133" i="20"/>
  <c r="I129" i="20"/>
  <c r="H129" i="20"/>
  <c r="H124" i="20"/>
  <c r="I124" i="20"/>
  <c r="I120" i="20"/>
  <c r="H120" i="20"/>
  <c r="H116" i="20"/>
  <c r="I116" i="20"/>
  <c r="I112" i="20"/>
  <c r="H112" i="20"/>
  <c r="I107" i="20"/>
  <c r="H107" i="20"/>
  <c r="I103" i="20"/>
  <c r="H103" i="20"/>
  <c r="I99" i="20"/>
  <c r="H99" i="20"/>
  <c r="I95" i="20"/>
  <c r="H95" i="20"/>
  <c r="K139" i="20"/>
  <c r="N139" i="20" s="1"/>
  <c r="K140" i="20"/>
  <c r="N140" i="20" s="1"/>
  <c r="K138" i="20"/>
  <c r="N138" i="20" s="1"/>
  <c r="K135" i="20"/>
  <c r="N135" i="20" s="1"/>
  <c r="K136" i="20"/>
  <c r="K134" i="20"/>
  <c r="N134" i="20" s="1"/>
  <c r="K131" i="20"/>
  <c r="N131" i="20" s="1"/>
  <c r="K132" i="20"/>
  <c r="N132" i="20" s="1"/>
  <c r="K130" i="20"/>
  <c r="N130" i="20" s="1"/>
  <c r="K127" i="20"/>
  <c r="N127" i="20" s="1"/>
  <c r="K128" i="20"/>
  <c r="N128" i="20" s="1"/>
  <c r="K126" i="20"/>
  <c r="N126" i="20" s="1"/>
  <c r="K122" i="20"/>
  <c r="N122" i="20" s="1"/>
  <c r="K123" i="20"/>
  <c r="N123" i="20" s="1"/>
  <c r="K121" i="20"/>
  <c r="N121" i="20" s="1"/>
  <c r="K118" i="20"/>
  <c r="N118" i="20" s="1"/>
  <c r="K119" i="20"/>
  <c r="N119" i="20" s="1"/>
  <c r="K117" i="20"/>
  <c r="K114" i="20"/>
  <c r="K115" i="20"/>
  <c r="N115" i="20" s="1"/>
  <c r="K113" i="20"/>
  <c r="N113" i="20" s="1"/>
  <c r="K110" i="20"/>
  <c r="K111" i="20"/>
  <c r="N111" i="20" s="1"/>
  <c r="K109" i="20"/>
  <c r="N109" i="20" s="1"/>
  <c r="K105" i="20"/>
  <c r="N105" i="20" s="1"/>
  <c r="K106" i="20"/>
  <c r="N106" i="20" s="1"/>
  <c r="K104" i="20"/>
  <c r="N104" i="20" s="1"/>
  <c r="K101" i="20"/>
  <c r="N101" i="20" s="1"/>
  <c r="K102" i="20"/>
  <c r="N102" i="20" s="1"/>
  <c r="K100" i="20"/>
  <c r="N100" i="20" s="1"/>
  <c r="K97" i="20"/>
  <c r="N97" i="20" s="1"/>
  <c r="K98" i="20"/>
  <c r="N98" i="20" s="1"/>
  <c r="K96" i="20"/>
  <c r="N96" i="20" s="1"/>
  <c r="K93" i="20"/>
  <c r="N93" i="20" s="1"/>
  <c r="K94" i="20"/>
  <c r="N94" i="20" s="1"/>
  <c r="K92" i="20"/>
  <c r="N92" i="20" s="1"/>
  <c r="I90" i="20"/>
  <c r="H90" i="20"/>
  <c r="I86" i="20"/>
  <c r="H86" i="20"/>
  <c r="K88" i="20"/>
  <c r="N88" i="20" s="1"/>
  <c r="K89" i="20"/>
  <c r="N89" i="20" s="1"/>
  <c r="K87" i="20"/>
  <c r="N87" i="20" s="1"/>
  <c r="K84" i="20"/>
  <c r="N84" i="20" s="1"/>
  <c r="K85" i="20"/>
  <c r="N85" i="20" s="1"/>
  <c r="K83" i="20"/>
  <c r="N83" i="20" s="1"/>
  <c r="I82" i="20"/>
  <c r="H82" i="20"/>
  <c r="K80" i="20"/>
  <c r="K81" i="20"/>
  <c r="N81" i="20" s="1"/>
  <c r="K79" i="20"/>
  <c r="N79" i="20" s="1"/>
  <c r="I78" i="20"/>
  <c r="H78" i="20"/>
  <c r="K76" i="20"/>
  <c r="N76" i="20" s="1"/>
  <c r="K77" i="20"/>
  <c r="N77" i="20" s="1"/>
  <c r="K75" i="20"/>
  <c r="N75" i="20" s="1"/>
  <c r="I73" i="20"/>
  <c r="H73" i="20"/>
  <c r="K71" i="20"/>
  <c r="N71" i="20" s="1"/>
  <c r="K72" i="20"/>
  <c r="N72" i="20" s="1"/>
  <c r="K70" i="20"/>
  <c r="I69" i="20"/>
  <c r="H69" i="20"/>
  <c r="K67" i="20"/>
  <c r="N67" i="20" s="1"/>
  <c r="K68" i="20"/>
  <c r="N68" i="20" s="1"/>
  <c r="K66" i="20"/>
  <c r="N66" i="20" s="1"/>
  <c r="I65" i="20"/>
  <c r="H65" i="20"/>
  <c r="K63" i="20"/>
  <c r="N63" i="20" s="1"/>
  <c r="K64" i="20"/>
  <c r="K62" i="20"/>
  <c r="I61" i="20"/>
  <c r="H61" i="20"/>
  <c r="K59" i="20"/>
  <c r="K60" i="20"/>
  <c r="N60" i="20" s="1"/>
  <c r="K58" i="20"/>
  <c r="I56" i="20"/>
  <c r="H56" i="20"/>
  <c r="K54" i="20"/>
  <c r="N54" i="20" s="1"/>
  <c r="K55" i="20"/>
  <c r="N55" i="20" s="1"/>
  <c r="K53" i="20"/>
  <c r="I52" i="20"/>
  <c r="H52" i="20"/>
  <c r="K50" i="20"/>
  <c r="N50" i="20" s="1"/>
  <c r="K51" i="20"/>
  <c r="N51" i="20" s="1"/>
  <c r="K49" i="20"/>
  <c r="I48" i="20"/>
  <c r="H48" i="20"/>
  <c r="K46" i="20"/>
  <c r="N46" i="20" s="1"/>
  <c r="K47" i="20"/>
  <c r="N47" i="20" s="1"/>
  <c r="K45" i="20"/>
  <c r="N45" i="20" s="1"/>
  <c r="I44" i="20"/>
  <c r="H44" i="20"/>
  <c r="K42" i="20"/>
  <c r="N42" i="20" s="1"/>
  <c r="K43" i="20"/>
  <c r="N43" i="20" s="1"/>
  <c r="K41" i="20"/>
  <c r="N41" i="20" s="1"/>
  <c r="I39" i="20"/>
  <c r="H39" i="20"/>
  <c r="J37" i="20"/>
  <c r="M37" i="20" s="1"/>
  <c r="J38" i="20"/>
  <c r="M38" i="20" s="1"/>
  <c r="J36" i="20"/>
  <c r="M36" i="20" s="1"/>
  <c r="K37" i="20"/>
  <c r="K38" i="20"/>
  <c r="N38" i="20" s="1"/>
  <c r="K36" i="20"/>
  <c r="N36" i="20" s="1"/>
  <c r="I35" i="20"/>
  <c r="H35" i="20"/>
  <c r="K34" i="20"/>
  <c r="N34" i="20" s="1"/>
  <c r="K33" i="20"/>
  <c r="N33" i="20" s="1"/>
  <c r="K32" i="20"/>
  <c r="N32" i="20" s="1"/>
  <c r="I31" i="20"/>
  <c r="H31" i="20"/>
  <c r="K29" i="20"/>
  <c r="N29" i="20" s="1"/>
  <c r="K30" i="20"/>
  <c r="N30" i="20" s="1"/>
  <c r="K28" i="20"/>
  <c r="N28" i="20" s="1"/>
  <c r="H27" i="20"/>
  <c r="I27" i="20"/>
  <c r="K25" i="20"/>
  <c r="N25" i="20" s="1"/>
  <c r="K26" i="20"/>
  <c r="N26" i="20" s="1"/>
  <c r="K24" i="20"/>
  <c r="N24" i="20" s="1"/>
  <c r="I22" i="20"/>
  <c r="H22" i="20"/>
  <c r="K21" i="20"/>
  <c r="K20" i="20"/>
  <c r="N20" i="20" s="1"/>
  <c r="K19" i="20"/>
  <c r="N19" i="20" s="1"/>
  <c r="I18" i="20"/>
  <c r="H18" i="20"/>
  <c r="K17" i="20"/>
  <c r="N17" i="20" s="1"/>
  <c r="K16" i="20"/>
  <c r="N16" i="20" s="1"/>
  <c r="K15" i="20"/>
  <c r="I14" i="20"/>
  <c r="H14" i="20"/>
  <c r="I10" i="20"/>
  <c r="H10" i="20"/>
  <c r="K13" i="20"/>
  <c r="N13" i="20" s="1"/>
  <c r="K12" i="20"/>
  <c r="N12" i="20" s="1"/>
  <c r="K11" i="20"/>
  <c r="N11" i="20" s="1"/>
  <c r="K9" i="20"/>
  <c r="N9" i="20" s="1"/>
  <c r="K8" i="20"/>
  <c r="N8" i="20" s="1"/>
  <c r="S209" i="20"/>
  <c r="R209" i="20"/>
  <c r="Q209" i="20"/>
  <c r="P209" i="20"/>
  <c r="O209" i="20"/>
  <c r="F209" i="20"/>
  <c r="E209" i="20"/>
  <c r="S205" i="20"/>
  <c r="R205" i="20"/>
  <c r="Q205" i="20"/>
  <c r="P205" i="20"/>
  <c r="O205" i="20"/>
  <c r="F205" i="20"/>
  <c r="E205" i="20"/>
  <c r="S201" i="20"/>
  <c r="R201" i="20"/>
  <c r="Q201" i="20"/>
  <c r="P201" i="20"/>
  <c r="O201" i="20"/>
  <c r="F201" i="20"/>
  <c r="E201" i="20"/>
  <c r="J201" i="20"/>
  <c r="S197" i="20"/>
  <c r="R197" i="20"/>
  <c r="Q197" i="20"/>
  <c r="P197" i="20"/>
  <c r="O197" i="20"/>
  <c r="F197" i="20"/>
  <c r="E197" i="20"/>
  <c r="K195" i="20"/>
  <c r="N195" i="20" s="1"/>
  <c r="M195" i="20"/>
  <c r="K194" i="20"/>
  <c r="N194" i="20" s="1"/>
  <c r="M194" i="20"/>
  <c r="J197" i="20"/>
  <c r="S192" i="20"/>
  <c r="R192" i="20"/>
  <c r="Q192" i="20"/>
  <c r="P192" i="20"/>
  <c r="O192" i="20"/>
  <c r="F192" i="20"/>
  <c r="E192" i="20"/>
  <c r="S188" i="20"/>
  <c r="R188" i="20"/>
  <c r="Q188" i="20"/>
  <c r="P188" i="20"/>
  <c r="O188" i="20"/>
  <c r="F188" i="20"/>
  <c r="E188" i="20"/>
  <c r="S184" i="20"/>
  <c r="R184" i="20"/>
  <c r="Q184" i="20"/>
  <c r="P184" i="20"/>
  <c r="O184" i="20"/>
  <c r="F184" i="20"/>
  <c r="E184" i="20"/>
  <c r="K181" i="20"/>
  <c r="N181" i="20" s="1"/>
  <c r="J181" i="20"/>
  <c r="J184" i="20" s="1"/>
  <c r="S180" i="20"/>
  <c r="R180" i="20"/>
  <c r="Q180" i="20"/>
  <c r="P180" i="20"/>
  <c r="O180" i="20"/>
  <c r="G180" i="20"/>
  <c r="F180" i="20"/>
  <c r="E180" i="20"/>
  <c r="K179" i="20"/>
  <c r="N179" i="20" s="1"/>
  <c r="J179" i="20"/>
  <c r="M179" i="20" s="1"/>
  <c r="K178" i="20"/>
  <c r="J178" i="20"/>
  <c r="M178" i="20" s="1"/>
  <c r="K177" i="20"/>
  <c r="N177" i="20" s="1"/>
  <c r="J177" i="20"/>
  <c r="M177" i="20" s="1"/>
  <c r="S176" i="20"/>
  <c r="R176" i="20"/>
  <c r="Q176" i="20"/>
  <c r="P176" i="20"/>
  <c r="O176" i="20"/>
  <c r="S175" i="20"/>
  <c r="R175" i="20"/>
  <c r="Q175" i="20"/>
  <c r="P175" i="20"/>
  <c r="O175" i="20"/>
  <c r="S171" i="20"/>
  <c r="R171" i="20"/>
  <c r="Q171" i="20"/>
  <c r="P171" i="20"/>
  <c r="O171" i="20"/>
  <c r="F171" i="20"/>
  <c r="E171" i="20"/>
  <c r="S167" i="20"/>
  <c r="R167" i="20"/>
  <c r="Q167" i="20"/>
  <c r="P167" i="20"/>
  <c r="O167" i="20"/>
  <c r="F167" i="20"/>
  <c r="E167" i="20"/>
  <c r="S163" i="20"/>
  <c r="R163" i="20"/>
  <c r="Q163" i="20"/>
  <c r="P163" i="20"/>
  <c r="O163" i="20"/>
  <c r="F163" i="20"/>
  <c r="E163" i="20"/>
  <c r="S158" i="20"/>
  <c r="R158" i="20"/>
  <c r="Q158" i="20"/>
  <c r="P158" i="20"/>
  <c r="O158" i="20"/>
  <c r="F158" i="20"/>
  <c r="S154" i="20"/>
  <c r="R154" i="20"/>
  <c r="Q154" i="20"/>
  <c r="P154" i="20"/>
  <c r="O154" i="20"/>
  <c r="F154" i="20"/>
  <c r="S150" i="20"/>
  <c r="R150" i="20"/>
  <c r="Q150" i="20"/>
  <c r="P150" i="20"/>
  <c r="O150" i="20"/>
  <c r="F150" i="20"/>
  <c r="S146" i="20"/>
  <c r="R146" i="20"/>
  <c r="Q146" i="20"/>
  <c r="P146" i="20"/>
  <c r="O146" i="20"/>
  <c r="F146" i="20"/>
  <c r="S141" i="20"/>
  <c r="R141" i="20"/>
  <c r="Q141" i="20"/>
  <c r="P141" i="20"/>
  <c r="O141" i="20"/>
  <c r="F142" i="20"/>
  <c r="E141" i="20"/>
  <c r="J140" i="20"/>
  <c r="J139" i="20"/>
  <c r="M139" i="20" s="1"/>
  <c r="J138" i="20"/>
  <c r="M138" i="20" s="1"/>
  <c r="S137" i="20"/>
  <c r="R137" i="20"/>
  <c r="Q137" i="20"/>
  <c r="P137" i="20"/>
  <c r="O137" i="20"/>
  <c r="E137" i="20"/>
  <c r="J136" i="20"/>
  <c r="M136" i="20" s="1"/>
  <c r="J135" i="20"/>
  <c r="J134" i="20"/>
  <c r="M134" i="20" s="1"/>
  <c r="S133" i="20"/>
  <c r="R133" i="20"/>
  <c r="Q133" i="20"/>
  <c r="P133" i="20"/>
  <c r="O133" i="20"/>
  <c r="E133" i="20"/>
  <c r="J132" i="20"/>
  <c r="J131" i="20"/>
  <c r="M131" i="20" s="1"/>
  <c r="J130" i="20"/>
  <c r="M130" i="20" s="1"/>
  <c r="S129" i="20"/>
  <c r="R129" i="20"/>
  <c r="Q129" i="20"/>
  <c r="P129" i="20"/>
  <c r="O129" i="20"/>
  <c r="E129" i="20"/>
  <c r="J128" i="20"/>
  <c r="M128" i="20" s="1"/>
  <c r="J127" i="20"/>
  <c r="J126" i="20"/>
  <c r="M126" i="20" s="1"/>
  <c r="S124" i="20"/>
  <c r="R124" i="20"/>
  <c r="Q124" i="20"/>
  <c r="P124" i="20"/>
  <c r="O124" i="20"/>
  <c r="E124" i="20"/>
  <c r="J123" i="20"/>
  <c r="M123" i="20" s="1"/>
  <c r="J122" i="20"/>
  <c r="M122" i="20" s="1"/>
  <c r="J121" i="20"/>
  <c r="S120" i="20"/>
  <c r="R120" i="20"/>
  <c r="Q120" i="20"/>
  <c r="P120" i="20"/>
  <c r="O120" i="20"/>
  <c r="E120" i="20"/>
  <c r="J119" i="20"/>
  <c r="M119" i="20" s="1"/>
  <c r="J118" i="20"/>
  <c r="M118" i="20" s="1"/>
  <c r="J117" i="20"/>
  <c r="M117" i="20" s="1"/>
  <c r="S116" i="20"/>
  <c r="R116" i="20"/>
  <c r="Q116" i="20"/>
  <c r="P116" i="20"/>
  <c r="O116" i="20"/>
  <c r="E116" i="20"/>
  <c r="J115" i="20"/>
  <c r="M115" i="20" s="1"/>
  <c r="J114" i="20"/>
  <c r="M114" i="20" s="1"/>
  <c r="J113" i="20"/>
  <c r="S112" i="20"/>
  <c r="R112" i="20"/>
  <c r="Q112" i="20"/>
  <c r="P112" i="20"/>
  <c r="O112" i="20"/>
  <c r="G125" i="20"/>
  <c r="F125" i="20"/>
  <c r="E112" i="20"/>
  <c r="J111" i="20"/>
  <c r="J110" i="20"/>
  <c r="M110" i="20" s="1"/>
  <c r="J109" i="20"/>
  <c r="M109" i="20" s="1"/>
  <c r="S107" i="20"/>
  <c r="R107" i="20"/>
  <c r="Q107" i="20"/>
  <c r="P107" i="20"/>
  <c r="O107" i="20"/>
  <c r="E107" i="20"/>
  <c r="J106" i="20"/>
  <c r="M106" i="20" s="1"/>
  <c r="J105" i="20"/>
  <c r="M105" i="20" s="1"/>
  <c r="J104" i="20"/>
  <c r="M104" i="20" s="1"/>
  <c r="S103" i="20"/>
  <c r="R103" i="20"/>
  <c r="Q103" i="20"/>
  <c r="P103" i="20"/>
  <c r="O103" i="20"/>
  <c r="G108" i="20"/>
  <c r="E103" i="20"/>
  <c r="J102" i="20"/>
  <c r="M102" i="20" s="1"/>
  <c r="J101" i="20"/>
  <c r="M101" i="20" s="1"/>
  <c r="J100" i="20"/>
  <c r="M100" i="20" s="1"/>
  <c r="S99" i="20"/>
  <c r="R99" i="20"/>
  <c r="Q99" i="20"/>
  <c r="P99" i="20"/>
  <c r="O99" i="20"/>
  <c r="F108" i="20"/>
  <c r="E99" i="20"/>
  <c r="J98" i="20"/>
  <c r="M98" i="20" s="1"/>
  <c r="J97" i="20"/>
  <c r="M97" i="20" s="1"/>
  <c r="J96" i="20"/>
  <c r="S95" i="20"/>
  <c r="R95" i="20"/>
  <c r="Q95" i="20"/>
  <c r="P95" i="20"/>
  <c r="O95" i="20"/>
  <c r="E95" i="20"/>
  <c r="J94" i="20"/>
  <c r="M94" i="20" s="1"/>
  <c r="J93" i="20"/>
  <c r="M93" i="20" s="1"/>
  <c r="J92" i="20"/>
  <c r="M92" i="20" s="1"/>
  <c r="S90" i="20"/>
  <c r="R90" i="20"/>
  <c r="Q90" i="20"/>
  <c r="P90" i="20"/>
  <c r="O90" i="20"/>
  <c r="F91" i="20"/>
  <c r="E90" i="20"/>
  <c r="J89" i="20"/>
  <c r="M89" i="20" s="1"/>
  <c r="J88" i="20"/>
  <c r="M88" i="20" s="1"/>
  <c r="J87" i="20"/>
  <c r="M87" i="20" s="1"/>
  <c r="S86" i="20"/>
  <c r="R86" i="20"/>
  <c r="Q86" i="20"/>
  <c r="P86" i="20"/>
  <c r="O86" i="20"/>
  <c r="E86" i="20"/>
  <c r="J85" i="20"/>
  <c r="M85" i="20" s="1"/>
  <c r="J84" i="20"/>
  <c r="M84" i="20" s="1"/>
  <c r="J83" i="20"/>
  <c r="S82" i="20"/>
  <c r="R82" i="20"/>
  <c r="Q82" i="20"/>
  <c r="P82" i="20"/>
  <c r="O82" i="20"/>
  <c r="E82" i="20"/>
  <c r="J81" i="20"/>
  <c r="M81" i="20" s="1"/>
  <c r="J80" i="20"/>
  <c r="J79" i="20"/>
  <c r="M79" i="20" s="1"/>
  <c r="S78" i="20"/>
  <c r="R78" i="20"/>
  <c r="Q78" i="20"/>
  <c r="P78" i="20"/>
  <c r="O78" i="20"/>
  <c r="E78" i="20"/>
  <c r="J77" i="20"/>
  <c r="M77" i="20" s="1"/>
  <c r="J76" i="20"/>
  <c r="M76" i="20" s="1"/>
  <c r="J75" i="20"/>
  <c r="S73" i="20"/>
  <c r="R73" i="20"/>
  <c r="Q73" i="20"/>
  <c r="P73" i="20"/>
  <c r="O73" i="20"/>
  <c r="E73" i="20"/>
  <c r="J72" i="20"/>
  <c r="M72" i="20" s="1"/>
  <c r="J71" i="20"/>
  <c r="M71" i="20" s="1"/>
  <c r="J70" i="20"/>
  <c r="M70" i="20" s="1"/>
  <c r="S69" i="20"/>
  <c r="R69" i="20"/>
  <c r="Q69" i="20"/>
  <c r="P69" i="20"/>
  <c r="O69" i="20"/>
  <c r="E69" i="20"/>
  <c r="J68" i="20"/>
  <c r="M68" i="20" s="1"/>
  <c r="J67" i="20"/>
  <c r="M67" i="20" s="1"/>
  <c r="J66" i="20"/>
  <c r="S65" i="20"/>
  <c r="R65" i="20"/>
  <c r="Q65" i="20"/>
  <c r="P65" i="20"/>
  <c r="O65" i="20"/>
  <c r="E65" i="20"/>
  <c r="J64" i="20"/>
  <c r="M64" i="20" s="1"/>
  <c r="J63" i="20"/>
  <c r="M63" i="20" s="1"/>
  <c r="J62" i="20"/>
  <c r="M62" i="20" s="1"/>
  <c r="S61" i="20"/>
  <c r="R61" i="20"/>
  <c r="Q61" i="20"/>
  <c r="P61" i="20"/>
  <c r="O61" i="20"/>
  <c r="F74" i="20"/>
  <c r="E61" i="20"/>
  <c r="J60" i="20"/>
  <c r="M60" i="20" s="1"/>
  <c r="J59" i="20"/>
  <c r="M59" i="20" s="1"/>
  <c r="J58" i="20"/>
  <c r="M58" i="20" s="1"/>
  <c r="S56" i="20"/>
  <c r="R56" i="20"/>
  <c r="Q56" i="20"/>
  <c r="P56" i="20"/>
  <c r="O56" i="20"/>
  <c r="E56" i="20"/>
  <c r="J55" i="20"/>
  <c r="M55" i="20" s="1"/>
  <c r="J54" i="20"/>
  <c r="M54" i="20" s="1"/>
  <c r="J53" i="20"/>
  <c r="M53" i="20" s="1"/>
  <c r="S52" i="20"/>
  <c r="R52" i="20"/>
  <c r="Q52" i="20"/>
  <c r="P52" i="20"/>
  <c r="O52" i="20"/>
  <c r="E52" i="20"/>
  <c r="J51" i="20"/>
  <c r="M51" i="20" s="1"/>
  <c r="J50" i="20"/>
  <c r="M50" i="20" s="1"/>
  <c r="J49" i="20"/>
  <c r="M49" i="20" s="1"/>
  <c r="S48" i="20"/>
  <c r="R48" i="20"/>
  <c r="Q48" i="20"/>
  <c r="P48" i="20"/>
  <c r="O48" i="20"/>
  <c r="E48" i="20"/>
  <c r="J47" i="20"/>
  <c r="M47" i="20" s="1"/>
  <c r="J46" i="20"/>
  <c r="M46" i="20" s="1"/>
  <c r="J45" i="20"/>
  <c r="S44" i="20"/>
  <c r="R44" i="20"/>
  <c r="Q44" i="20"/>
  <c r="P44" i="20"/>
  <c r="O44" i="20"/>
  <c r="E44" i="20"/>
  <c r="J43" i="20"/>
  <c r="J42" i="20"/>
  <c r="M42" i="20" s="1"/>
  <c r="J41" i="20"/>
  <c r="M41" i="20" s="1"/>
  <c r="S39" i="20"/>
  <c r="R39" i="20"/>
  <c r="Q39" i="20"/>
  <c r="P39" i="20"/>
  <c r="O39" i="20"/>
  <c r="E39" i="20"/>
  <c r="S35" i="20"/>
  <c r="R35" i="20"/>
  <c r="Q35" i="20"/>
  <c r="P35" i="20"/>
  <c r="O35" i="20"/>
  <c r="G40" i="20"/>
  <c r="E35" i="20"/>
  <c r="J34" i="20"/>
  <c r="M34" i="20" s="1"/>
  <c r="J33" i="20"/>
  <c r="M33" i="20" s="1"/>
  <c r="J32" i="20"/>
  <c r="S31" i="20"/>
  <c r="R31" i="20"/>
  <c r="Q31" i="20"/>
  <c r="P31" i="20"/>
  <c r="O31" i="20"/>
  <c r="E31" i="20"/>
  <c r="J30" i="20"/>
  <c r="M30" i="20" s="1"/>
  <c r="J29" i="20"/>
  <c r="M29" i="20" s="1"/>
  <c r="J28" i="20"/>
  <c r="M28" i="20" s="1"/>
  <c r="S27" i="20"/>
  <c r="R27" i="20"/>
  <c r="Q27" i="20"/>
  <c r="P27" i="20"/>
  <c r="O27" i="20"/>
  <c r="E27" i="20"/>
  <c r="J26" i="20"/>
  <c r="J25" i="20"/>
  <c r="J24" i="20"/>
  <c r="M24" i="20" s="1"/>
  <c r="S22" i="20"/>
  <c r="R22" i="20"/>
  <c r="Q22" i="20"/>
  <c r="P22" i="20"/>
  <c r="O22" i="20"/>
  <c r="E22" i="20"/>
  <c r="J21" i="20"/>
  <c r="M21" i="20" s="1"/>
  <c r="J20" i="20"/>
  <c r="M20" i="20" s="1"/>
  <c r="J19" i="20"/>
  <c r="S18" i="20"/>
  <c r="R18" i="20"/>
  <c r="Q18" i="20"/>
  <c r="P18" i="20"/>
  <c r="O18" i="20"/>
  <c r="E18" i="20"/>
  <c r="J17" i="20"/>
  <c r="M17" i="20" s="1"/>
  <c r="J16" i="20"/>
  <c r="M16" i="20" s="1"/>
  <c r="N15" i="20"/>
  <c r="J15" i="20"/>
  <c r="S14" i="20"/>
  <c r="R14" i="20"/>
  <c r="Q14" i="20"/>
  <c r="P14" i="20"/>
  <c r="O14" i="20"/>
  <c r="E14" i="20"/>
  <c r="J13" i="20"/>
  <c r="M13" i="20" s="1"/>
  <c r="J12" i="20"/>
  <c r="M12" i="20" s="1"/>
  <c r="J11" i="20"/>
  <c r="S10" i="20"/>
  <c r="R10" i="20"/>
  <c r="Q10" i="20"/>
  <c r="P10" i="20"/>
  <c r="O10" i="20"/>
  <c r="E10" i="20"/>
  <c r="J9" i="20"/>
  <c r="M9" i="20" s="1"/>
  <c r="J8" i="20"/>
  <c r="M8" i="20" s="1"/>
  <c r="S220" i="19"/>
  <c r="R220" i="19"/>
  <c r="Q220" i="19"/>
  <c r="P220" i="19"/>
  <c r="O220" i="19"/>
  <c r="E220" i="19"/>
  <c r="J219" i="19"/>
  <c r="J218" i="19"/>
  <c r="M218" i="19" s="1"/>
  <c r="J217" i="19"/>
  <c r="M217" i="19" s="1"/>
  <c r="S216" i="19"/>
  <c r="R216" i="19"/>
  <c r="Q216" i="19"/>
  <c r="P216" i="19"/>
  <c r="O216" i="19"/>
  <c r="E216" i="19"/>
  <c r="J215" i="19"/>
  <c r="M215" i="19" s="1"/>
  <c r="J214" i="19"/>
  <c r="M214" i="19" s="1"/>
  <c r="J213" i="19"/>
  <c r="M213" i="19" s="1"/>
  <c r="S212" i="19"/>
  <c r="R212" i="19"/>
  <c r="Q212" i="19"/>
  <c r="P212" i="19"/>
  <c r="O212" i="19"/>
  <c r="E212" i="19"/>
  <c r="J211" i="19"/>
  <c r="M211" i="19" s="1"/>
  <c r="J210" i="19"/>
  <c r="M210" i="19" s="1"/>
  <c r="J209" i="19"/>
  <c r="S208" i="19"/>
  <c r="R208" i="19"/>
  <c r="Q208" i="19"/>
  <c r="P208" i="19"/>
  <c r="O208" i="19"/>
  <c r="E208" i="19"/>
  <c r="J207" i="19"/>
  <c r="M207" i="19" s="1"/>
  <c r="J206" i="19"/>
  <c r="M206" i="19" s="1"/>
  <c r="J205" i="19"/>
  <c r="M205" i="19" s="1"/>
  <c r="S202" i="19"/>
  <c r="R202" i="19"/>
  <c r="Q202" i="19"/>
  <c r="P202" i="19"/>
  <c r="O202" i="19"/>
  <c r="E202" i="19"/>
  <c r="K201" i="19"/>
  <c r="N201" i="19" s="1"/>
  <c r="J201" i="19"/>
  <c r="M201" i="19" s="1"/>
  <c r="K200" i="19"/>
  <c r="N200" i="19" s="1"/>
  <c r="J200" i="19"/>
  <c r="K199" i="19"/>
  <c r="J199" i="19"/>
  <c r="M199" i="19" s="1"/>
  <c r="S198" i="19"/>
  <c r="R198" i="19"/>
  <c r="Q198" i="19"/>
  <c r="P198" i="19"/>
  <c r="O198" i="19"/>
  <c r="E198" i="19"/>
  <c r="K197" i="19"/>
  <c r="N197" i="19" s="1"/>
  <c r="J197" i="19"/>
  <c r="K196" i="19"/>
  <c r="N196" i="19" s="1"/>
  <c r="J196" i="19"/>
  <c r="K195" i="19"/>
  <c r="J195" i="19"/>
  <c r="S194" i="19"/>
  <c r="R194" i="19"/>
  <c r="Q194" i="19"/>
  <c r="P194" i="19"/>
  <c r="O194" i="19"/>
  <c r="E194" i="19"/>
  <c r="J193" i="19"/>
  <c r="J192" i="19"/>
  <c r="M192" i="19" s="1"/>
  <c r="N194" i="19"/>
  <c r="K194" i="19"/>
  <c r="J191" i="19"/>
  <c r="S190" i="19"/>
  <c r="R190" i="19"/>
  <c r="Q190" i="19"/>
  <c r="P190" i="19"/>
  <c r="O190" i="19"/>
  <c r="E190" i="19"/>
  <c r="J187" i="19"/>
  <c r="S185" i="19"/>
  <c r="R185" i="19"/>
  <c r="R186" i="19" s="1"/>
  <c r="Q185" i="19"/>
  <c r="P185" i="19"/>
  <c r="P186" i="19" s="1"/>
  <c r="O185" i="19"/>
  <c r="S184" i="19"/>
  <c r="R184" i="19"/>
  <c r="Q184" i="19"/>
  <c r="P184" i="19"/>
  <c r="O184" i="19"/>
  <c r="J183" i="19"/>
  <c r="M183" i="19" s="1"/>
  <c r="J182" i="19"/>
  <c r="J181" i="19"/>
  <c r="L181" i="19" s="1"/>
  <c r="S180" i="19"/>
  <c r="R180" i="19"/>
  <c r="Q180" i="19"/>
  <c r="P180" i="19"/>
  <c r="O180" i="19"/>
  <c r="E180" i="19"/>
  <c r="J179" i="19"/>
  <c r="M179" i="19" s="1"/>
  <c r="J178" i="19"/>
  <c r="M178" i="19" s="1"/>
  <c r="J177" i="19"/>
  <c r="M177" i="19" s="1"/>
  <c r="S176" i="19"/>
  <c r="R176" i="19"/>
  <c r="Q176" i="19"/>
  <c r="P176" i="19"/>
  <c r="O176" i="19"/>
  <c r="E176" i="19"/>
  <c r="J175" i="19"/>
  <c r="L175" i="19" s="1"/>
  <c r="J174" i="19"/>
  <c r="M174" i="19" s="1"/>
  <c r="J173" i="19"/>
  <c r="M173" i="19" s="1"/>
  <c r="S172" i="19"/>
  <c r="R172" i="19"/>
  <c r="Q172" i="19"/>
  <c r="P172" i="19"/>
  <c r="O172" i="19"/>
  <c r="E172" i="19"/>
  <c r="J171" i="19"/>
  <c r="M171" i="19" s="1"/>
  <c r="J170" i="19"/>
  <c r="J169" i="19"/>
  <c r="M169" i="19" s="1"/>
  <c r="S166" i="19"/>
  <c r="R166" i="19"/>
  <c r="Q166" i="19"/>
  <c r="P166" i="19"/>
  <c r="O166" i="19"/>
  <c r="E166" i="19"/>
  <c r="J165" i="19"/>
  <c r="M165" i="19" s="1"/>
  <c r="J164" i="19"/>
  <c r="M164" i="19" s="1"/>
  <c r="J163" i="19"/>
  <c r="M163" i="19" s="1"/>
  <c r="S162" i="19"/>
  <c r="R162" i="19"/>
  <c r="Q162" i="19"/>
  <c r="P162" i="19"/>
  <c r="O162" i="19"/>
  <c r="E162" i="19"/>
  <c r="J161" i="19"/>
  <c r="M161" i="19" s="1"/>
  <c r="J160" i="19"/>
  <c r="J159" i="19"/>
  <c r="M159" i="19" s="1"/>
  <c r="S158" i="19"/>
  <c r="R158" i="19"/>
  <c r="Q158" i="19"/>
  <c r="P158" i="19"/>
  <c r="O158" i="19"/>
  <c r="E158" i="19"/>
  <c r="J157" i="19"/>
  <c r="J156" i="19"/>
  <c r="M156" i="19" s="1"/>
  <c r="J155" i="19"/>
  <c r="S154" i="19"/>
  <c r="R154" i="19"/>
  <c r="Q154" i="19"/>
  <c r="P154" i="19"/>
  <c r="O154" i="19"/>
  <c r="E154" i="19"/>
  <c r="J153" i="19"/>
  <c r="M153" i="19" s="1"/>
  <c r="J152" i="19"/>
  <c r="M152" i="19" s="1"/>
  <c r="J151" i="19"/>
  <c r="M151" i="19" s="1"/>
  <c r="S148" i="19"/>
  <c r="R148" i="19"/>
  <c r="Q148" i="19"/>
  <c r="P148" i="19"/>
  <c r="O148" i="19"/>
  <c r="E148" i="19"/>
  <c r="J147" i="19"/>
  <c r="M147" i="19" s="1"/>
  <c r="J146" i="19"/>
  <c r="J145" i="19"/>
  <c r="M145" i="19" s="1"/>
  <c r="S144" i="19"/>
  <c r="R144" i="19"/>
  <c r="Q144" i="19"/>
  <c r="P144" i="19"/>
  <c r="O144" i="19"/>
  <c r="E144" i="19"/>
  <c r="J143" i="19"/>
  <c r="M143" i="19" s="1"/>
  <c r="J142" i="19"/>
  <c r="J141" i="19"/>
  <c r="M141" i="19" s="1"/>
  <c r="S140" i="19"/>
  <c r="R140" i="19"/>
  <c r="Q140" i="19"/>
  <c r="P140" i="19"/>
  <c r="O140" i="19"/>
  <c r="E140" i="19"/>
  <c r="J139" i="19"/>
  <c r="J138" i="19"/>
  <c r="M138" i="19" s="1"/>
  <c r="J137" i="19"/>
  <c r="M137" i="19" s="1"/>
  <c r="S136" i="19"/>
  <c r="R136" i="19"/>
  <c r="Q136" i="19"/>
  <c r="P136" i="19"/>
  <c r="O136" i="19"/>
  <c r="E136" i="19"/>
  <c r="J135" i="19"/>
  <c r="M135" i="19" s="1"/>
  <c r="J134" i="19"/>
  <c r="J133" i="19"/>
  <c r="M133" i="19" s="1"/>
  <c r="S130" i="19"/>
  <c r="R130" i="19"/>
  <c r="Q130" i="19"/>
  <c r="P130" i="19"/>
  <c r="O130" i="19"/>
  <c r="E130" i="19"/>
  <c r="J129" i="19"/>
  <c r="M129" i="19" s="1"/>
  <c r="J128" i="19"/>
  <c r="M128" i="19" s="1"/>
  <c r="J127" i="19"/>
  <c r="S126" i="19"/>
  <c r="R126" i="19"/>
  <c r="Q126" i="19"/>
  <c r="P126" i="19"/>
  <c r="O126" i="19"/>
  <c r="E126" i="19"/>
  <c r="J125" i="19"/>
  <c r="M125" i="19" s="1"/>
  <c r="J124" i="19"/>
  <c r="M124" i="19" s="1"/>
  <c r="J123" i="19"/>
  <c r="M123" i="19" s="1"/>
  <c r="S122" i="19"/>
  <c r="R122" i="19"/>
  <c r="Q122" i="19"/>
  <c r="P122" i="19"/>
  <c r="O122" i="19"/>
  <c r="E122" i="19"/>
  <c r="J121" i="19"/>
  <c r="M121" i="19" s="1"/>
  <c r="J120" i="19"/>
  <c r="M120" i="19" s="1"/>
  <c r="J119" i="19"/>
  <c r="M119" i="19" s="1"/>
  <c r="S118" i="19"/>
  <c r="R118" i="19"/>
  <c r="Q118" i="19"/>
  <c r="P118" i="19"/>
  <c r="O118" i="19"/>
  <c r="E118" i="19"/>
  <c r="J117" i="19"/>
  <c r="M117" i="19" s="1"/>
  <c r="J116" i="19"/>
  <c r="M116" i="19" s="1"/>
  <c r="J115" i="19"/>
  <c r="M115" i="19" s="1"/>
  <c r="S112" i="19"/>
  <c r="R112" i="19"/>
  <c r="Q112" i="19"/>
  <c r="P112" i="19"/>
  <c r="O112" i="19"/>
  <c r="E112" i="19"/>
  <c r="J111" i="19"/>
  <c r="M111" i="19" s="1"/>
  <c r="J110" i="19"/>
  <c r="M110" i="19" s="1"/>
  <c r="J109" i="19"/>
  <c r="S108" i="19"/>
  <c r="R108" i="19"/>
  <c r="Q108" i="19"/>
  <c r="P108" i="19"/>
  <c r="O108" i="19"/>
  <c r="E108" i="19"/>
  <c r="J107" i="19"/>
  <c r="M107" i="19" s="1"/>
  <c r="J106" i="19"/>
  <c r="K108" i="19"/>
  <c r="J105" i="19"/>
  <c r="M105" i="19" s="1"/>
  <c r="S104" i="19"/>
  <c r="R104" i="19"/>
  <c r="Q104" i="19"/>
  <c r="P104" i="19"/>
  <c r="O104" i="19"/>
  <c r="E104" i="19"/>
  <c r="J103" i="19"/>
  <c r="M103" i="19" s="1"/>
  <c r="J102" i="19"/>
  <c r="M102" i="19" s="1"/>
  <c r="J101" i="19"/>
  <c r="M101" i="19" s="1"/>
  <c r="S100" i="19"/>
  <c r="R100" i="19"/>
  <c r="Q100" i="19"/>
  <c r="P100" i="19"/>
  <c r="O100" i="19"/>
  <c r="E100" i="19"/>
  <c r="J99" i="19"/>
  <c r="J98" i="19"/>
  <c r="M98" i="19" s="1"/>
  <c r="K100" i="19"/>
  <c r="J97" i="19"/>
  <c r="M97" i="19" s="1"/>
  <c r="S94" i="19"/>
  <c r="R94" i="19"/>
  <c r="Q94" i="19"/>
  <c r="P94" i="19"/>
  <c r="O94" i="19"/>
  <c r="E94" i="19"/>
  <c r="J93" i="19"/>
  <c r="M93" i="19" s="1"/>
  <c r="J92" i="19"/>
  <c r="M92" i="19" s="1"/>
  <c r="J91" i="19"/>
  <c r="M91" i="19" s="1"/>
  <c r="S90" i="19"/>
  <c r="R90" i="19"/>
  <c r="Q90" i="19"/>
  <c r="P90" i="19"/>
  <c r="O90" i="19"/>
  <c r="E90" i="19"/>
  <c r="J89" i="19"/>
  <c r="M89" i="19" s="1"/>
  <c r="J88" i="19"/>
  <c r="M88" i="19" s="1"/>
  <c r="J87" i="19"/>
  <c r="M87" i="19" s="1"/>
  <c r="S86" i="19"/>
  <c r="R86" i="19"/>
  <c r="Q86" i="19"/>
  <c r="P86" i="19"/>
  <c r="O86" i="19"/>
  <c r="E86" i="19"/>
  <c r="J85" i="19"/>
  <c r="M85" i="19" s="1"/>
  <c r="J84" i="19"/>
  <c r="J83" i="19"/>
  <c r="M83" i="19" s="1"/>
  <c r="S82" i="19"/>
  <c r="R82" i="19"/>
  <c r="Q82" i="19"/>
  <c r="P82" i="19"/>
  <c r="O82" i="19"/>
  <c r="E82" i="19"/>
  <c r="J81" i="19"/>
  <c r="M81" i="19" s="1"/>
  <c r="J80" i="19"/>
  <c r="M80" i="19" s="1"/>
  <c r="J79" i="19"/>
  <c r="M79" i="19" s="1"/>
  <c r="S76" i="19"/>
  <c r="R76" i="19"/>
  <c r="Q76" i="19"/>
  <c r="P76" i="19"/>
  <c r="O76" i="19"/>
  <c r="E76" i="19"/>
  <c r="J75" i="19"/>
  <c r="M75" i="19" s="1"/>
  <c r="J74" i="19"/>
  <c r="M74" i="19" s="1"/>
  <c r="J73" i="19"/>
  <c r="M73" i="19" s="1"/>
  <c r="S72" i="19"/>
  <c r="R72" i="19"/>
  <c r="Q72" i="19"/>
  <c r="P72" i="19"/>
  <c r="O72" i="19"/>
  <c r="E72" i="19"/>
  <c r="J71" i="19"/>
  <c r="J70" i="19"/>
  <c r="M70" i="19" s="1"/>
  <c r="J69" i="19"/>
  <c r="M69" i="19" s="1"/>
  <c r="S68" i="19"/>
  <c r="R68" i="19"/>
  <c r="Q68" i="19"/>
  <c r="P68" i="19"/>
  <c r="O68" i="19"/>
  <c r="E68" i="19"/>
  <c r="J67" i="19"/>
  <c r="M67" i="19" s="1"/>
  <c r="J66" i="19"/>
  <c r="M66" i="19" s="1"/>
  <c r="J65" i="19"/>
  <c r="M65" i="19" s="1"/>
  <c r="S64" i="19"/>
  <c r="R64" i="19"/>
  <c r="Q64" i="19"/>
  <c r="P64" i="19"/>
  <c r="O64" i="19"/>
  <c r="E64" i="19"/>
  <c r="J63" i="19"/>
  <c r="J62" i="19"/>
  <c r="M62" i="19" s="1"/>
  <c r="J61" i="19"/>
  <c r="M61" i="19" s="1"/>
  <c r="S58" i="19"/>
  <c r="R58" i="19"/>
  <c r="Q58" i="19"/>
  <c r="P58" i="19"/>
  <c r="O58" i="19"/>
  <c r="E58" i="19"/>
  <c r="J57" i="19"/>
  <c r="M57" i="19" s="1"/>
  <c r="J56" i="19"/>
  <c r="M56" i="19" s="1"/>
  <c r="J55" i="19"/>
  <c r="M55" i="19" s="1"/>
  <c r="S54" i="19"/>
  <c r="R54" i="19"/>
  <c r="Q54" i="19"/>
  <c r="P54" i="19"/>
  <c r="O54" i="19"/>
  <c r="E54" i="19"/>
  <c r="J53" i="19"/>
  <c r="M53" i="19" s="1"/>
  <c r="J52" i="19"/>
  <c r="J51" i="19"/>
  <c r="S50" i="19"/>
  <c r="R50" i="19"/>
  <c r="Q50" i="19"/>
  <c r="P50" i="19"/>
  <c r="O50" i="19"/>
  <c r="E50" i="19"/>
  <c r="J49" i="19"/>
  <c r="M49" i="19" s="1"/>
  <c r="J48" i="19"/>
  <c r="M48" i="19" s="1"/>
  <c r="J47" i="19"/>
  <c r="M47" i="19" s="1"/>
  <c r="S46" i="19"/>
  <c r="R46" i="19"/>
  <c r="Q46" i="19"/>
  <c r="P46" i="19"/>
  <c r="O46" i="19"/>
  <c r="E46" i="19"/>
  <c r="J45" i="19"/>
  <c r="M45" i="19" s="1"/>
  <c r="J44" i="19"/>
  <c r="J43" i="19"/>
  <c r="M43" i="19" s="1"/>
  <c r="S40" i="19"/>
  <c r="R40" i="19"/>
  <c r="Q40" i="19"/>
  <c r="P40" i="19"/>
  <c r="O40" i="19"/>
  <c r="E40" i="19"/>
  <c r="J39" i="19"/>
  <c r="J38" i="19"/>
  <c r="M38" i="19" s="1"/>
  <c r="J37" i="19"/>
  <c r="M37" i="19" s="1"/>
  <c r="S36" i="19"/>
  <c r="R36" i="19"/>
  <c r="Q36" i="19"/>
  <c r="P36" i="19"/>
  <c r="O36" i="19"/>
  <c r="E36" i="19"/>
  <c r="J35" i="19"/>
  <c r="M35" i="19" s="1"/>
  <c r="J34" i="19"/>
  <c r="M34" i="19" s="1"/>
  <c r="J33" i="19"/>
  <c r="S32" i="19"/>
  <c r="R32" i="19"/>
  <c r="Q32" i="19"/>
  <c r="P32" i="19"/>
  <c r="O32" i="19"/>
  <c r="E32" i="19"/>
  <c r="J31" i="19"/>
  <c r="M31" i="19" s="1"/>
  <c r="J30" i="19"/>
  <c r="M30" i="19" s="1"/>
  <c r="J29" i="19"/>
  <c r="L29" i="19" s="1"/>
  <c r="S28" i="19"/>
  <c r="R28" i="19"/>
  <c r="Q28" i="19"/>
  <c r="P28" i="19"/>
  <c r="O28" i="19"/>
  <c r="E28" i="19"/>
  <c r="J27" i="19"/>
  <c r="M27" i="19" s="1"/>
  <c r="J26" i="19"/>
  <c r="M26" i="19" s="1"/>
  <c r="J25" i="19"/>
  <c r="M25" i="19" s="1"/>
  <c r="S22" i="19"/>
  <c r="R22" i="19"/>
  <c r="Q22" i="19"/>
  <c r="P22" i="19"/>
  <c r="O22" i="19"/>
  <c r="E22" i="19"/>
  <c r="N21" i="19"/>
  <c r="J21" i="19"/>
  <c r="M21" i="19" s="1"/>
  <c r="J20" i="19"/>
  <c r="M20" i="19" s="1"/>
  <c r="J19" i="19"/>
  <c r="M19" i="19" s="1"/>
  <c r="S18" i="19"/>
  <c r="R18" i="19"/>
  <c r="Q18" i="19"/>
  <c r="P18" i="19"/>
  <c r="O18" i="19"/>
  <c r="E18" i="19"/>
  <c r="N17" i="19"/>
  <c r="J17" i="19"/>
  <c r="M17" i="19" s="1"/>
  <c r="J16" i="19"/>
  <c r="M16" i="19" s="1"/>
  <c r="J15" i="19"/>
  <c r="S14" i="19"/>
  <c r="R14" i="19"/>
  <c r="Q14" i="19"/>
  <c r="P14" i="19"/>
  <c r="O14" i="19"/>
  <c r="E14" i="19"/>
  <c r="J13" i="19"/>
  <c r="M13" i="19" s="1"/>
  <c r="N12" i="19"/>
  <c r="J12" i="19"/>
  <c r="M12" i="19" s="1"/>
  <c r="J11" i="19"/>
  <c r="S10" i="19"/>
  <c r="R10" i="19"/>
  <c r="Q10" i="19"/>
  <c r="P10" i="19"/>
  <c r="O10" i="19"/>
  <c r="E10" i="19"/>
  <c r="J9" i="19"/>
  <c r="M9" i="19" s="1"/>
  <c r="J8" i="19"/>
  <c r="M8" i="19" s="1"/>
  <c r="J7" i="19"/>
  <c r="S220" i="18"/>
  <c r="R220" i="18"/>
  <c r="Q220" i="18"/>
  <c r="P220" i="18"/>
  <c r="O220" i="18"/>
  <c r="J219" i="18"/>
  <c r="J218" i="18"/>
  <c r="J217" i="18"/>
  <c r="M217" i="18" s="1"/>
  <c r="S216" i="18"/>
  <c r="R216" i="18"/>
  <c r="Q216" i="18"/>
  <c r="P216" i="18"/>
  <c r="O216" i="18"/>
  <c r="J215" i="18"/>
  <c r="J214" i="18"/>
  <c r="J213" i="18"/>
  <c r="M213" i="18" s="1"/>
  <c r="S212" i="18"/>
  <c r="R212" i="18"/>
  <c r="Q212" i="18"/>
  <c r="P212" i="18"/>
  <c r="O212" i="18"/>
  <c r="J211" i="18"/>
  <c r="M211" i="18" s="1"/>
  <c r="J210" i="18"/>
  <c r="J209" i="18"/>
  <c r="L209" i="18" s="1"/>
  <c r="S208" i="18"/>
  <c r="S221" i="18" s="1"/>
  <c r="R208" i="18"/>
  <c r="Q208" i="18"/>
  <c r="P208" i="18"/>
  <c r="O208" i="18"/>
  <c r="E221" i="18"/>
  <c r="J207" i="18"/>
  <c r="M207" i="18" s="1"/>
  <c r="J206" i="18"/>
  <c r="J205" i="18"/>
  <c r="M205" i="18" s="1"/>
  <c r="S202" i="18"/>
  <c r="R202" i="18"/>
  <c r="Q202" i="18"/>
  <c r="P202" i="18"/>
  <c r="O202" i="18"/>
  <c r="E202" i="18"/>
  <c r="J201" i="18"/>
  <c r="J200" i="18"/>
  <c r="M200" i="18" s="1"/>
  <c r="K202" i="18"/>
  <c r="J199" i="18"/>
  <c r="M199" i="18" s="1"/>
  <c r="S198" i="18"/>
  <c r="R198" i="18"/>
  <c r="Q198" i="18"/>
  <c r="P198" i="18"/>
  <c r="O198" i="18"/>
  <c r="E198" i="18"/>
  <c r="J197" i="18"/>
  <c r="M197" i="18" s="1"/>
  <c r="J196" i="18"/>
  <c r="M196" i="18" s="1"/>
  <c r="J195" i="18"/>
  <c r="L195" i="18" s="1"/>
  <c r="S194" i="18"/>
  <c r="R194" i="18"/>
  <c r="Q194" i="18"/>
  <c r="P194" i="18"/>
  <c r="O194" i="18"/>
  <c r="E194" i="18"/>
  <c r="J193" i="18"/>
  <c r="M193" i="18" s="1"/>
  <c r="J192" i="18"/>
  <c r="M192" i="18" s="1"/>
  <c r="K194" i="18"/>
  <c r="J191" i="18"/>
  <c r="S190" i="18"/>
  <c r="R190" i="18"/>
  <c r="Q190" i="18"/>
  <c r="P190" i="18"/>
  <c r="O190" i="18"/>
  <c r="E190" i="18"/>
  <c r="J189" i="18"/>
  <c r="M189" i="18" s="1"/>
  <c r="J188" i="18"/>
  <c r="M188" i="18" s="1"/>
  <c r="K187" i="18"/>
  <c r="N187" i="18" s="1"/>
  <c r="J187" i="18"/>
  <c r="M187" i="18" s="1"/>
  <c r="S185" i="18"/>
  <c r="R185" i="18"/>
  <c r="Q185" i="18"/>
  <c r="P185" i="18"/>
  <c r="O185" i="18"/>
  <c r="S184" i="18"/>
  <c r="R184" i="18"/>
  <c r="Q184" i="18"/>
  <c r="P184" i="18"/>
  <c r="O184" i="18"/>
  <c r="J183" i="18"/>
  <c r="M183" i="18" s="1"/>
  <c r="J182" i="18"/>
  <c r="J181" i="18"/>
  <c r="S180" i="18"/>
  <c r="R180" i="18"/>
  <c r="Q180" i="18"/>
  <c r="P180" i="18"/>
  <c r="O180" i="18"/>
  <c r="E180" i="18"/>
  <c r="J179" i="18"/>
  <c r="J178" i="18"/>
  <c r="J177" i="18"/>
  <c r="M177" i="18" s="1"/>
  <c r="S176" i="18"/>
  <c r="R176" i="18"/>
  <c r="Q176" i="18"/>
  <c r="P176" i="18"/>
  <c r="O176" i="18"/>
  <c r="E176" i="18"/>
  <c r="J175" i="18"/>
  <c r="M175" i="18" s="1"/>
  <c r="J174" i="18"/>
  <c r="M174" i="18" s="1"/>
  <c r="J173" i="18"/>
  <c r="M173" i="18" s="1"/>
  <c r="S172" i="18"/>
  <c r="R172" i="18"/>
  <c r="Q172" i="18"/>
  <c r="P172" i="18"/>
  <c r="O172" i="18"/>
  <c r="E172" i="18"/>
  <c r="J171" i="18"/>
  <c r="M171" i="18" s="1"/>
  <c r="J170" i="18"/>
  <c r="J169" i="18"/>
  <c r="S166" i="18"/>
  <c r="R166" i="18"/>
  <c r="Q166" i="18"/>
  <c r="P166" i="18"/>
  <c r="O166" i="18"/>
  <c r="E166" i="18"/>
  <c r="J165" i="18"/>
  <c r="J164" i="18"/>
  <c r="J163" i="18"/>
  <c r="M163" i="18" s="1"/>
  <c r="S162" i="18"/>
  <c r="R162" i="18"/>
  <c r="Q162" i="18"/>
  <c r="P162" i="18"/>
  <c r="O162" i="18"/>
  <c r="E162" i="18"/>
  <c r="J161" i="18"/>
  <c r="J160" i="18"/>
  <c r="M160" i="18" s="1"/>
  <c r="J159" i="18"/>
  <c r="S158" i="18"/>
  <c r="R158" i="18"/>
  <c r="Q158" i="18"/>
  <c r="P158" i="18"/>
  <c r="O158" i="18"/>
  <c r="E158" i="18"/>
  <c r="J157" i="18"/>
  <c r="J156" i="18"/>
  <c r="M156" i="18" s="1"/>
  <c r="J155" i="18"/>
  <c r="M155" i="18" s="1"/>
  <c r="S154" i="18"/>
  <c r="R154" i="18"/>
  <c r="Q154" i="18"/>
  <c r="P154" i="18"/>
  <c r="O154" i="18"/>
  <c r="E154" i="18"/>
  <c r="J153" i="18"/>
  <c r="J152" i="18"/>
  <c r="M152" i="18" s="1"/>
  <c r="J151" i="18"/>
  <c r="S148" i="18"/>
  <c r="R148" i="18"/>
  <c r="Q148" i="18"/>
  <c r="P148" i="18"/>
  <c r="O148" i="18"/>
  <c r="J147" i="18"/>
  <c r="M147" i="18" s="1"/>
  <c r="J146" i="18"/>
  <c r="M146" i="18" s="1"/>
  <c r="N148" i="18"/>
  <c r="J145" i="18"/>
  <c r="S144" i="18"/>
  <c r="R144" i="18"/>
  <c r="Q144" i="18"/>
  <c r="P144" i="18"/>
  <c r="O144" i="18"/>
  <c r="J143" i="18"/>
  <c r="M143" i="18" s="1"/>
  <c r="J142" i="18"/>
  <c r="J141" i="18"/>
  <c r="M141" i="18" s="1"/>
  <c r="S140" i="18"/>
  <c r="R140" i="18"/>
  <c r="Q140" i="18"/>
  <c r="P140" i="18"/>
  <c r="O140" i="18"/>
  <c r="J139" i="18"/>
  <c r="M139" i="18" s="1"/>
  <c r="J138" i="18"/>
  <c r="K140" i="18"/>
  <c r="J137" i="18"/>
  <c r="M137" i="18" s="1"/>
  <c r="S136" i="18"/>
  <c r="R136" i="18"/>
  <c r="Q136" i="18"/>
  <c r="P136" i="18"/>
  <c r="O136" i="18"/>
  <c r="L134" i="18"/>
  <c r="K136" i="18"/>
  <c r="S130" i="18"/>
  <c r="R130" i="18"/>
  <c r="Q130" i="18"/>
  <c r="P130" i="18"/>
  <c r="O130" i="18"/>
  <c r="E130" i="18"/>
  <c r="N129" i="18"/>
  <c r="J129" i="18"/>
  <c r="M129" i="18" s="1"/>
  <c r="N128" i="18"/>
  <c r="J128" i="18"/>
  <c r="L128" i="18" s="1"/>
  <c r="N127" i="18"/>
  <c r="K130" i="18"/>
  <c r="J127" i="18"/>
  <c r="L127" i="18" s="1"/>
  <c r="S126" i="18"/>
  <c r="R126" i="18"/>
  <c r="Q126" i="18"/>
  <c r="P126" i="18"/>
  <c r="O126" i="18"/>
  <c r="E126" i="18"/>
  <c r="N125" i="18"/>
  <c r="J125" i="18"/>
  <c r="L125" i="18" s="1"/>
  <c r="N124" i="18"/>
  <c r="J124" i="18"/>
  <c r="M124" i="18" s="1"/>
  <c r="N123" i="18"/>
  <c r="K126" i="18"/>
  <c r="J123" i="18"/>
  <c r="M123" i="18" s="1"/>
  <c r="S122" i="18"/>
  <c r="R122" i="18"/>
  <c r="Q122" i="18"/>
  <c r="P122" i="18"/>
  <c r="O122" i="18"/>
  <c r="E122" i="18"/>
  <c r="N121" i="18"/>
  <c r="J121" i="18"/>
  <c r="M121" i="18" s="1"/>
  <c r="N120" i="18"/>
  <c r="J120" i="18"/>
  <c r="L120" i="18" s="1"/>
  <c r="N119" i="18"/>
  <c r="K122" i="18"/>
  <c r="J119" i="18"/>
  <c r="M119" i="18" s="1"/>
  <c r="S118" i="18"/>
  <c r="R118" i="18"/>
  <c r="Q118" i="18"/>
  <c r="P118" i="18"/>
  <c r="O118" i="18"/>
  <c r="E118" i="18"/>
  <c r="J117" i="18"/>
  <c r="J116" i="18"/>
  <c r="M116" i="18" s="1"/>
  <c r="K118" i="18"/>
  <c r="J115" i="18"/>
  <c r="M115" i="18" s="1"/>
  <c r="S112" i="18"/>
  <c r="R112" i="18"/>
  <c r="Q112" i="18"/>
  <c r="P112" i="18"/>
  <c r="O112" i="18"/>
  <c r="E112" i="18"/>
  <c r="J111" i="18"/>
  <c r="M111" i="18" s="1"/>
  <c r="J110" i="18"/>
  <c r="M110" i="18" s="1"/>
  <c r="J109" i="18"/>
  <c r="M109" i="18" s="1"/>
  <c r="S108" i="18"/>
  <c r="R108" i="18"/>
  <c r="Q108" i="18"/>
  <c r="P108" i="18"/>
  <c r="O108" i="18"/>
  <c r="E108" i="18"/>
  <c r="J107" i="18"/>
  <c r="M107" i="18" s="1"/>
  <c r="J106" i="18"/>
  <c r="J105" i="18"/>
  <c r="S104" i="18"/>
  <c r="R104" i="18"/>
  <c r="Q104" i="18"/>
  <c r="P104" i="18"/>
  <c r="O104" i="18"/>
  <c r="E104" i="18"/>
  <c r="J103" i="18"/>
  <c r="M103" i="18" s="1"/>
  <c r="J102" i="18"/>
  <c r="M102" i="18" s="1"/>
  <c r="J101" i="18"/>
  <c r="M101" i="18" s="1"/>
  <c r="S100" i="18"/>
  <c r="R100" i="18"/>
  <c r="Q100" i="18"/>
  <c r="P100" i="18"/>
  <c r="O100" i="18"/>
  <c r="E100" i="18"/>
  <c r="J99" i="18"/>
  <c r="J98" i="18"/>
  <c r="J97" i="18"/>
  <c r="M97" i="18" s="1"/>
  <c r="S94" i="18"/>
  <c r="R94" i="18"/>
  <c r="Q94" i="18"/>
  <c r="P94" i="18"/>
  <c r="O94" i="18"/>
  <c r="E94" i="18"/>
  <c r="J93" i="18"/>
  <c r="M93" i="18" s="1"/>
  <c r="J92" i="18"/>
  <c r="M92" i="18" s="1"/>
  <c r="J91" i="18"/>
  <c r="M91" i="18" s="1"/>
  <c r="S90" i="18"/>
  <c r="R90" i="18"/>
  <c r="Q90" i="18"/>
  <c r="P90" i="18"/>
  <c r="O90" i="18"/>
  <c r="E90" i="18"/>
  <c r="J89" i="18"/>
  <c r="J88" i="18"/>
  <c r="M88" i="18" s="1"/>
  <c r="J87" i="18"/>
  <c r="S86" i="18"/>
  <c r="R86" i="18"/>
  <c r="Q86" i="18"/>
  <c r="P86" i="18"/>
  <c r="O86" i="18"/>
  <c r="E86" i="18"/>
  <c r="J85" i="18"/>
  <c r="M85" i="18" s="1"/>
  <c r="J84" i="18"/>
  <c r="J83" i="18"/>
  <c r="M83" i="18" s="1"/>
  <c r="S82" i="18"/>
  <c r="R82" i="18"/>
  <c r="Q82" i="18"/>
  <c r="P82" i="18"/>
  <c r="O82" i="18"/>
  <c r="E82" i="18"/>
  <c r="J81" i="18"/>
  <c r="J80" i="18"/>
  <c r="M80" i="18" s="1"/>
  <c r="J79" i="18"/>
  <c r="S76" i="18"/>
  <c r="R76" i="18"/>
  <c r="Q76" i="18"/>
  <c r="P76" i="18"/>
  <c r="O76" i="18"/>
  <c r="E76" i="18"/>
  <c r="J75" i="18"/>
  <c r="M75" i="18" s="1"/>
  <c r="J74" i="18"/>
  <c r="J73" i="18"/>
  <c r="M73" i="18" s="1"/>
  <c r="S72" i="18"/>
  <c r="R72" i="18"/>
  <c r="Q72" i="18"/>
  <c r="P72" i="18"/>
  <c r="O72" i="18"/>
  <c r="E72" i="18"/>
  <c r="J71" i="18"/>
  <c r="M71" i="18" s="1"/>
  <c r="J70" i="18"/>
  <c r="N72" i="18"/>
  <c r="J69" i="18"/>
  <c r="M69" i="18" s="1"/>
  <c r="S68" i="18"/>
  <c r="R68" i="18"/>
  <c r="Q68" i="18"/>
  <c r="P68" i="18"/>
  <c r="O68" i="18"/>
  <c r="E68" i="18"/>
  <c r="J67" i="18"/>
  <c r="J66" i="18"/>
  <c r="J65" i="18"/>
  <c r="M65" i="18" s="1"/>
  <c r="S64" i="18"/>
  <c r="R64" i="18"/>
  <c r="Q64" i="18"/>
  <c r="P64" i="18"/>
  <c r="O64" i="18"/>
  <c r="E64" i="18"/>
  <c r="J63" i="18"/>
  <c r="M63" i="18" s="1"/>
  <c r="J62" i="18"/>
  <c r="J61" i="18"/>
  <c r="M61" i="18" s="1"/>
  <c r="S58" i="18"/>
  <c r="R58" i="18"/>
  <c r="Q58" i="18"/>
  <c r="P58" i="18"/>
  <c r="O58" i="18"/>
  <c r="E58" i="18"/>
  <c r="J57" i="18"/>
  <c r="J56" i="18"/>
  <c r="K58" i="18"/>
  <c r="J55" i="18"/>
  <c r="M55" i="18" s="1"/>
  <c r="S54" i="18"/>
  <c r="R54" i="18"/>
  <c r="Q54" i="18"/>
  <c r="P54" i="18"/>
  <c r="O54" i="18"/>
  <c r="E54" i="18"/>
  <c r="J53" i="18"/>
  <c r="J52" i="18"/>
  <c r="K54" i="18"/>
  <c r="J51" i="18"/>
  <c r="S50" i="18"/>
  <c r="R50" i="18"/>
  <c r="Q50" i="18"/>
  <c r="P50" i="18"/>
  <c r="O50" i="18"/>
  <c r="E50" i="18"/>
  <c r="J49" i="18"/>
  <c r="M49" i="18" s="1"/>
  <c r="J48" i="18"/>
  <c r="M48" i="18" s="1"/>
  <c r="K50" i="18"/>
  <c r="J47" i="18"/>
  <c r="M47" i="18" s="1"/>
  <c r="S46" i="18"/>
  <c r="R46" i="18"/>
  <c r="Q46" i="18"/>
  <c r="P46" i="18"/>
  <c r="O46" i="18"/>
  <c r="E46" i="18"/>
  <c r="J45" i="18"/>
  <c r="J44" i="18"/>
  <c r="K46" i="18"/>
  <c r="J43" i="18"/>
  <c r="M43" i="18" s="1"/>
  <c r="S40" i="18"/>
  <c r="R40" i="18"/>
  <c r="Q40" i="18"/>
  <c r="P40" i="18"/>
  <c r="O40" i="18"/>
  <c r="E40" i="18"/>
  <c r="J39" i="18"/>
  <c r="M39" i="18" s="1"/>
  <c r="J38" i="18"/>
  <c r="M38" i="18" s="1"/>
  <c r="J37" i="18"/>
  <c r="L37" i="18" s="1"/>
  <c r="S36" i="18"/>
  <c r="R36" i="18"/>
  <c r="Q36" i="18"/>
  <c r="P36" i="18"/>
  <c r="O36" i="18"/>
  <c r="E36" i="18"/>
  <c r="J35" i="18"/>
  <c r="M35" i="18" s="1"/>
  <c r="J34" i="18"/>
  <c r="J33" i="18"/>
  <c r="M33" i="18" s="1"/>
  <c r="S32" i="18"/>
  <c r="R32" i="18"/>
  <c r="Q32" i="18"/>
  <c r="P32" i="18"/>
  <c r="O32" i="18"/>
  <c r="E32" i="18"/>
  <c r="J31" i="18"/>
  <c r="M31" i="18" s="1"/>
  <c r="J30" i="18"/>
  <c r="M30" i="18" s="1"/>
  <c r="J29" i="18"/>
  <c r="L29" i="18" s="1"/>
  <c r="S28" i="18"/>
  <c r="R28" i="18"/>
  <c r="Q28" i="18"/>
  <c r="P28" i="18"/>
  <c r="O28" i="18"/>
  <c r="E28" i="18"/>
  <c r="J27" i="18"/>
  <c r="M27" i="18" s="1"/>
  <c r="J26" i="18"/>
  <c r="M26" i="18" s="1"/>
  <c r="J25" i="18"/>
  <c r="M25" i="18" s="1"/>
  <c r="S22" i="18"/>
  <c r="R22" i="18"/>
  <c r="Q22" i="18"/>
  <c r="P22" i="18"/>
  <c r="O22" i="18"/>
  <c r="E22" i="18"/>
  <c r="J21" i="18"/>
  <c r="M21" i="18" s="1"/>
  <c r="N20" i="18"/>
  <c r="J20" i="18"/>
  <c r="M20" i="18" s="1"/>
  <c r="N19" i="18"/>
  <c r="J19" i="18"/>
  <c r="M19" i="18" s="1"/>
  <c r="S18" i="18"/>
  <c r="R18" i="18"/>
  <c r="Q18" i="18"/>
  <c r="P18" i="18"/>
  <c r="O18" i="18"/>
  <c r="E18" i="18"/>
  <c r="J17" i="18"/>
  <c r="M17" i="18" s="1"/>
  <c r="N16" i="18"/>
  <c r="J16" i="18"/>
  <c r="L16" i="18" s="1"/>
  <c r="N15" i="18"/>
  <c r="J15" i="18"/>
  <c r="M15" i="18" s="1"/>
  <c r="S14" i="18"/>
  <c r="R14" i="18"/>
  <c r="Q14" i="18"/>
  <c r="P14" i="18"/>
  <c r="O14" i="18"/>
  <c r="E14" i="18"/>
  <c r="J13" i="18"/>
  <c r="M13" i="18" s="1"/>
  <c r="N12" i="18"/>
  <c r="J12" i="18"/>
  <c r="M12" i="18" s="1"/>
  <c r="N11" i="18"/>
  <c r="J11" i="18"/>
  <c r="L11" i="18" s="1"/>
  <c r="S10" i="18"/>
  <c r="R10" i="18"/>
  <c r="Q10" i="18"/>
  <c r="P10" i="18"/>
  <c r="O10" i="18"/>
  <c r="E10" i="18"/>
  <c r="J9" i="18"/>
  <c r="M9" i="18" s="1"/>
  <c r="N8" i="18"/>
  <c r="J8" i="18"/>
  <c r="M8" i="18" s="1"/>
  <c r="N7" i="18"/>
  <c r="J7" i="18"/>
  <c r="S220" i="17"/>
  <c r="R220" i="17"/>
  <c r="Q220" i="17"/>
  <c r="P220" i="17"/>
  <c r="O220" i="17"/>
  <c r="E220" i="17"/>
  <c r="J219" i="17"/>
  <c r="J218" i="17"/>
  <c r="M218" i="17" s="1"/>
  <c r="J217" i="17"/>
  <c r="M217" i="17" s="1"/>
  <c r="S216" i="17"/>
  <c r="R216" i="17"/>
  <c r="Q216" i="17"/>
  <c r="P216" i="17"/>
  <c r="O216" i="17"/>
  <c r="E216" i="17"/>
  <c r="J215" i="17"/>
  <c r="M215" i="17" s="1"/>
  <c r="J214" i="17"/>
  <c r="M214" i="17" s="1"/>
  <c r="J213" i="17"/>
  <c r="S212" i="17"/>
  <c r="R212" i="17"/>
  <c r="Q212" i="17"/>
  <c r="P212" i="17"/>
  <c r="O212" i="17"/>
  <c r="E212" i="17"/>
  <c r="J211" i="17"/>
  <c r="M211" i="17" s="1"/>
  <c r="J210" i="17"/>
  <c r="M210" i="17" s="1"/>
  <c r="J209" i="17"/>
  <c r="L209" i="17" s="1"/>
  <c r="S208" i="17"/>
  <c r="R208" i="17"/>
  <c r="Q208" i="17"/>
  <c r="P208" i="17"/>
  <c r="O208" i="17"/>
  <c r="E208" i="17"/>
  <c r="J207" i="17"/>
  <c r="M207" i="17" s="1"/>
  <c r="J206" i="17"/>
  <c r="M206" i="17" s="1"/>
  <c r="J205" i="17"/>
  <c r="L205" i="17" s="1"/>
  <c r="S202" i="17"/>
  <c r="R202" i="17"/>
  <c r="Q202" i="17"/>
  <c r="P202" i="17"/>
  <c r="O202" i="17"/>
  <c r="E202" i="17"/>
  <c r="J201" i="17"/>
  <c r="J200" i="17"/>
  <c r="M200" i="17" s="1"/>
  <c r="K202" i="17"/>
  <c r="J199" i="17"/>
  <c r="S198" i="17"/>
  <c r="R198" i="17"/>
  <c r="Q198" i="17"/>
  <c r="P198" i="17"/>
  <c r="O198" i="17"/>
  <c r="E198" i="17"/>
  <c r="J197" i="17"/>
  <c r="J196" i="17"/>
  <c r="M196" i="17" s="1"/>
  <c r="K198" i="17"/>
  <c r="J195" i="17"/>
  <c r="M195" i="17" s="1"/>
  <c r="S194" i="17"/>
  <c r="R194" i="17"/>
  <c r="Q194" i="17"/>
  <c r="P194" i="17"/>
  <c r="O194" i="17"/>
  <c r="E194" i="17"/>
  <c r="J193" i="17"/>
  <c r="J192" i="17"/>
  <c r="N194" i="17"/>
  <c r="K194" i="17"/>
  <c r="J191" i="17"/>
  <c r="S190" i="17"/>
  <c r="R190" i="17"/>
  <c r="Q190" i="17"/>
  <c r="P190" i="17"/>
  <c r="O190" i="17"/>
  <c r="E190" i="17"/>
  <c r="J189" i="17"/>
  <c r="J188" i="17"/>
  <c r="M188" i="17" s="1"/>
  <c r="N190" i="17"/>
  <c r="S185" i="17"/>
  <c r="R185" i="17"/>
  <c r="Q185" i="17"/>
  <c r="P185" i="17"/>
  <c r="O185" i="17"/>
  <c r="S184" i="17"/>
  <c r="R184" i="17"/>
  <c r="Q184" i="17"/>
  <c r="P184" i="17"/>
  <c r="O184" i="17"/>
  <c r="J183" i="17"/>
  <c r="M183" i="17" s="1"/>
  <c r="J182" i="17"/>
  <c r="J181" i="17"/>
  <c r="L181" i="17" s="1"/>
  <c r="S180" i="17"/>
  <c r="R180" i="17"/>
  <c r="Q180" i="17"/>
  <c r="P180" i="17"/>
  <c r="O180" i="17"/>
  <c r="E180" i="17"/>
  <c r="J179" i="17"/>
  <c r="M179" i="17" s="1"/>
  <c r="J178" i="17"/>
  <c r="M178" i="17" s="1"/>
  <c r="J177" i="17"/>
  <c r="M177" i="17" s="1"/>
  <c r="S176" i="17"/>
  <c r="R176" i="17"/>
  <c r="Q176" i="17"/>
  <c r="P176" i="17"/>
  <c r="O176" i="17"/>
  <c r="E176" i="17"/>
  <c r="J175" i="17"/>
  <c r="J174" i="17"/>
  <c r="J173" i="17"/>
  <c r="M173" i="17" s="1"/>
  <c r="S172" i="17"/>
  <c r="R172" i="17"/>
  <c r="Q172" i="17"/>
  <c r="P172" i="17"/>
  <c r="O172" i="17"/>
  <c r="E172" i="17"/>
  <c r="J171" i="17"/>
  <c r="M171" i="17" s="1"/>
  <c r="J170" i="17"/>
  <c r="M170" i="17" s="1"/>
  <c r="J169" i="17"/>
  <c r="M169" i="17" s="1"/>
  <c r="S166" i="17"/>
  <c r="R166" i="17"/>
  <c r="Q166" i="17"/>
  <c r="P166" i="17"/>
  <c r="O166" i="17"/>
  <c r="E166" i="17"/>
  <c r="J165" i="17"/>
  <c r="J164" i="17"/>
  <c r="M164" i="17" s="1"/>
  <c r="J163" i="17"/>
  <c r="L163" i="17" s="1"/>
  <c r="S162" i="17"/>
  <c r="R162" i="17"/>
  <c r="Q162" i="17"/>
  <c r="P162" i="17"/>
  <c r="O162" i="17"/>
  <c r="E162" i="17"/>
  <c r="J161" i="17"/>
  <c r="M161" i="17" s="1"/>
  <c r="J160" i="17"/>
  <c r="M160" i="17" s="1"/>
  <c r="K162" i="17"/>
  <c r="J159" i="17"/>
  <c r="S158" i="17"/>
  <c r="R158" i="17"/>
  <c r="Q158" i="17"/>
  <c r="P158" i="17"/>
  <c r="O158" i="17"/>
  <c r="E158" i="17"/>
  <c r="J157" i="17"/>
  <c r="K158" i="17"/>
  <c r="J156" i="17"/>
  <c r="J155" i="17"/>
  <c r="S154" i="17"/>
  <c r="R154" i="17"/>
  <c r="Q154" i="17"/>
  <c r="P154" i="17"/>
  <c r="O154" i="17"/>
  <c r="E154" i="17"/>
  <c r="J153" i="17"/>
  <c r="J152" i="17"/>
  <c r="J151" i="17"/>
  <c r="M151" i="17" s="1"/>
  <c r="S148" i="17"/>
  <c r="R148" i="17"/>
  <c r="Q148" i="17"/>
  <c r="P148" i="17"/>
  <c r="O148" i="17"/>
  <c r="E148" i="17"/>
  <c r="J147" i="17"/>
  <c r="M147" i="17" s="1"/>
  <c r="J146" i="17"/>
  <c r="M146" i="17" s="1"/>
  <c r="J145" i="17"/>
  <c r="S144" i="17"/>
  <c r="R144" i="17"/>
  <c r="Q144" i="17"/>
  <c r="P144" i="17"/>
  <c r="O144" i="17"/>
  <c r="E144" i="17"/>
  <c r="J143" i="17"/>
  <c r="M143" i="17" s="1"/>
  <c r="J142" i="17"/>
  <c r="J141" i="17"/>
  <c r="M141" i="17" s="1"/>
  <c r="S140" i="17"/>
  <c r="R140" i="17"/>
  <c r="Q140" i="17"/>
  <c r="P140" i="17"/>
  <c r="O140" i="17"/>
  <c r="E140" i="17"/>
  <c r="J139" i="17"/>
  <c r="M139" i="17" s="1"/>
  <c r="J138" i="17"/>
  <c r="M138" i="17" s="1"/>
  <c r="K140" i="17"/>
  <c r="J137" i="17"/>
  <c r="S136" i="17"/>
  <c r="R136" i="17"/>
  <c r="Q136" i="17"/>
  <c r="P136" i="17"/>
  <c r="O136" i="17"/>
  <c r="E136" i="17"/>
  <c r="J135" i="17"/>
  <c r="M135" i="17" s="1"/>
  <c r="J134" i="17"/>
  <c r="J133" i="17"/>
  <c r="S130" i="17"/>
  <c r="R130" i="17"/>
  <c r="Q130" i="17"/>
  <c r="P130" i="17"/>
  <c r="O130" i="17"/>
  <c r="E130" i="17"/>
  <c r="J129" i="17"/>
  <c r="J128" i="17"/>
  <c r="M128" i="17" s="1"/>
  <c r="N130" i="17"/>
  <c r="J127" i="17"/>
  <c r="S126" i="17"/>
  <c r="R126" i="17"/>
  <c r="Q126" i="17"/>
  <c r="P126" i="17"/>
  <c r="O126" i="17"/>
  <c r="E126" i="17"/>
  <c r="J125" i="17"/>
  <c r="M125" i="17" s="1"/>
  <c r="J124" i="17"/>
  <c r="M124" i="17" s="1"/>
  <c r="J123" i="17"/>
  <c r="M123" i="17" s="1"/>
  <c r="S122" i="17"/>
  <c r="R122" i="17"/>
  <c r="Q122" i="17"/>
  <c r="P122" i="17"/>
  <c r="O122" i="17"/>
  <c r="E122" i="17"/>
  <c r="J121" i="17"/>
  <c r="M121" i="17" s="1"/>
  <c r="J120" i="17"/>
  <c r="M120" i="17" s="1"/>
  <c r="J119" i="17"/>
  <c r="L119" i="17" s="1"/>
  <c r="S118" i="17"/>
  <c r="R118" i="17"/>
  <c r="Q118" i="17"/>
  <c r="P118" i="17"/>
  <c r="O118" i="17"/>
  <c r="E118" i="17"/>
  <c r="J117" i="17"/>
  <c r="M117" i="17" s="1"/>
  <c r="J116" i="17"/>
  <c r="M116" i="17" s="1"/>
  <c r="J115" i="17"/>
  <c r="L115" i="17" s="1"/>
  <c r="S112" i="17"/>
  <c r="R112" i="17"/>
  <c r="Q112" i="17"/>
  <c r="P112" i="17"/>
  <c r="O112" i="17"/>
  <c r="E112" i="17"/>
  <c r="J111" i="17"/>
  <c r="M111" i="17" s="1"/>
  <c r="J110" i="17"/>
  <c r="N112" i="17"/>
  <c r="J109" i="17"/>
  <c r="S108" i="17"/>
  <c r="R108" i="17"/>
  <c r="Q108" i="17"/>
  <c r="P108" i="17"/>
  <c r="O108" i="17"/>
  <c r="E108" i="17"/>
  <c r="J107" i="17"/>
  <c r="J106" i="17"/>
  <c r="K108" i="17"/>
  <c r="J105" i="17"/>
  <c r="M105" i="17" s="1"/>
  <c r="S104" i="17"/>
  <c r="R104" i="17"/>
  <c r="Q104" i="17"/>
  <c r="P104" i="17"/>
  <c r="O104" i="17"/>
  <c r="E104" i="17"/>
  <c r="J103" i="17"/>
  <c r="M103" i="17" s="1"/>
  <c r="J102" i="17"/>
  <c r="M102" i="17" s="1"/>
  <c r="J101" i="17"/>
  <c r="M101" i="17" s="1"/>
  <c r="S100" i="17"/>
  <c r="R100" i="17"/>
  <c r="Q100" i="17"/>
  <c r="P100" i="17"/>
  <c r="O100" i="17"/>
  <c r="E100" i="17"/>
  <c r="J99" i="17"/>
  <c r="M99" i="17" s="1"/>
  <c r="J98" i="17"/>
  <c r="M98" i="17" s="1"/>
  <c r="K100" i="17"/>
  <c r="J97" i="17"/>
  <c r="M97" i="17" s="1"/>
  <c r="S94" i="17"/>
  <c r="R94" i="17"/>
  <c r="Q94" i="17"/>
  <c r="P94" i="17"/>
  <c r="O94" i="17"/>
  <c r="E94" i="17"/>
  <c r="J93" i="17"/>
  <c r="J92" i="17"/>
  <c r="J91" i="17"/>
  <c r="S90" i="17"/>
  <c r="R90" i="17"/>
  <c r="Q90" i="17"/>
  <c r="P90" i="17"/>
  <c r="O90" i="17"/>
  <c r="E90" i="17"/>
  <c r="J89" i="17"/>
  <c r="M89" i="17" s="1"/>
  <c r="J88" i="17"/>
  <c r="M88" i="17" s="1"/>
  <c r="J87" i="17"/>
  <c r="S86" i="17"/>
  <c r="R86" i="17"/>
  <c r="Q86" i="17"/>
  <c r="P86" i="17"/>
  <c r="O86" i="17"/>
  <c r="E86" i="17"/>
  <c r="J85" i="17"/>
  <c r="J84" i="17"/>
  <c r="J83" i="17"/>
  <c r="S82" i="17"/>
  <c r="R82" i="17"/>
  <c r="Q82" i="17"/>
  <c r="P82" i="17"/>
  <c r="O82" i="17"/>
  <c r="E82" i="17"/>
  <c r="J81" i="17"/>
  <c r="M81" i="17" s="1"/>
  <c r="J80" i="17"/>
  <c r="M80" i="17" s="1"/>
  <c r="J79" i="17"/>
  <c r="M79" i="17" s="1"/>
  <c r="S76" i="17"/>
  <c r="R76" i="17"/>
  <c r="Q76" i="17"/>
  <c r="P76" i="17"/>
  <c r="O76" i="17"/>
  <c r="E76" i="17"/>
  <c r="J75" i="17"/>
  <c r="J74" i="17"/>
  <c r="J73" i="17"/>
  <c r="S72" i="17"/>
  <c r="R72" i="17"/>
  <c r="Q72" i="17"/>
  <c r="P72" i="17"/>
  <c r="O72" i="17"/>
  <c r="E72" i="17"/>
  <c r="J71" i="17"/>
  <c r="M71" i="17" s="1"/>
  <c r="J70" i="17"/>
  <c r="J69" i="17"/>
  <c r="L69" i="17" s="1"/>
  <c r="S68" i="17"/>
  <c r="R68" i="17"/>
  <c r="Q68" i="17"/>
  <c r="P68" i="17"/>
  <c r="O68" i="17"/>
  <c r="E68" i="17"/>
  <c r="J67" i="17"/>
  <c r="M67" i="17" s="1"/>
  <c r="J66" i="17"/>
  <c r="M66" i="17" s="1"/>
  <c r="J65" i="17"/>
  <c r="M65" i="17" s="1"/>
  <c r="S64" i="17"/>
  <c r="R64" i="17"/>
  <c r="Q64" i="17"/>
  <c r="P64" i="17"/>
  <c r="O64" i="17"/>
  <c r="E64" i="17"/>
  <c r="J63" i="17"/>
  <c r="L63" i="17" s="1"/>
  <c r="J62" i="17"/>
  <c r="M62" i="17" s="1"/>
  <c r="K64" i="17"/>
  <c r="J61" i="17"/>
  <c r="M61" i="17" s="1"/>
  <c r="S58" i="17"/>
  <c r="R58" i="17"/>
  <c r="Q58" i="17"/>
  <c r="P58" i="17"/>
  <c r="O58" i="17"/>
  <c r="E58" i="17"/>
  <c r="J57" i="17"/>
  <c r="M57" i="17" s="1"/>
  <c r="J56" i="17"/>
  <c r="M56" i="17" s="1"/>
  <c r="N58" i="17"/>
  <c r="J55" i="17"/>
  <c r="L55" i="17" s="1"/>
  <c r="S54" i="17"/>
  <c r="R54" i="17"/>
  <c r="Q54" i="17"/>
  <c r="P54" i="17"/>
  <c r="O54" i="17"/>
  <c r="E54" i="17"/>
  <c r="J53" i="17"/>
  <c r="M53" i="17" s="1"/>
  <c r="J52" i="17"/>
  <c r="M52" i="17" s="1"/>
  <c r="N54" i="17"/>
  <c r="J51" i="17"/>
  <c r="L51" i="17" s="1"/>
  <c r="S50" i="17"/>
  <c r="R50" i="17"/>
  <c r="Q50" i="17"/>
  <c r="P50" i="17"/>
  <c r="O50" i="17"/>
  <c r="E50" i="17"/>
  <c r="J49" i="17"/>
  <c r="M49" i="17" s="1"/>
  <c r="J48" i="17"/>
  <c r="M48" i="17" s="1"/>
  <c r="K50" i="17"/>
  <c r="J47" i="17"/>
  <c r="S46" i="17"/>
  <c r="R46" i="17"/>
  <c r="Q46" i="17"/>
  <c r="P46" i="17"/>
  <c r="O46" i="17"/>
  <c r="E46" i="17"/>
  <c r="J45" i="17"/>
  <c r="J44" i="17"/>
  <c r="M44" i="17" s="1"/>
  <c r="N46" i="17"/>
  <c r="J43" i="17"/>
  <c r="M43" i="17" s="1"/>
  <c r="S40" i="17"/>
  <c r="R40" i="17"/>
  <c r="Q40" i="17"/>
  <c r="P40" i="17"/>
  <c r="O40" i="17"/>
  <c r="E40" i="17"/>
  <c r="J39" i="17"/>
  <c r="M39" i="17" s="1"/>
  <c r="J38" i="17"/>
  <c r="M38" i="17" s="1"/>
  <c r="J37" i="17"/>
  <c r="L37" i="17" s="1"/>
  <c r="S36" i="17"/>
  <c r="R36" i="17"/>
  <c r="Q36" i="17"/>
  <c r="P36" i="17"/>
  <c r="O36" i="17"/>
  <c r="E36" i="17"/>
  <c r="J35" i="17"/>
  <c r="M35" i="17" s="1"/>
  <c r="J34" i="17"/>
  <c r="J33" i="17"/>
  <c r="M33" i="17" s="1"/>
  <c r="S32" i="17"/>
  <c r="R32" i="17"/>
  <c r="Q32" i="17"/>
  <c r="P32" i="17"/>
  <c r="O32" i="17"/>
  <c r="E32" i="17"/>
  <c r="J31" i="17"/>
  <c r="J30" i="17"/>
  <c r="M30" i="17" s="1"/>
  <c r="K32" i="17"/>
  <c r="J29" i="17"/>
  <c r="L29" i="17" s="1"/>
  <c r="S28" i="17"/>
  <c r="R28" i="17"/>
  <c r="Q28" i="17"/>
  <c r="P28" i="17"/>
  <c r="O28" i="17"/>
  <c r="E28" i="17"/>
  <c r="J27" i="17"/>
  <c r="J26" i="17"/>
  <c r="M26" i="17" s="1"/>
  <c r="K28" i="17"/>
  <c r="J25" i="17"/>
  <c r="M25" i="17" s="1"/>
  <c r="S22" i="17"/>
  <c r="R22" i="17"/>
  <c r="Q22" i="17"/>
  <c r="P22" i="17"/>
  <c r="O22" i="17"/>
  <c r="E22" i="17"/>
  <c r="N21" i="17"/>
  <c r="J21" i="17"/>
  <c r="M21" i="17" s="1"/>
  <c r="N20" i="17"/>
  <c r="J20" i="17"/>
  <c r="M20" i="17" s="1"/>
  <c r="J19" i="17"/>
  <c r="M19" i="17" s="1"/>
  <c r="S18" i="17"/>
  <c r="R18" i="17"/>
  <c r="Q18" i="17"/>
  <c r="P18" i="17"/>
  <c r="O18" i="17"/>
  <c r="E18" i="17"/>
  <c r="N17" i="17"/>
  <c r="J17" i="17"/>
  <c r="M17" i="17" s="1"/>
  <c r="N16" i="17"/>
  <c r="J16" i="17"/>
  <c r="L16" i="17" s="1"/>
  <c r="J15" i="17"/>
  <c r="S14" i="17"/>
  <c r="R14" i="17"/>
  <c r="Q14" i="17"/>
  <c r="P14" i="17"/>
  <c r="O14" i="17"/>
  <c r="E14" i="17"/>
  <c r="N13" i="17"/>
  <c r="J13" i="17"/>
  <c r="M13" i="17" s="1"/>
  <c r="N12" i="17"/>
  <c r="J12" i="17"/>
  <c r="J11" i="17"/>
  <c r="S10" i="17"/>
  <c r="R10" i="17"/>
  <c r="Q10" i="17"/>
  <c r="P10" i="17"/>
  <c r="O10" i="17"/>
  <c r="E10" i="17"/>
  <c r="N9" i="17"/>
  <c r="J9" i="17"/>
  <c r="M9" i="17" s="1"/>
  <c r="N8" i="17"/>
  <c r="J8" i="17"/>
  <c r="J7" i="17"/>
  <c r="T220" i="16"/>
  <c r="S220" i="16"/>
  <c r="Q220" i="16"/>
  <c r="P220" i="16"/>
  <c r="O220" i="16"/>
  <c r="E220" i="16"/>
  <c r="J219" i="16"/>
  <c r="M219" i="16" s="1"/>
  <c r="J218" i="16"/>
  <c r="M218" i="16" s="1"/>
  <c r="J217" i="16"/>
  <c r="L217" i="16" s="1"/>
  <c r="T216" i="16"/>
  <c r="S216" i="16"/>
  <c r="Q216" i="16"/>
  <c r="P216" i="16"/>
  <c r="O216" i="16"/>
  <c r="E216" i="16"/>
  <c r="J215" i="16"/>
  <c r="J214" i="16"/>
  <c r="M214" i="16" s="1"/>
  <c r="J213" i="16"/>
  <c r="T212" i="16"/>
  <c r="S212" i="16"/>
  <c r="Q212" i="16"/>
  <c r="P212" i="16"/>
  <c r="O212" i="16"/>
  <c r="E212" i="16"/>
  <c r="J211" i="16"/>
  <c r="M211" i="16" s="1"/>
  <c r="J210" i="16"/>
  <c r="M210" i="16" s="1"/>
  <c r="J209" i="16"/>
  <c r="L209" i="16" s="1"/>
  <c r="T208" i="16"/>
  <c r="S208" i="16"/>
  <c r="Q208" i="16"/>
  <c r="P208" i="16"/>
  <c r="O208" i="16"/>
  <c r="E208" i="16"/>
  <c r="J207" i="16"/>
  <c r="M207" i="16" s="1"/>
  <c r="J206" i="16"/>
  <c r="J205" i="16"/>
  <c r="M205" i="16" s="1"/>
  <c r="T202" i="16"/>
  <c r="S202" i="16"/>
  <c r="Q202" i="16"/>
  <c r="P202" i="16"/>
  <c r="O202" i="16"/>
  <c r="E202" i="16"/>
  <c r="J201" i="16"/>
  <c r="M201" i="16" s="1"/>
  <c r="J200" i="16"/>
  <c r="M200" i="16" s="1"/>
  <c r="K202" i="16"/>
  <c r="J199" i="16"/>
  <c r="M199" i="16" s="1"/>
  <c r="T198" i="16"/>
  <c r="S198" i="16"/>
  <c r="Q198" i="16"/>
  <c r="P198" i="16"/>
  <c r="O198" i="16"/>
  <c r="E198" i="16"/>
  <c r="J197" i="16"/>
  <c r="M197" i="16" s="1"/>
  <c r="J196" i="16"/>
  <c r="M196" i="16" s="1"/>
  <c r="N198" i="16"/>
  <c r="K198" i="16"/>
  <c r="J195" i="16"/>
  <c r="M195" i="16" s="1"/>
  <c r="T194" i="16"/>
  <c r="S194" i="16"/>
  <c r="Q194" i="16"/>
  <c r="P194" i="16"/>
  <c r="O194" i="16"/>
  <c r="E194" i="16"/>
  <c r="J193" i="16"/>
  <c r="M193" i="16" s="1"/>
  <c r="J192" i="16"/>
  <c r="M192" i="16" s="1"/>
  <c r="J191" i="16"/>
  <c r="M191" i="16" s="1"/>
  <c r="T190" i="16"/>
  <c r="S190" i="16"/>
  <c r="Q190" i="16"/>
  <c r="P190" i="16"/>
  <c r="O190" i="16"/>
  <c r="E190" i="16"/>
  <c r="J189" i="16"/>
  <c r="J188" i="16"/>
  <c r="L188" i="16" s="1"/>
  <c r="K190" i="16"/>
  <c r="J187" i="16"/>
  <c r="M187" i="16" s="1"/>
  <c r="T185" i="16"/>
  <c r="S185" i="16"/>
  <c r="Q185" i="16"/>
  <c r="P185" i="16"/>
  <c r="O185" i="16"/>
  <c r="T184" i="16"/>
  <c r="S184" i="16"/>
  <c r="Q184" i="16"/>
  <c r="P184" i="16"/>
  <c r="O184" i="16"/>
  <c r="J183" i="16"/>
  <c r="J182" i="16"/>
  <c r="M182" i="16" s="1"/>
  <c r="J181" i="16"/>
  <c r="T180" i="16"/>
  <c r="S180" i="16"/>
  <c r="Q180" i="16"/>
  <c r="P180" i="16"/>
  <c r="O180" i="16"/>
  <c r="E180" i="16"/>
  <c r="J179" i="16"/>
  <c r="M179" i="16" s="1"/>
  <c r="J178" i="16"/>
  <c r="J177" i="16"/>
  <c r="M177" i="16" s="1"/>
  <c r="T176" i="16"/>
  <c r="S176" i="16"/>
  <c r="Q176" i="16"/>
  <c r="P176" i="16"/>
  <c r="O176" i="16"/>
  <c r="E176" i="16"/>
  <c r="J175" i="16"/>
  <c r="M175" i="16" s="1"/>
  <c r="J174" i="16"/>
  <c r="M174" i="16" s="1"/>
  <c r="J173" i="16"/>
  <c r="M173" i="16" s="1"/>
  <c r="T172" i="16"/>
  <c r="S172" i="16"/>
  <c r="Q172" i="16"/>
  <c r="P172" i="16"/>
  <c r="O172" i="16"/>
  <c r="E172" i="16"/>
  <c r="J171" i="16"/>
  <c r="L171" i="16" s="1"/>
  <c r="J170" i="16"/>
  <c r="J169" i="16"/>
  <c r="T166" i="16"/>
  <c r="S166" i="16"/>
  <c r="Q166" i="16"/>
  <c r="P166" i="16"/>
  <c r="O166" i="16"/>
  <c r="E166" i="16"/>
  <c r="J165" i="16"/>
  <c r="J164" i="16"/>
  <c r="M164" i="16" s="1"/>
  <c r="K166" i="16"/>
  <c r="J163" i="16"/>
  <c r="T162" i="16"/>
  <c r="S162" i="16"/>
  <c r="Q162" i="16"/>
  <c r="P162" i="16"/>
  <c r="O162" i="16"/>
  <c r="E162" i="16"/>
  <c r="J161" i="16"/>
  <c r="M161" i="16" s="1"/>
  <c r="J160" i="16"/>
  <c r="M160" i="16" s="1"/>
  <c r="J159" i="16"/>
  <c r="T158" i="16"/>
  <c r="S158" i="16"/>
  <c r="Q158" i="16"/>
  <c r="P158" i="16"/>
  <c r="O158" i="16"/>
  <c r="E158" i="16"/>
  <c r="J157" i="16"/>
  <c r="J156" i="16"/>
  <c r="L156" i="16" s="1"/>
  <c r="K158" i="16"/>
  <c r="J155" i="16"/>
  <c r="M155" i="16" s="1"/>
  <c r="T154" i="16"/>
  <c r="S154" i="16"/>
  <c r="Q154" i="16"/>
  <c r="P154" i="16"/>
  <c r="O154" i="16"/>
  <c r="E154" i="16"/>
  <c r="J153" i="16"/>
  <c r="M153" i="16" s="1"/>
  <c r="J152" i="16"/>
  <c r="M152" i="16" s="1"/>
  <c r="J151" i="16"/>
  <c r="M151" i="16" s="1"/>
  <c r="T148" i="16"/>
  <c r="S148" i="16"/>
  <c r="Q148" i="16"/>
  <c r="P148" i="16"/>
  <c r="O148" i="16"/>
  <c r="E148" i="16"/>
  <c r="J147" i="16"/>
  <c r="M147" i="16" s="1"/>
  <c r="J146" i="16"/>
  <c r="J145" i="16"/>
  <c r="L145" i="16" s="1"/>
  <c r="T144" i="16"/>
  <c r="S144" i="16"/>
  <c r="Q144" i="16"/>
  <c r="P144" i="16"/>
  <c r="O144" i="16"/>
  <c r="E144" i="16"/>
  <c r="J143" i="16"/>
  <c r="M143" i="16" s="1"/>
  <c r="J142" i="16"/>
  <c r="J141" i="16"/>
  <c r="M141" i="16" s="1"/>
  <c r="T140" i="16"/>
  <c r="S140" i="16"/>
  <c r="Q140" i="16"/>
  <c r="P140" i="16"/>
  <c r="O140" i="16"/>
  <c r="E140" i="16"/>
  <c r="J139" i="16"/>
  <c r="J138" i="16"/>
  <c r="M138" i="16" s="1"/>
  <c r="J137" i="16"/>
  <c r="M137" i="16" s="1"/>
  <c r="T136" i="16"/>
  <c r="S136" i="16"/>
  <c r="Q136" i="16"/>
  <c r="P136" i="16"/>
  <c r="O136" i="16"/>
  <c r="K136" i="16"/>
  <c r="E136" i="16"/>
  <c r="J135" i="16"/>
  <c r="M135" i="16" s="1"/>
  <c r="J134" i="16"/>
  <c r="J133" i="16"/>
  <c r="T130" i="16"/>
  <c r="S130" i="16"/>
  <c r="Q130" i="16"/>
  <c r="P130" i="16"/>
  <c r="O130" i="16"/>
  <c r="E130" i="16"/>
  <c r="J129" i="16"/>
  <c r="M129" i="16" s="1"/>
  <c r="J128" i="16"/>
  <c r="T126" i="16"/>
  <c r="S126" i="16"/>
  <c r="Q126" i="16"/>
  <c r="P126" i="16"/>
  <c r="O126" i="16"/>
  <c r="E126" i="16"/>
  <c r="J125" i="16"/>
  <c r="M125" i="16" s="1"/>
  <c r="J124" i="16"/>
  <c r="J123" i="16"/>
  <c r="T122" i="16"/>
  <c r="S122" i="16"/>
  <c r="Q122" i="16"/>
  <c r="P122" i="16"/>
  <c r="O122" i="16"/>
  <c r="E122" i="16"/>
  <c r="J121" i="16"/>
  <c r="M121" i="16" s="1"/>
  <c r="J120" i="16"/>
  <c r="J119" i="16"/>
  <c r="M119" i="16" s="1"/>
  <c r="T118" i="16"/>
  <c r="S118" i="16"/>
  <c r="Q118" i="16"/>
  <c r="P118" i="16"/>
  <c r="O118" i="16"/>
  <c r="E118" i="16"/>
  <c r="J117" i="16"/>
  <c r="M117" i="16" s="1"/>
  <c r="J116" i="16"/>
  <c r="J115" i="16"/>
  <c r="M115" i="16" s="1"/>
  <c r="T112" i="16"/>
  <c r="S112" i="16"/>
  <c r="Q112" i="16"/>
  <c r="P112" i="16"/>
  <c r="O112" i="16"/>
  <c r="E112" i="16"/>
  <c r="J111" i="16"/>
  <c r="M111" i="16" s="1"/>
  <c r="J110" i="16"/>
  <c r="M110" i="16" s="1"/>
  <c r="J109" i="16"/>
  <c r="T108" i="16"/>
  <c r="S108" i="16"/>
  <c r="Q108" i="16"/>
  <c r="P108" i="16"/>
  <c r="O108" i="16"/>
  <c r="E108" i="16"/>
  <c r="J107" i="16"/>
  <c r="M107" i="16" s="1"/>
  <c r="J106" i="16"/>
  <c r="J105" i="16"/>
  <c r="M105" i="16" s="1"/>
  <c r="T104" i="16"/>
  <c r="S104" i="16"/>
  <c r="Q104" i="16"/>
  <c r="P104" i="16"/>
  <c r="O104" i="16"/>
  <c r="E104" i="16"/>
  <c r="J103" i="16"/>
  <c r="J102" i="16"/>
  <c r="J101" i="16"/>
  <c r="T100" i="16"/>
  <c r="S100" i="16"/>
  <c r="Q100" i="16"/>
  <c r="P100" i="16"/>
  <c r="O100" i="16"/>
  <c r="E100" i="16"/>
  <c r="J99" i="16"/>
  <c r="M99" i="16" s="1"/>
  <c r="J98" i="16"/>
  <c r="M98" i="16" s="1"/>
  <c r="J97" i="16"/>
  <c r="M97" i="16" s="1"/>
  <c r="T94" i="16"/>
  <c r="S94" i="16"/>
  <c r="Q94" i="16"/>
  <c r="P94" i="16"/>
  <c r="O94" i="16"/>
  <c r="E94" i="16"/>
  <c r="J93" i="16"/>
  <c r="M93" i="16" s="1"/>
  <c r="J92" i="16"/>
  <c r="M92" i="16" s="1"/>
  <c r="J91" i="16"/>
  <c r="T90" i="16"/>
  <c r="S90" i="16"/>
  <c r="Q90" i="16"/>
  <c r="P90" i="16"/>
  <c r="O90" i="16"/>
  <c r="E90" i="16"/>
  <c r="J89" i="16"/>
  <c r="J88" i="16"/>
  <c r="M88" i="16" s="1"/>
  <c r="J87" i="16"/>
  <c r="T86" i="16"/>
  <c r="S86" i="16"/>
  <c r="Q86" i="16"/>
  <c r="P86" i="16"/>
  <c r="O86" i="16"/>
  <c r="E86" i="16"/>
  <c r="J85" i="16"/>
  <c r="M85" i="16" s="1"/>
  <c r="J84" i="16"/>
  <c r="N86" i="16"/>
  <c r="J83" i="16"/>
  <c r="T82" i="16"/>
  <c r="S82" i="16"/>
  <c r="Q82" i="16"/>
  <c r="P82" i="16"/>
  <c r="O82" i="16"/>
  <c r="E82" i="16"/>
  <c r="J81" i="16"/>
  <c r="M81" i="16" s="1"/>
  <c r="J80" i="16"/>
  <c r="M80" i="16" s="1"/>
  <c r="N82" i="16"/>
  <c r="J79" i="16"/>
  <c r="L79" i="16" s="1"/>
  <c r="T76" i="16"/>
  <c r="S76" i="16"/>
  <c r="Q76" i="16"/>
  <c r="P76" i="16"/>
  <c r="O76" i="16"/>
  <c r="E76" i="16"/>
  <c r="J75" i="16"/>
  <c r="M75" i="16" s="1"/>
  <c r="J74" i="16"/>
  <c r="K76" i="16"/>
  <c r="J73" i="16"/>
  <c r="M73" i="16" s="1"/>
  <c r="T72" i="16"/>
  <c r="S72" i="16"/>
  <c r="Q72" i="16"/>
  <c r="P72" i="16"/>
  <c r="O72" i="16"/>
  <c r="E72" i="16"/>
  <c r="J71" i="16"/>
  <c r="M71" i="16" s="1"/>
  <c r="J70" i="16"/>
  <c r="M70" i="16" s="1"/>
  <c r="K72" i="16"/>
  <c r="J69" i="16"/>
  <c r="T68" i="16"/>
  <c r="S68" i="16"/>
  <c r="Q68" i="16"/>
  <c r="P68" i="16"/>
  <c r="O68" i="16"/>
  <c r="E68" i="16"/>
  <c r="J67" i="16"/>
  <c r="M67" i="16" s="1"/>
  <c r="J66" i="16"/>
  <c r="M66" i="16" s="1"/>
  <c r="K68" i="16"/>
  <c r="J65" i="16"/>
  <c r="T64" i="16"/>
  <c r="S64" i="16"/>
  <c r="Q64" i="16"/>
  <c r="P64" i="16"/>
  <c r="O64" i="16"/>
  <c r="E64" i="16"/>
  <c r="J63" i="16"/>
  <c r="M63" i="16" s="1"/>
  <c r="J62" i="16"/>
  <c r="K64" i="16"/>
  <c r="J61" i="16"/>
  <c r="M61" i="16" s="1"/>
  <c r="T58" i="16"/>
  <c r="S58" i="16"/>
  <c r="Q58" i="16"/>
  <c r="P58" i="16"/>
  <c r="O58" i="16"/>
  <c r="E58" i="16"/>
  <c r="J57" i="16"/>
  <c r="M57" i="16" s="1"/>
  <c r="J56" i="16"/>
  <c r="M56" i="16" s="1"/>
  <c r="K58" i="16"/>
  <c r="J55" i="16"/>
  <c r="M55" i="16" s="1"/>
  <c r="T54" i="16"/>
  <c r="S54" i="16"/>
  <c r="Q54" i="16"/>
  <c r="P54" i="16"/>
  <c r="O54" i="16"/>
  <c r="E54" i="16"/>
  <c r="J53" i="16"/>
  <c r="M53" i="16" s="1"/>
  <c r="J52" i="16"/>
  <c r="K54" i="16"/>
  <c r="J51" i="16"/>
  <c r="T50" i="16"/>
  <c r="S50" i="16"/>
  <c r="Q50" i="16"/>
  <c r="P50" i="16"/>
  <c r="O50" i="16"/>
  <c r="E50" i="16"/>
  <c r="J49" i="16"/>
  <c r="J48" i="16"/>
  <c r="M48" i="16" s="1"/>
  <c r="J47" i="16"/>
  <c r="M47" i="16" s="1"/>
  <c r="T46" i="16"/>
  <c r="S46" i="16"/>
  <c r="Q46" i="16"/>
  <c r="P46" i="16"/>
  <c r="O46" i="16"/>
  <c r="E46" i="16"/>
  <c r="J45" i="16"/>
  <c r="M45" i="16" s="1"/>
  <c r="J44" i="16"/>
  <c r="M44" i="16" s="1"/>
  <c r="J43" i="16"/>
  <c r="L43" i="16" s="1"/>
  <c r="T40" i="16"/>
  <c r="S40" i="16"/>
  <c r="Q40" i="16"/>
  <c r="P40" i="16"/>
  <c r="O40" i="16"/>
  <c r="E40" i="16"/>
  <c r="J39" i="16"/>
  <c r="M39" i="16" s="1"/>
  <c r="J38" i="16"/>
  <c r="M38" i="16" s="1"/>
  <c r="N40" i="16"/>
  <c r="J37" i="16"/>
  <c r="M37" i="16" s="1"/>
  <c r="T36" i="16"/>
  <c r="S36" i="16"/>
  <c r="Q36" i="16"/>
  <c r="P36" i="16"/>
  <c r="O36" i="16"/>
  <c r="E36" i="16"/>
  <c r="J35" i="16"/>
  <c r="J34" i="16"/>
  <c r="M34" i="16" s="1"/>
  <c r="N36" i="16"/>
  <c r="J33" i="16"/>
  <c r="M33" i="16" s="1"/>
  <c r="T32" i="16"/>
  <c r="S32" i="16"/>
  <c r="Q32" i="16"/>
  <c r="P32" i="16"/>
  <c r="O32" i="16"/>
  <c r="E32" i="16"/>
  <c r="J31" i="16"/>
  <c r="M31" i="16" s="1"/>
  <c r="J30" i="16"/>
  <c r="M30" i="16" s="1"/>
  <c r="N32" i="16"/>
  <c r="J29" i="16"/>
  <c r="M29" i="16" s="1"/>
  <c r="T28" i="16"/>
  <c r="S28" i="16"/>
  <c r="Q28" i="16"/>
  <c r="P28" i="16"/>
  <c r="O28" i="16"/>
  <c r="E28" i="16"/>
  <c r="J27" i="16"/>
  <c r="J26" i="16"/>
  <c r="M26" i="16" s="1"/>
  <c r="J25" i="16"/>
  <c r="T22" i="16"/>
  <c r="S22" i="16"/>
  <c r="Q22" i="16"/>
  <c r="P22" i="16"/>
  <c r="O22" i="16"/>
  <c r="E22" i="16"/>
  <c r="N21" i="16"/>
  <c r="J21" i="16"/>
  <c r="M21" i="16" s="1"/>
  <c r="N20" i="16"/>
  <c r="J20" i="16"/>
  <c r="M20" i="16" s="1"/>
  <c r="N19" i="16"/>
  <c r="J19" i="16"/>
  <c r="T18" i="16"/>
  <c r="S18" i="16"/>
  <c r="Q18" i="16"/>
  <c r="P18" i="16"/>
  <c r="O18" i="16"/>
  <c r="E18" i="16"/>
  <c r="N17" i="16"/>
  <c r="J17" i="16"/>
  <c r="L17" i="16" s="1"/>
  <c r="N16" i="16"/>
  <c r="J16" i="16"/>
  <c r="L16" i="16" s="1"/>
  <c r="N15" i="16"/>
  <c r="J15" i="16"/>
  <c r="M15" i="16" s="1"/>
  <c r="T14" i="16"/>
  <c r="S14" i="16"/>
  <c r="Q14" i="16"/>
  <c r="P14" i="16"/>
  <c r="O14" i="16"/>
  <c r="E14" i="16"/>
  <c r="N13" i="16"/>
  <c r="J13" i="16"/>
  <c r="M13" i="16" s="1"/>
  <c r="N12" i="16"/>
  <c r="J12" i="16"/>
  <c r="M12" i="16" s="1"/>
  <c r="N11" i="16"/>
  <c r="J11" i="16"/>
  <c r="L11" i="16" s="1"/>
  <c r="T10" i="16"/>
  <c r="S10" i="16"/>
  <c r="Q10" i="16"/>
  <c r="P10" i="16"/>
  <c r="P23" i="16" s="1"/>
  <c r="O10" i="16"/>
  <c r="E10" i="16"/>
  <c r="N9" i="16"/>
  <c r="J9" i="16"/>
  <c r="M9" i="16" s="1"/>
  <c r="J8" i="16"/>
  <c r="L8" i="16" s="1"/>
  <c r="N7" i="16"/>
  <c r="J7" i="16"/>
  <c r="T184" i="5"/>
  <c r="S184" i="5"/>
  <c r="Q184" i="5"/>
  <c r="P184" i="5"/>
  <c r="O184" i="5"/>
  <c r="T220" i="5"/>
  <c r="S220" i="5"/>
  <c r="Q220" i="5"/>
  <c r="P220" i="5"/>
  <c r="O220" i="5"/>
  <c r="E220" i="5"/>
  <c r="J219" i="5"/>
  <c r="J218" i="5"/>
  <c r="J217" i="5"/>
  <c r="T216" i="5"/>
  <c r="S216" i="5"/>
  <c r="Q216" i="5"/>
  <c r="P216" i="5"/>
  <c r="O216" i="5"/>
  <c r="E216" i="5"/>
  <c r="J215" i="5"/>
  <c r="J214" i="5"/>
  <c r="J213" i="5"/>
  <c r="T212" i="5"/>
  <c r="S212" i="5"/>
  <c r="Q212" i="5"/>
  <c r="P212" i="5"/>
  <c r="O212" i="5"/>
  <c r="E212" i="5"/>
  <c r="J211" i="5"/>
  <c r="J210" i="5"/>
  <c r="J209" i="5"/>
  <c r="T208" i="5"/>
  <c r="S208" i="5"/>
  <c r="Q208" i="5"/>
  <c r="P208" i="5"/>
  <c r="O208" i="5"/>
  <c r="E208" i="5"/>
  <c r="J207" i="5"/>
  <c r="J206" i="5"/>
  <c r="J205" i="5"/>
  <c r="T202" i="5"/>
  <c r="S202" i="5"/>
  <c r="Q202" i="5"/>
  <c r="P202" i="5"/>
  <c r="O202" i="5"/>
  <c r="E202" i="5"/>
  <c r="J201" i="5"/>
  <c r="J200" i="5"/>
  <c r="J199" i="5"/>
  <c r="T198" i="5"/>
  <c r="S198" i="5"/>
  <c r="Q198" i="5"/>
  <c r="P198" i="5"/>
  <c r="O198" i="5"/>
  <c r="E198" i="5"/>
  <c r="J197" i="5"/>
  <c r="J196" i="5"/>
  <c r="J195" i="5"/>
  <c r="T194" i="5"/>
  <c r="S194" i="5"/>
  <c r="Q194" i="5"/>
  <c r="P194" i="5"/>
  <c r="O194" i="5"/>
  <c r="E194" i="5"/>
  <c r="N194" i="5"/>
  <c r="J193" i="5"/>
  <c r="J192" i="5"/>
  <c r="J191" i="5"/>
  <c r="T190" i="5"/>
  <c r="S190" i="5"/>
  <c r="Q190" i="5"/>
  <c r="P190" i="5"/>
  <c r="O190" i="5"/>
  <c r="E190" i="5"/>
  <c r="J187" i="5"/>
  <c r="T185" i="5"/>
  <c r="S185" i="5"/>
  <c r="Q185" i="5"/>
  <c r="P185" i="5"/>
  <c r="O185" i="5"/>
  <c r="J183" i="5"/>
  <c r="J182" i="5"/>
  <c r="J181" i="5"/>
  <c r="T180" i="5"/>
  <c r="S180" i="5"/>
  <c r="Q180" i="5"/>
  <c r="P180" i="5"/>
  <c r="O180" i="5"/>
  <c r="E180" i="5"/>
  <c r="J179" i="5"/>
  <c r="J178" i="5"/>
  <c r="J177" i="5"/>
  <c r="T176" i="5"/>
  <c r="S176" i="5"/>
  <c r="Q176" i="5"/>
  <c r="P176" i="5"/>
  <c r="O176" i="5"/>
  <c r="E176" i="5"/>
  <c r="J175" i="5"/>
  <c r="J174" i="5"/>
  <c r="J173" i="5"/>
  <c r="T172" i="5"/>
  <c r="S172" i="5"/>
  <c r="Q172" i="5"/>
  <c r="P172" i="5"/>
  <c r="O172" i="5"/>
  <c r="E172" i="5"/>
  <c r="J171" i="5"/>
  <c r="J170" i="5"/>
  <c r="J169" i="5"/>
  <c r="T166" i="5"/>
  <c r="S166" i="5"/>
  <c r="Q166" i="5"/>
  <c r="P166" i="5"/>
  <c r="O166" i="5"/>
  <c r="E166" i="5"/>
  <c r="J165" i="5"/>
  <c r="J164" i="5"/>
  <c r="J163" i="5"/>
  <c r="T162" i="5"/>
  <c r="S162" i="5"/>
  <c r="Q162" i="5"/>
  <c r="P162" i="5"/>
  <c r="O162" i="5"/>
  <c r="E162" i="5"/>
  <c r="J161" i="5"/>
  <c r="J160" i="5"/>
  <c r="J159" i="5"/>
  <c r="T158" i="5"/>
  <c r="S158" i="5"/>
  <c r="Q158" i="5"/>
  <c r="P158" i="5"/>
  <c r="O158" i="5"/>
  <c r="E158" i="5"/>
  <c r="J157" i="5"/>
  <c r="J156" i="5"/>
  <c r="J155" i="5"/>
  <c r="T154" i="5"/>
  <c r="S154" i="5"/>
  <c r="Q154" i="5"/>
  <c r="P154" i="5"/>
  <c r="O154" i="5"/>
  <c r="E154" i="5"/>
  <c r="J153" i="5"/>
  <c r="J152" i="5"/>
  <c r="J151" i="5"/>
  <c r="T148" i="5"/>
  <c r="S148" i="5"/>
  <c r="Q148" i="5"/>
  <c r="P148" i="5"/>
  <c r="O148" i="5"/>
  <c r="E148" i="5"/>
  <c r="J147" i="5"/>
  <c r="J146" i="5"/>
  <c r="J145" i="5"/>
  <c r="T144" i="5"/>
  <c r="S144" i="5"/>
  <c r="Q144" i="5"/>
  <c r="P144" i="5"/>
  <c r="O144" i="5"/>
  <c r="E144" i="5"/>
  <c r="J143" i="5"/>
  <c r="J142" i="5"/>
  <c r="K144" i="5"/>
  <c r="J141" i="5"/>
  <c r="T140" i="5"/>
  <c r="S140" i="5"/>
  <c r="Q140" i="5"/>
  <c r="P140" i="5"/>
  <c r="O140" i="5"/>
  <c r="E140" i="5"/>
  <c r="J139" i="5"/>
  <c r="J138" i="5"/>
  <c r="N140" i="5"/>
  <c r="K140" i="5"/>
  <c r="J137" i="5"/>
  <c r="T136" i="5"/>
  <c r="S136" i="5"/>
  <c r="Q136" i="5"/>
  <c r="P136" i="5"/>
  <c r="O136" i="5"/>
  <c r="E136" i="5"/>
  <c r="J135" i="5"/>
  <c r="J134" i="5"/>
  <c r="J133" i="5"/>
  <c r="T130" i="5"/>
  <c r="S130" i="5"/>
  <c r="Q130" i="5"/>
  <c r="P130" i="5"/>
  <c r="O130" i="5"/>
  <c r="E130" i="5"/>
  <c r="J129" i="5"/>
  <c r="J128" i="5"/>
  <c r="J127" i="5"/>
  <c r="T126" i="5"/>
  <c r="S126" i="5"/>
  <c r="Q126" i="5"/>
  <c r="P126" i="5"/>
  <c r="O126" i="5"/>
  <c r="E126" i="5"/>
  <c r="J125" i="5"/>
  <c r="J124" i="5"/>
  <c r="J123" i="5"/>
  <c r="T122" i="5"/>
  <c r="S122" i="5"/>
  <c r="Q122" i="5"/>
  <c r="P122" i="5"/>
  <c r="O122" i="5"/>
  <c r="E122" i="5"/>
  <c r="J119" i="5"/>
  <c r="T118" i="5"/>
  <c r="S118" i="5"/>
  <c r="Q118" i="5"/>
  <c r="P118" i="5"/>
  <c r="O118" i="5"/>
  <c r="E118" i="5"/>
  <c r="J117" i="5"/>
  <c r="J116" i="5"/>
  <c r="N118" i="5"/>
  <c r="J115" i="5"/>
  <c r="T112" i="5"/>
  <c r="S112" i="5"/>
  <c r="Q112" i="5"/>
  <c r="P112" i="5"/>
  <c r="O112" i="5"/>
  <c r="E112" i="5"/>
  <c r="J111" i="5"/>
  <c r="J110" i="5"/>
  <c r="J109" i="5"/>
  <c r="T108" i="5"/>
  <c r="S108" i="5"/>
  <c r="Q108" i="5"/>
  <c r="P108" i="5"/>
  <c r="O108" i="5"/>
  <c r="E108" i="5"/>
  <c r="J107" i="5"/>
  <c r="J106" i="5"/>
  <c r="J105" i="5"/>
  <c r="T104" i="5"/>
  <c r="S104" i="5"/>
  <c r="Q104" i="5"/>
  <c r="P104" i="5"/>
  <c r="O104" i="5"/>
  <c r="E104" i="5"/>
  <c r="J103" i="5"/>
  <c r="J102" i="5"/>
  <c r="J101" i="5"/>
  <c r="T100" i="5"/>
  <c r="S100" i="5"/>
  <c r="Q100" i="5"/>
  <c r="Q113" i="5" s="1"/>
  <c r="P100" i="5"/>
  <c r="O100" i="5"/>
  <c r="E100" i="5"/>
  <c r="J99" i="5"/>
  <c r="J98" i="5"/>
  <c r="J97" i="5"/>
  <c r="T94" i="5"/>
  <c r="S94" i="5"/>
  <c r="Q94" i="5"/>
  <c r="P94" i="5"/>
  <c r="O94" i="5"/>
  <c r="E94" i="5"/>
  <c r="J93" i="5"/>
  <c r="J92" i="5"/>
  <c r="K94" i="5"/>
  <c r="J91" i="5"/>
  <c r="T90" i="5"/>
  <c r="S90" i="5"/>
  <c r="Q90" i="5"/>
  <c r="P90" i="5"/>
  <c r="O90" i="5"/>
  <c r="E90" i="5"/>
  <c r="J89" i="5"/>
  <c r="J88" i="5"/>
  <c r="J87" i="5"/>
  <c r="T86" i="5"/>
  <c r="S86" i="5"/>
  <c r="Q86" i="5"/>
  <c r="P86" i="5"/>
  <c r="O86" i="5"/>
  <c r="E86" i="5"/>
  <c r="J85" i="5"/>
  <c r="J84" i="5"/>
  <c r="K86" i="5"/>
  <c r="J83" i="5"/>
  <c r="T82" i="5"/>
  <c r="S82" i="5"/>
  <c r="Q82" i="5"/>
  <c r="P82" i="5"/>
  <c r="O82" i="5"/>
  <c r="E82" i="5"/>
  <c r="J81" i="5"/>
  <c r="J80" i="5"/>
  <c r="J79" i="5"/>
  <c r="T76" i="5"/>
  <c r="S76" i="5"/>
  <c r="Q76" i="5"/>
  <c r="P76" i="5"/>
  <c r="O76" i="5"/>
  <c r="E76" i="5"/>
  <c r="T58" i="5"/>
  <c r="S58" i="5"/>
  <c r="Q58" i="5"/>
  <c r="P58" i="5"/>
  <c r="O58" i="5"/>
  <c r="E58" i="5"/>
  <c r="T40" i="5"/>
  <c r="S40" i="5"/>
  <c r="Q40" i="5"/>
  <c r="P40" i="5"/>
  <c r="O40" i="5"/>
  <c r="E40" i="5"/>
  <c r="T22" i="5"/>
  <c r="S22" i="5"/>
  <c r="Q22" i="5"/>
  <c r="P22" i="5"/>
  <c r="O22" i="5"/>
  <c r="E22" i="5"/>
  <c r="J75" i="5"/>
  <c r="J74" i="5"/>
  <c r="J73" i="5"/>
  <c r="T72" i="5"/>
  <c r="S72" i="5"/>
  <c r="Q72" i="5"/>
  <c r="P72" i="5"/>
  <c r="O72" i="5"/>
  <c r="E72" i="5"/>
  <c r="J71" i="5"/>
  <c r="J70" i="5"/>
  <c r="J69" i="5"/>
  <c r="T68" i="5"/>
  <c r="S68" i="5"/>
  <c r="Q68" i="5"/>
  <c r="P68" i="5"/>
  <c r="O68" i="5"/>
  <c r="E68" i="5"/>
  <c r="J67" i="5"/>
  <c r="J66" i="5"/>
  <c r="J65" i="5"/>
  <c r="T64" i="5"/>
  <c r="S64" i="5"/>
  <c r="Q64" i="5"/>
  <c r="P64" i="5"/>
  <c r="O64" i="5"/>
  <c r="E64" i="5"/>
  <c r="J63" i="5"/>
  <c r="J62" i="5"/>
  <c r="J61" i="5"/>
  <c r="J57" i="5"/>
  <c r="J56" i="5"/>
  <c r="N58" i="5"/>
  <c r="J55" i="5"/>
  <c r="T54" i="5"/>
  <c r="S54" i="5"/>
  <c r="Q54" i="5"/>
  <c r="P54" i="5"/>
  <c r="O54" i="5"/>
  <c r="E54" i="5"/>
  <c r="J53" i="5"/>
  <c r="J52" i="5"/>
  <c r="N54" i="5"/>
  <c r="J51" i="5"/>
  <c r="T50" i="5"/>
  <c r="S50" i="5"/>
  <c r="Q50" i="5"/>
  <c r="P50" i="5"/>
  <c r="O50" i="5"/>
  <c r="E50" i="5"/>
  <c r="J49" i="5"/>
  <c r="J48" i="5"/>
  <c r="N50" i="5"/>
  <c r="J47" i="5"/>
  <c r="T46" i="5"/>
  <c r="S46" i="5"/>
  <c r="Q46" i="5"/>
  <c r="P46" i="5"/>
  <c r="O46" i="5"/>
  <c r="E46" i="5"/>
  <c r="J45" i="5"/>
  <c r="J44" i="5"/>
  <c r="K46" i="5"/>
  <c r="J43" i="5"/>
  <c r="T36" i="5"/>
  <c r="S36" i="5"/>
  <c r="Q36" i="5"/>
  <c r="P36" i="5"/>
  <c r="O36" i="5"/>
  <c r="E36" i="5"/>
  <c r="T32" i="5"/>
  <c r="S32" i="5"/>
  <c r="Q32" i="5"/>
  <c r="P32" i="5"/>
  <c r="O32" i="5"/>
  <c r="E32" i="5"/>
  <c r="T28" i="5"/>
  <c r="S28" i="5"/>
  <c r="Q28" i="5"/>
  <c r="P28" i="5"/>
  <c r="O28" i="5"/>
  <c r="E28" i="5"/>
  <c r="T18" i="5"/>
  <c r="S18" i="5"/>
  <c r="Q18" i="5"/>
  <c r="P18" i="5"/>
  <c r="O18" i="5"/>
  <c r="E18" i="5"/>
  <c r="T14" i="5"/>
  <c r="S14" i="5"/>
  <c r="P14" i="5"/>
  <c r="O14" i="5"/>
  <c r="E14" i="5"/>
  <c r="T10" i="5"/>
  <c r="S10" i="5"/>
  <c r="Q10" i="5"/>
  <c r="P10" i="5"/>
  <c r="O10" i="5"/>
  <c r="E10" i="5"/>
  <c r="J8" i="5"/>
  <c r="J9" i="5"/>
  <c r="J11" i="5"/>
  <c r="J12" i="5"/>
  <c r="J13" i="5"/>
  <c r="J15" i="5"/>
  <c r="J16" i="5"/>
  <c r="J17" i="5"/>
  <c r="J19" i="5"/>
  <c r="J20" i="5"/>
  <c r="J21" i="5"/>
  <c r="K40" i="5"/>
  <c r="K28" i="5"/>
  <c r="K216" i="5"/>
  <c r="K208" i="5"/>
  <c r="K202" i="5"/>
  <c r="K194" i="5"/>
  <c r="K180" i="5"/>
  <c r="K162" i="5"/>
  <c r="K166" i="5"/>
  <c r="K118" i="5"/>
  <c r="K126" i="5"/>
  <c r="K112" i="5"/>
  <c r="K82" i="5"/>
  <c r="K90" i="5"/>
  <c r="K64" i="5"/>
  <c r="K54" i="5"/>
  <c r="J25" i="5"/>
  <c r="J26" i="5"/>
  <c r="J27" i="5"/>
  <c r="J29" i="5"/>
  <c r="J30" i="5"/>
  <c r="J31" i="5"/>
  <c r="N32" i="5"/>
  <c r="J33" i="5"/>
  <c r="J34" i="5"/>
  <c r="J35" i="5"/>
  <c r="J37" i="5"/>
  <c r="J38" i="5"/>
  <c r="J39" i="5"/>
  <c r="N36" i="5"/>
  <c r="N130" i="5"/>
  <c r="K22" i="5"/>
  <c r="L46" i="20"/>
  <c r="L94" i="20"/>
  <c r="G142" i="20"/>
  <c r="L156" i="20"/>
  <c r="L204" i="20"/>
  <c r="L64" i="20"/>
  <c r="L97" i="20"/>
  <c r="L153" i="20"/>
  <c r="L187" i="20"/>
  <c r="L147" i="20"/>
  <c r="L155" i="20"/>
  <c r="L173" i="20"/>
  <c r="J180" i="20"/>
  <c r="L170" i="20"/>
  <c r="K104" i="19"/>
  <c r="K130" i="19"/>
  <c r="K166" i="19"/>
  <c r="L210" i="19"/>
  <c r="N11" i="19"/>
  <c r="L107" i="19"/>
  <c r="K126" i="19"/>
  <c r="N172" i="19"/>
  <c r="K172" i="19"/>
  <c r="K112" i="19"/>
  <c r="L110" i="19"/>
  <c r="K122" i="19"/>
  <c r="N118" i="19"/>
  <c r="L115" i="19"/>
  <c r="K118" i="19"/>
  <c r="L151" i="19"/>
  <c r="K158" i="19"/>
  <c r="K136" i="19"/>
  <c r="K140" i="19"/>
  <c r="N140" i="19"/>
  <c r="K144" i="19"/>
  <c r="K148" i="19"/>
  <c r="K154" i="19"/>
  <c r="K162" i="19"/>
  <c r="N162" i="19"/>
  <c r="L207" i="19"/>
  <c r="L143" i="19"/>
  <c r="L179" i="19"/>
  <c r="L188" i="19"/>
  <c r="K208" i="19"/>
  <c r="K216" i="19"/>
  <c r="K220" i="19"/>
  <c r="N28" i="18"/>
  <c r="K64" i="18"/>
  <c r="K68" i="18"/>
  <c r="L69" i="18"/>
  <c r="K72" i="18"/>
  <c r="K76" i="18"/>
  <c r="K86" i="18"/>
  <c r="K94" i="18"/>
  <c r="L152" i="18"/>
  <c r="N9" i="18"/>
  <c r="N13" i="18"/>
  <c r="L15" i="18"/>
  <c r="N17" i="18"/>
  <c r="N21" i="18"/>
  <c r="L27" i="18"/>
  <c r="K28" i="18"/>
  <c r="K32" i="18"/>
  <c r="K36" i="18"/>
  <c r="K40" i="18"/>
  <c r="L47" i="18"/>
  <c r="N100" i="18"/>
  <c r="K100" i="18"/>
  <c r="L101" i="18"/>
  <c r="K104" i="18"/>
  <c r="N108" i="18"/>
  <c r="K108" i="18"/>
  <c r="K112" i="18"/>
  <c r="K14" i="18"/>
  <c r="K18" i="18"/>
  <c r="K22" i="18"/>
  <c r="K82" i="18"/>
  <c r="L80" i="18"/>
  <c r="K90" i="18"/>
  <c r="K144" i="18"/>
  <c r="K166" i="18"/>
  <c r="L33" i="18"/>
  <c r="L75" i="18"/>
  <c r="L111" i="18"/>
  <c r="N140" i="18"/>
  <c r="L160" i="18"/>
  <c r="L155" i="18"/>
  <c r="K172" i="18"/>
  <c r="N176" i="18"/>
  <c r="K176" i="18"/>
  <c r="K180" i="18"/>
  <c r="L181" i="18"/>
  <c r="L192" i="18"/>
  <c r="L200" i="18"/>
  <c r="J136" i="18"/>
  <c r="L133" i="18"/>
  <c r="L137" i="18"/>
  <c r="L175" i="18"/>
  <c r="K208" i="18"/>
  <c r="K212" i="18"/>
  <c r="K216" i="18"/>
  <c r="K220" i="18"/>
  <c r="L141" i="18"/>
  <c r="L205" i="18"/>
  <c r="M12" i="17"/>
  <c r="N7" i="17"/>
  <c r="N11" i="17"/>
  <c r="L12" i="17"/>
  <c r="N15" i="17"/>
  <c r="K18" i="17"/>
  <c r="N19" i="17"/>
  <c r="K22" i="17"/>
  <c r="L25" i="17"/>
  <c r="L65" i="17"/>
  <c r="L33" i="17"/>
  <c r="K118" i="17"/>
  <c r="L120" i="17"/>
  <c r="K130" i="17"/>
  <c r="K154" i="17"/>
  <c r="L207" i="17"/>
  <c r="K76" i="17"/>
  <c r="L80" i="17"/>
  <c r="K190" i="17"/>
  <c r="K148" i="17"/>
  <c r="K166" i="17"/>
  <c r="K40" i="17"/>
  <c r="K68" i="17"/>
  <c r="K82" i="17"/>
  <c r="K86" i="17"/>
  <c r="K90" i="17"/>
  <c r="N94" i="17"/>
  <c r="K94" i="17"/>
  <c r="K136" i="17"/>
  <c r="K144" i="17"/>
  <c r="N172" i="17"/>
  <c r="K172" i="17"/>
  <c r="K180" i="17"/>
  <c r="L143" i="17"/>
  <c r="L179" i="17"/>
  <c r="L196" i="17"/>
  <c r="K208" i="17"/>
  <c r="K212" i="17"/>
  <c r="K216" i="17"/>
  <c r="K220" i="17"/>
  <c r="N58" i="16"/>
  <c r="K14" i="16"/>
  <c r="K18" i="16"/>
  <c r="K50" i="16"/>
  <c r="K118" i="16"/>
  <c r="N122" i="16"/>
  <c r="K122" i="16"/>
  <c r="K126" i="16"/>
  <c r="N130" i="16"/>
  <c r="L127" i="16"/>
  <c r="K130" i="16"/>
  <c r="K148" i="16"/>
  <c r="K28" i="16"/>
  <c r="K32" i="16"/>
  <c r="L34" i="16"/>
  <c r="K36" i="16"/>
  <c r="K40" i="16"/>
  <c r="K100" i="16"/>
  <c r="K108" i="16"/>
  <c r="K144" i="16"/>
  <c r="K194" i="16"/>
  <c r="K10" i="16"/>
  <c r="K22" i="16"/>
  <c r="K46" i="16"/>
  <c r="L56" i="16"/>
  <c r="N72" i="16"/>
  <c r="L105" i="16"/>
  <c r="K140" i="16"/>
  <c r="K90" i="16"/>
  <c r="K94" i="16"/>
  <c r="K104" i="16"/>
  <c r="K112" i="16"/>
  <c r="L153" i="16"/>
  <c r="K162" i="16"/>
  <c r="N208" i="16"/>
  <c r="K172" i="16"/>
  <c r="N176" i="16"/>
  <c r="K176" i="16"/>
  <c r="N180" i="16"/>
  <c r="K180" i="16"/>
  <c r="L151" i="16"/>
  <c r="L179" i="16"/>
  <c r="K208" i="16"/>
  <c r="K212" i="16"/>
  <c r="K216" i="16"/>
  <c r="L218" i="16"/>
  <c r="K220" i="16"/>
  <c r="L205" i="16"/>
  <c r="K58" i="5"/>
  <c r="K104" i="5"/>
  <c r="K176" i="5"/>
  <c r="N202" i="5"/>
  <c r="N212" i="5"/>
  <c r="K212" i="5"/>
  <c r="K18" i="5"/>
  <c r="K14" i="5"/>
  <c r="K100" i="5"/>
  <c r="K72" i="5"/>
  <c r="N72" i="5"/>
  <c r="K76" i="5"/>
  <c r="N100" i="5"/>
  <c r="N104" i="5"/>
  <c r="K108" i="5"/>
  <c r="N122" i="5"/>
  <c r="K154" i="5"/>
  <c r="K158" i="5"/>
  <c r="K172" i="5"/>
  <c r="K190" i="5"/>
  <c r="K198" i="5"/>
  <c r="K36" i="5"/>
  <c r="N46" i="5"/>
  <c r="K130" i="5"/>
  <c r="K122" i="5"/>
  <c r="K32" i="5"/>
  <c r="N94" i="5"/>
  <c r="N144" i="5"/>
  <c r="K220" i="5"/>
  <c r="K136" i="5"/>
  <c r="J190" i="5"/>
  <c r="N172" i="18"/>
  <c r="I204" i="19" l="1"/>
  <c r="J158" i="17"/>
  <c r="L121" i="19"/>
  <c r="L173" i="17"/>
  <c r="L171" i="18"/>
  <c r="L161" i="16"/>
  <c r="J190" i="17"/>
  <c r="L188" i="18"/>
  <c r="L102" i="19"/>
  <c r="L214" i="19"/>
  <c r="J176" i="17"/>
  <c r="L211" i="18"/>
  <c r="L107" i="18"/>
  <c r="L115" i="18"/>
  <c r="L173" i="19"/>
  <c r="L139" i="17"/>
  <c r="L71" i="18"/>
  <c r="P272" i="23"/>
  <c r="Q272" i="24" s="1"/>
  <c r="Q272" i="26" s="1"/>
  <c r="L188" i="17"/>
  <c r="L89" i="17"/>
  <c r="L217" i="19"/>
  <c r="L137" i="19"/>
  <c r="L152" i="19"/>
  <c r="L87" i="19"/>
  <c r="L208" i="20"/>
  <c r="J94" i="17"/>
  <c r="J112" i="17"/>
  <c r="J72" i="18"/>
  <c r="S149" i="18"/>
  <c r="L137" i="16"/>
  <c r="L135" i="16"/>
  <c r="L93" i="16"/>
  <c r="L31" i="16"/>
  <c r="L177" i="18"/>
  <c r="L147" i="19"/>
  <c r="L129" i="19"/>
  <c r="K22" i="19"/>
  <c r="L110" i="20"/>
  <c r="N46" i="2"/>
  <c r="N59" i="2" s="1"/>
  <c r="S258" i="2"/>
  <c r="S258" i="21" s="1"/>
  <c r="S258" i="22" s="1"/>
  <c r="L183" i="19"/>
  <c r="L44" i="16"/>
  <c r="L116" i="19"/>
  <c r="P203" i="18"/>
  <c r="L156" i="18"/>
  <c r="K190" i="18"/>
  <c r="M244" i="2"/>
  <c r="J58" i="17"/>
  <c r="L147" i="18"/>
  <c r="L119" i="19"/>
  <c r="L106" i="20"/>
  <c r="L39" i="18"/>
  <c r="L133" i="19"/>
  <c r="L196" i="19"/>
  <c r="L211" i="19"/>
  <c r="L185" i="20"/>
  <c r="O23" i="5"/>
  <c r="O59" i="5"/>
  <c r="R59" i="18"/>
  <c r="O149" i="18"/>
  <c r="N68" i="2"/>
  <c r="L217" i="17"/>
  <c r="L31" i="18"/>
  <c r="L141" i="19"/>
  <c r="J90" i="19"/>
  <c r="E95" i="17"/>
  <c r="L147" i="17"/>
  <c r="L215" i="17"/>
  <c r="L103" i="18"/>
  <c r="L43" i="18"/>
  <c r="L171" i="19"/>
  <c r="L172" i="20"/>
  <c r="L101" i="20"/>
  <c r="L136" i="2"/>
  <c r="K239" i="5"/>
  <c r="M122" i="2"/>
  <c r="L101" i="17"/>
  <c r="L177" i="19"/>
  <c r="R95" i="18"/>
  <c r="J144" i="19"/>
  <c r="L211" i="17"/>
  <c r="J202" i="17"/>
  <c r="L66" i="17"/>
  <c r="L124" i="17"/>
  <c r="L20" i="17"/>
  <c r="L205" i="19"/>
  <c r="L91" i="19"/>
  <c r="L55" i="19"/>
  <c r="J120" i="20"/>
  <c r="M18" i="2"/>
  <c r="L226" i="2"/>
  <c r="R113" i="17"/>
  <c r="M226" i="5"/>
  <c r="L143" i="16"/>
  <c r="J176" i="18"/>
  <c r="L88" i="18"/>
  <c r="L35" i="18"/>
  <c r="L73" i="18"/>
  <c r="L145" i="19"/>
  <c r="M10" i="2"/>
  <c r="M208" i="2"/>
  <c r="L210" i="16"/>
  <c r="L177" i="16"/>
  <c r="L80" i="16"/>
  <c r="L141" i="17"/>
  <c r="J28" i="17"/>
  <c r="L121" i="18"/>
  <c r="J82" i="19"/>
  <c r="K205" i="20"/>
  <c r="L130" i="20"/>
  <c r="L152" i="20"/>
  <c r="L207" i="16"/>
  <c r="L97" i="16"/>
  <c r="L115" i="16"/>
  <c r="L169" i="17"/>
  <c r="L43" i="17"/>
  <c r="L99" i="17"/>
  <c r="L67" i="17"/>
  <c r="L138" i="17"/>
  <c r="L173" i="18"/>
  <c r="J112" i="18"/>
  <c r="L25" i="18"/>
  <c r="L91" i="18"/>
  <c r="L85" i="18"/>
  <c r="L124" i="19"/>
  <c r="J76" i="19"/>
  <c r="L92" i="20"/>
  <c r="L72" i="20"/>
  <c r="J10" i="5"/>
  <c r="N148" i="2"/>
  <c r="L10" i="2"/>
  <c r="N28" i="2"/>
  <c r="L160" i="16"/>
  <c r="L125" i="17"/>
  <c r="J140" i="17"/>
  <c r="J50" i="18"/>
  <c r="L109" i="18"/>
  <c r="L207" i="18"/>
  <c r="L123" i="18"/>
  <c r="L61" i="18"/>
  <c r="L83" i="19"/>
  <c r="L115" i="20"/>
  <c r="L21" i="20"/>
  <c r="Q77" i="5"/>
  <c r="P131" i="5"/>
  <c r="O167" i="5"/>
  <c r="J172" i="5"/>
  <c r="J208" i="5"/>
  <c r="E59" i="16"/>
  <c r="P221" i="16"/>
  <c r="J36" i="17"/>
  <c r="R41" i="18"/>
  <c r="J100" i="18"/>
  <c r="J108" i="18"/>
  <c r="P131" i="18"/>
  <c r="P203" i="19"/>
  <c r="I186" i="18"/>
  <c r="I186" i="17" s="1"/>
  <c r="I186" i="16" s="1"/>
  <c r="S149" i="5"/>
  <c r="R159" i="20"/>
  <c r="M212" i="2"/>
  <c r="M238" i="5"/>
  <c r="L212" i="2"/>
  <c r="H186" i="18"/>
  <c r="Q142" i="20"/>
  <c r="M234" i="5"/>
  <c r="L149" i="20"/>
  <c r="L54" i="20"/>
  <c r="L98" i="20"/>
  <c r="K18" i="20"/>
  <c r="L52" i="19"/>
  <c r="J104" i="18"/>
  <c r="L215" i="19"/>
  <c r="L120" i="19"/>
  <c r="L117" i="19"/>
  <c r="L118" i="19" s="1"/>
  <c r="L218" i="19"/>
  <c r="T59" i="5"/>
  <c r="T23" i="16"/>
  <c r="S131" i="19"/>
  <c r="L199" i="19"/>
  <c r="J220" i="19"/>
  <c r="L238" i="2"/>
  <c r="L135" i="17"/>
  <c r="J216" i="19"/>
  <c r="L153" i="19"/>
  <c r="L43" i="19"/>
  <c r="J202" i="19"/>
  <c r="L169" i="20"/>
  <c r="P193" i="20"/>
  <c r="P204" i="19" s="1"/>
  <c r="P204" i="18" s="1"/>
  <c r="L13" i="20"/>
  <c r="J54" i="17"/>
  <c r="J22" i="17"/>
  <c r="L159" i="19"/>
  <c r="L25" i="19"/>
  <c r="L200" i="20"/>
  <c r="L118" i="20"/>
  <c r="F159" i="20"/>
  <c r="L156" i="19"/>
  <c r="J68" i="5"/>
  <c r="T77" i="5"/>
  <c r="S95" i="5"/>
  <c r="J126" i="5"/>
  <c r="T131" i="5"/>
  <c r="J194" i="5"/>
  <c r="J166" i="16"/>
  <c r="P41" i="17"/>
  <c r="J82" i="18"/>
  <c r="J144" i="18"/>
  <c r="L184" i="2"/>
  <c r="L217" i="18"/>
  <c r="L123" i="19"/>
  <c r="E149" i="19"/>
  <c r="P159" i="20"/>
  <c r="L213" i="18"/>
  <c r="L79" i="19"/>
  <c r="L55" i="20"/>
  <c r="P203" i="17"/>
  <c r="J86" i="19"/>
  <c r="M106" i="19"/>
  <c r="M108" i="19" s="1"/>
  <c r="J108" i="19"/>
  <c r="M127" i="19"/>
  <c r="M130" i="19" s="1"/>
  <c r="L127" i="19"/>
  <c r="M139" i="19"/>
  <c r="L139" i="19"/>
  <c r="M160" i="19"/>
  <c r="M162" i="19" s="1"/>
  <c r="L160" i="19"/>
  <c r="M33" i="19"/>
  <c r="M36" i="19" s="1"/>
  <c r="L33" i="19"/>
  <c r="M51" i="19"/>
  <c r="L51" i="19"/>
  <c r="M63" i="19"/>
  <c r="M64" i="19" s="1"/>
  <c r="J64" i="19"/>
  <c r="N178" i="20"/>
  <c r="N180" i="20" s="1"/>
  <c r="L178" i="20"/>
  <c r="K180" i="20"/>
  <c r="N21" i="20"/>
  <c r="N22" i="20" s="1"/>
  <c r="K22" i="20"/>
  <c r="N37" i="20"/>
  <c r="N39" i="20" s="1"/>
  <c r="K39" i="20"/>
  <c r="N64" i="20"/>
  <c r="K65" i="20"/>
  <c r="N110" i="20"/>
  <c r="N112" i="20" s="1"/>
  <c r="K112" i="20"/>
  <c r="N117" i="20"/>
  <c r="N120" i="20" s="1"/>
  <c r="L117" i="20"/>
  <c r="N202" i="20"/>
  <c r="N205" i="20" s="1"/>
  <c r="L202" i="20"/>
  <c r="N186" i="20"/>
  <c r="N188" i="20" s="1"/>
  <c r="L186" i="20"/>
  <c r="N161" i="20"/>
  <c r="N163" i="20" s="1"/>
  <c r="L161" i="20"/>
  <c r="N168" i="20"/>
  <c r="L168" i="20"/>
  <c r="N174" i="20"/>
  <c r="N175" i="20" s="1"/>
  <c r="L174" i="20"/>
  <c r="N151" i="20"/>
  <c r="N154" i="20" s="1"/>
  <c r="N157" i="20"/>
  <c r="N158" i="20" s="1"/>
  <c r="L157" i="20"/>
  <c r="N8" i="19"/>
  <c r="N10" i="19" s="1"/>
  <c r="L8" i="19"/>
  <c r="K10" i="19"/>
  <c r="N51" i="19"/>
  <c r="N54" i="19" s="1"/>
  <c r="K54" i="19"/>
  <c r="N57" i="19"/>
  <c r="N58" i="19" s="1"/>
  <c r="K58" i="19"/>
  <c r="N93" i="19"/>
  <c r="K94" i="19"/>
  <c r="M175" i="19"/>
  <c r="M176" i="19" s="1"/>
  <c r="J176" i="19"/>
  <c r="M191" i="19"/>
  <c r="J194" i="19"/>
  <c r="L191" i="19"/>
  <c r="M193" i="19"/>
  <c r="L193" i="19"/>
  <c r="M209" i="19"/>
  <c r="M212" i="19" s="1"/>
  <c r="J212" i="19"/>
  <c r="J140" i="19"/>
  <c r="L206" i="19"/>
  <c r="L208" i="19" s="1"/>
  <c r="M66" i="20"/>
  <c r="M69" i="20" s="1"/>
  <c r="L66" i="20"/>
  <c r="M80" i="20"/>
  <c r="M82" i="20" s="1"/>
  <c r="J82" i="20"/>
  <c r="M96" i="20"/>
  <c r="M99" i="20" s="1"/>
  <c r="L96" i="20"/>
  <c r="M140" i="20"/>
  <c r="M141" i="20" s="1"/>
  <c r="L140" i="20"/>
  <c r="J208" i="19"/>
  <c r="L201" i="19"/>
  <c r="M35" i="16"/>
  <c r="M36" i="16" s="1"/>
  <c r="L35" i="16"/>
  <c r="M106" i="16"/>
  <c r="M108" i="16" s="1"/>
  <c r="L106" i="16"/>
  <c r="M139" i="16"/>
  <c r="M140" i="16" s="1"/>
  <c r="L139" i="16"/>
  <c r="M183" i="16"/>
  <c r="L183" i="16"/>
  <c r="L8" i="17"/>
  <c r="M8" i="17"/>
  <c r="M37" i="17"/>
  <c r="M40" i="17" s="1"/>
  <c r="J40" i="17"/>
  <c r="M45" i="17"/>
  <c r="M46" i="17" s="1"/>
  <c r="J46" i="17"/>
  <c r="M84" i="17"/>
  <c r="L84" i="17"/>
  <c r="M87" i="17"/>
  <c r="M90" i="17" s="1"/>
  <c r="L87" i="17"/>
  <c r="M107" i="17"/>
  <c r="L107" i="17"/>
  <c r="M155" i="17"/>
  <c r="L155" i="17"/>
  <c r="M163" i="17"/>
  <c r="J166" i="17"/>
  <c r="M175" i="17"/>
  <c r="L175" i="17"/>
  <c r="M197" i="17"/>
  <c r="M198" i="17" s="1"/>
  <c r="J198" i="17"/>
  <c r="M45" i="18"/>
  <c r="J46" i="18"/>
  <c r="M67" i="18"/>
  <c r="L67" i="18"/>
  <c r="M138" i="18"/>
  <c r="J140" i="18"/>
  <c r="M164" i="18"/>
  <c r="L164" i="18"/>
  <c r="M169" i="18"/>
  <c r="L169" i="18"/>
  <c r="M179" i="18"/>
  <c r="M184" i="18" s="1"/>
  <c r="L179" i="18"/>
  <c r="M182" i="18"/>
  <c r="L182" i="18"/>
  <c r="M26" i="20"/>
  <c r="L26" i="20"/>
  <c r="M32" i="20"/>
  <c r="M35" i="20" s="1"/>
  <c r="J35" i="20"/>
  <c r="T149" i="5"/>
  <c r="P59" i="19"/>
  <c r="Q95" i="19"/>
  <c r="R203" i="19"/>
  <c r="O221" i="19"/>
  <c r="E221" i="19"/>
  <c r="E222" i="19" s="1"/>
  <c r="E222" i="18" s="1"/>
  <c r="Q40" i="20"/>
  <c r="R91" i="20"/>
  <c r="P125" i="20"/>
  <c r="S210" i="20"/>
  <c r="L226" i="16"/>
  <c r="N130" i="2"/>
  <c r="N90" i="2"/>
  <c r="N72" i="2"/>
  <c r="N40" i="2"/>
  <c r="J158" i="5"/>
  <c r="J198" i="5"/>
  <c r="Q221" i="5"/>
  <c r="O59" i="17"/>
  <c r="J136" i="17"/>
  <c r="S149" i="17"/>
  <c r="O149" i="17"/>
  <c r="R167" i="17"/>
  <c r="J194" i="17"/>
  <c r="J90" i="18"/>
  <c r="J162" i="18"/>
  <c r="R167" i="18"/>
  <c r="O77" i="19"/>
  <c r="S95" i="19"/>
  <c r="P131" i="19"/>
  <c r="P167" i="19"/>
  <c r="H41" i="19"/>
  <c r="K167" i="19"/>
  <c r="K168" i="19" s="1"/>
  <c r="O77" i="5"/>
  <c r="J154" i="5"/>
  <c r="J162" i="5"/>
  <c r="K131" i="19"/>
  <c r="J54" i="16"/>
  <c r="S77" i="16"/>
  <c r="E95" i="16"/>
  <c r="Q23" i="17"/>
  <c r="P59" i="17"/>
  <c r="P77" i="17"/>
  <c r="O113" i="17"/>
  <c r="S23" i="18"/>
  <c r="P59" i="18"/>
  <c r="J180" i="18"/>
  <c r="O221" i="18"/>
  <c r="L44" i="19"/>
  <c r="O203" i="19"/>
  <c r="S203" i="19"/>
  <c r="L195" i="19"/>
  <c r="L114" i="20"/>
  <c r="K209" i="20"/>
  <c r="N104" i="2"/>
  <c r="M22" i="2"/>
  <c r="N112" i="2"/>
  <c r="N94" i="2"/>
  <c r="M184" i="2"/>
  <c r="L39" i="16"/>
  <c r="L79" i="17"/>
  <c r="K221" i="18"/>
  <c r="L97" i="18"/>
  <c r="J172" i="19"/>
  <c r="L125" i="19"/>
  <c r="J68" i="19"/>
  <c r="L79" i="20"/>
  <c r="K48" i="20"/>
  <c r="L81" i="20"/>
  <c r="Q203" i="5"/>
  <c r="S41" i="17"/>
  <c r="R95" i="17"/>
  <c r="Q149" i="17"/>
  <c r="Q203" i="17"/>
  <c r="O131" i="19"/>
  <c r="J136" i="19"/>
  <c r="O23" i="20"/>
  <c r="J194" i="16"/>
  <c r="L196" i="18"/>
  <c r="J194" i="18"/>
  <c r="J94" i="18"/>
  <c r="L169" i="19"/>
  <c r="L51" i="20"/>
  <c r="L71" i="20"/>
  <c r="T113" i="5"/>
  <c r="O131" i="5"/>
  <c r="Q149" i="5"/>
  <c r="S203" i="5"/>
  <c r="J216" i="5"/>
  <c r="S23" i="16"/>
  <c r="L15" i="16"/>
  <c r="L18" i="16" s="1"/>
  <c r="L81" i="16"/>
  <c r="J158" i="18"/>
  <c r="J104" i="19"/>
  <c r="Q59" i="5"/>
  <c r="S77" i="5"/>
  <c r="S131" i="5"/>
  <c r="Q23" i="20"/>
  <c r="L145" i="20"/>
  <c r="H125" i="20"/>
  <c r="H132" i="19" s="1"/>
  <c r="H132" i="18" s="1"/>
  <c r="H132" i="17" s="1"/>
  <c r="H132" i="16" s="1"/>
  <c r="H132" i="5" s="1"/>
  <c r="H132" i="2" s="1"/>
  <c r="H132" i="21" s="1"/>
  <c r="H132" i="22" s="1"/>
  <c r="I222" i="18"/>
  <c r="I222" i="17" s="1"/>
  <c r="I222" i="16" s="1"/>
  <c r="N100" i="2"/>
  <c r="N64" i="2"/>
  <c r="N144" i="2"/>
  <c r="M180" i="2"/>
  <c r="M230" i="5"/>
  <c r="L230" i="5"/>
  <c r="L244" i="2"/>
  <c r="M226" i="2"/>
  <c r="L21" i="16"/>
  <c r="L183" i="18"/>
  <c r="L92" i="18"/>
  <c r="J162" i="19"/>
  <c r="L164" i="19"/>
  <c r="P77" i="18"/>
  <c r="L174" i="18"/>
  <c r="R167" i="19"/>
  <c r="S221" i="19"/>
  <c r="S222" i="19" s="1"/>
  <c r="S222" i="18" s="1"/>
  <c r="S222" i="17" s="1"/>
  <c r="R23" i="20"/>
  <c r="P57" i="20"/>
  <c r="J154" i="16"/>
  <c r="L152" i="16"/>
  <c r="L154" i="16" s="1"/>
  <c r="L47" i="16"/>
  <c r="L192" i="16"/>
  <c r="L119" i="16"/>
  <c r="M16" i="17"/>
  <c r="J100" i="19"/>
  <c r="L37" i="19"/>
  <c r="L194" i="20"/>
  <c r="J137" i="20"/>
  <c r="K95" i="20"/>
  <c r="L109" i="20"/>
  <c r="O221" i="5"/>
  <c r="J14" i="17"/>
  <c r="R41" i="17"/>
  <c r="P95" i="17"/>
  <c r="P149" i="17"/>
  <c r="O95" i="19"/>
  <c r="R131" i="19"/>
  <c r="Q186" i="19"/>
  <c r="Q186" i="18" s="1"/>
  <c r="Q186" i="17" s="1"/>
  <c r="Q186" i="16" s="1"/>
  <c r="Q186" i="5" s="1"/>
  <c r="S23" i="20"/>
  <c r="O74" i="20"/>
  <c r="O210" i="20"/>
  <c r="J198" i="18"/>
  <c r="L138" i="20"/>
  <c r="L60" i="20"/>
  <c r="J130" i="5"/>
  <c r="S131" i="16"/>
  <c r="Q41" i="17"/>
  <c r="S59" i="17"/>
  <c r="R186" i="18"/>
  <c r="R186" i="17" s="1"/>
  <c r="S186" i="16" s="1"/>
  <c r="S186" i="5" s="1"/>
  <c r="S204" i="2" s="1"/>
  <c r="S204" i="21" s="1"/>
  <c r="S204" i="22" s="1"/>
  <c r="L214" i="16"/>
  <c r="L211" i="16"/>
  <c r="L212" i="16" s="1"/>
  <c r="L183" i="17"/>
  <c r="J50" i="17"/>
  <c r="J104" i="17"/>
  <c r="L65" i="18"/>
  <c r="J90" i="20"/>
  <c r="L147" i="16"/>
  <c r="J122" i="16"/>
  <c r="J68" i="18"/>
  <c r="L128" i="19"/>
  <c r="J32" i="19"/>
  <c r="L104" i="20"/>
  <c r="L84" i="20"/>
  <c r="J56" i="20"/>
  <c r="J86" i="20"/>
  <c r="O258" i="2"/>
  <c r="O258" i="21" s="1"/>
  <c r="O258" i="22" s="1"/>
  <c r="L220" i="2"/>
  <c r="M176" i="2"/>
  <c r="L176" i="2"/>
  <c r="T258" i="2"/>
  <c r="T258" i="21" s="1"/>
  <c r="T258" i="22" s="1"/>
  <c r="M84" i="16"/>
  <c r="L84" i="16"/>
  <c r="M87" i="16"/>
  <c r="L87" i="16"/>
  <c r="M102" i="16"/>
  <c r="L102" i="16"/>
  <c r="M123" i="16"/>
  <c r="L123" i="16"/>
  <c r="M215" i="16"/>
  <c r="L215" i="16"/>
  <c r="M47" i="17"/>
  <c r="M50" i="17" s="1"/>
  <c r="L47" i="17"/>
  <c r="M83" i="17"/>
  <c r="L83" i="17"/>
  <c r="M93" i="17"/>
  <c r="L93" i="17"/>
  <c r="M109" i="17"/>
  <c r="L109" i="17"/>
  <c r="M129" i="17"/>
  <c r="L129" i="17"/>
  <c r="M189" i="17"/>
  <c r="L189" i="17"/>
  <c r="L190" i="17" s="1"/>
  <c r="M71" i="19"/>
  <c r="M72" i="19" s="1"/>
  <c r="J72" i="19"/>
  <c r="M27" i="16"/>
  <c r="L27" i="16"/>
  <c r="L128" i="16"/>
  <c r="M128" i="16"/>
  <c r="M130" i="16" s="1"/>
  <c r="M133" i="16"/>
  <c r="J136" i="16"/>
  <c r="M145" i="16"/>
  <c r="J148" i="16"/>
  <c r="M159" i="16"/>
  <c r="M162" i="16" s="1"/>
  <c r="L159" i="16"/>
  <c r="M165" i="16"/>
  <c r="L165" i="16"/>
  <c r="M206" i="16"/>
  <c r="M208" i="16" s="1"/>
  <c r="L206" i="16"/>
  <c r="M84" i="18"/>
  <c r="M86" i="18" s="1"/>
  <c r="L84" i="18"/>
  <c r="J86" i="18"/>
  <c r="M99" i="18"/>
  <c r="L99" i="18"/>
  <c r="M105" i="18"/>
  <c r="L105" i="18"/>
  <c r="M215" i="18"/>
  <c r="L215" i="18"/>
  <c r="L39" i="19"/>
  <c r="J40" i="19"/>
  <c r="J46" i="16"/>
  <c r="M62" i="16"/>
  <c r="M64" i="16" s="1"/>
  <c r="L62" i="16"/>
  <c r="O131" i="16"/>
  <c r="M157" i="16"/>
  <c r="L157" i="16"/>
  <c r="P203" i="16"/>
  <c r="M213" i="16"/>
  <c r="L213" i="16"/>
  <c r="M15" i="17"/>
  <c r="L15" i="17"/>
  <c r="M29" i="17"/>
  <c r="J32" i="17"/>
  <c r="R77" i="17"/>
  <c r="Q77" i="17"/>
  <c r="M85" i="17"/>
  <c r="L85" i="17"/>
  <c r="M91" i="17"/>
  <c r="L91" i="17"/>
  <c r="O131" i="17"/>
  <c r="S131" i="17"/>
  <c r="M156" i="17"/>
  <c r="L156" i="17"/>
  <c r="M182" i="17"/>
  <c r="L182" i="17"/>
  <c r="Q59" i="19"/>
  <c r="P95" i="5"/>
  <c r="T203" i="5"/>
  <c r="T221" i="5"/>
  <c r="S41" i="16"/>
  <c r="M52" i="16"/>
  <c r="L52" i="16"/>
  <c r="L173" i="16"/>
  <c r="L70" i="16"/>
  <c r="L48" i="16"/>
  <c r="J158" i="16"/>
  <c r="P59" i="5"/>
  <c r="J180" i="5"/>
  <c r="P203" i="5"/>
  <c r="I23" i="19"/>
  <c r="I223" i="17"/>
  <c r="Q95" i="17"/>
  <c r="P167" i="17"/>
  <c r="S167" i="17"/>
  <c r="S203" i="17"/>
  <c r="E221" i="17"/>
  <c r="P23" i="18"/>
  <c r="O23" i="18"/>
  <c r="L49" i="18"/>
  <c r="O77" i="18"/>
  <c r="R113" i="18"/>
  <c r="Q113" i="18"/>
  <c r="P167" i="18"/>
  <c r="R203" i="18"/>
  <c r="P77" i="19"/>
  <c r="P95" i="19"/>
  <c r="Q149" i="19"/>
  <c r="Q167" i="19"/>
  <c r="R221" i="19"/>
  <c r="K31" i="20"/>
  <c r="L38" i="20"/>
  <c r="J48" i="20"/>
  <c r="R74" i="20"/>
  <c r="K86" i="20"/>
  <c r="P108" i="20"/>
  <c r="P142" i="20"/>
  <c r="L143" i="20"/>
  <c r="S159" i="20"/>
  <c r="L183" i="20"/>
  <c r="H95" i="19"/>
  <c r="J41" i="2"/>
  <c r="J185" i="2"/>
  <c r="E240" i="5"/>
  <c r="E258" i="2" s="1"/>
  <c r="E258" i="21" s="1"/>
  <c r="E258" i="22" s="1"/>
  <c r="I223" i="18"/>
  <c r="R240" i="16"/>
  <c r="L180" i="2"/>
  <c r="L234" i="2"/>
  <c r="I241" i="5"/>
  <c r="H204" i="18"/>
  <c r="H204" i="17" s="1"/>
  <c r="H204" i="16" s="1"/>
  <c r="H204" i="5" s="1"/>
  <c r="H222" i="2" s="1"/>
  <c r="H222" i="21" s="1"/>
  <c r="H222" i="22" s="1"/>
  <c r="Q23" i="18"/>
  <c r="S113" i="18"/>
  <c r="P149" i="18"/>
  <c r="R41" i="19"/>
  <c r="P41" i="19"/>
  <c r="E167" i="19"/>
  <c r="E168" i="19" s="1"/>
  <c r="R40" i="20"/>
  <c r="J221" i="2"/>
  <c r="I204" i="18"/>
  <c r="I204" i="17" s="1"/>
  <c r="I204" i="16" s="1"/>
  <c r="I204" i="5" s="1"/>
  <c r="L200" i="17"/>
  <c r="L45" i="18"/>
  <c r="L213" i="19"/>
  <c r="J180" i="19"/>
  <c r="J154" i="19"/>
  <c r="L161" i="19"/>
  <c r="J28" i="16"/>
  <c r="O77" i="17"/>
  <c r="S77" i="17"/>
  <c r="S95" i="17"/>
  <c r="P131" i="17"/>
  <c r="S131" i="18"/>
  <c r="R131" i="18"/>
  <c r="O23" i="19"/>
  <c r="S41" i="19"/>
  <c r="O149" i="19"/>
  <c r="O186" i="19"/>
  <c r="O186" i="18" s="1"/>
  <c r="O186" i="17" s="1"/>
  <c r="O186" i="16" s="1"/>
  <c r="O186" i="5" s="1"/>
  <c r="O204" i="2" s="1"/>
  <c r="O204" i="21" s="1"/>
  <c r="O204" i="22" s="1"/>
  <c r="S186" i="19"/>
  <c r="S186" i="18" s="1"/>
  <c r="S186" i="17" s="1"/>
  <c r="T186" i="16" s="1"/>
  <c r="T186" i="5" s="1"/>
  <c r="T204" i="2" s="1"/>
  <c r="T204" i="21" s="1"/>
  <c r="T204" i="22" s="1"/>
  <c r="L181" i="20"/>
  <c r="H168" i="18"/>
  <c r="H168" i="17" s="1"/>
  <c r="H168" i="16" s="1"/>
  <c r="H168" i="5" s="1"/>
  <c r="H186" i="2" s="1"/>
  <c r="H186" i="21" s="1"/>
  <c r="H186" i="22" s="1"/>
  <c r="L49" i="5"/>
  <c r="M49" i="5"/>
  <c r="L57" i="5"/>
  <c r="M57" i="5"/>
  <c r="L67" i="5"/>
  <c r="M67" i="5"/>
  <c r="L70" i="5"/>
  <c r="M70" i="5"/>
  <c r="L73" i="5"/>
  <c r="M73" i="5"/>
  <c r="L80" i="5"/>
  <c r="M80" i="5"/>
  <c r="L83" i="5"/>
  <c r="M83" i="5"/>
  <c r="M89" i="5"/>
  <c r="L89" i="5"/>
  <c r="S113" i="5"/>
  <c r="L103" i="5"/>
  <c r="M103" i="5"/>
  <c r="O149" i="5"/>
  <c r="M49" i="16"/>
  <c r="M50" i="16" s="1"/>
  <c r="L49" i="16"/>
  <c r="M103" i="16"/>
  <c r="L103" i="16"/>
  <c r="M39" i="5"/>
  <c r="L39" i="5"/>
  <c r="M34" i="5"/>
  <c r="L34" i="5"/>
  <c r="M30" i="5"/>
  <c r="L30" i="5"/>
  <c r="L25" i="5"/>
  <c r="M25" i="5"/>
  <c r="M19" i="5"/>
  <c r="L19" i="5"/>
  <c r="M13" i="5"/>
  <c r="L13" i="5"/>
  <c r="M8" i="5"/>
  <c r="L8" i="5"/>
  <c r="O41" i="5"/>
  <c r="T41" i="5"/>
  <c r="M45" i="5"/>
  <c r="L45" i="5"/>
  <c r="L47" i="5"/>
  <c r="M47" i="5"/>
  <c r="S59" i="5"/>
  <c r="O113" i="5"/>
  <c r="M196" i="5"/>
  <c r="L196" i="5"/>
  <c r="M199" i="5"/>
  <c r="L199" i="5"/>
  <c r="M211" i="5"/>
  <c r="L211" i="5"/>
  <c r="M214" i="5"/>
  <c r="L214" i="5"/>
  <c r="M217" i="5"/>
  <c r="L217" i="5"/>
  <c r="J220" i="5"/>
  <c r="M38" i="5"/>
  <c r="L38" i="5"/>
  <c r="M33" i="5"/>
  <c r="L33" i="5"/>
  <c r="M29" i="5"/>
  <c r="L29" i="5"/>
  <c r="L17" i="5"/>
  <c r="M17" i="5"/>
  <c r="L12" i="5"/>
  <c r="M12" i="5"/>
  <c r="S23" i="5"/>
  <c r="P41" i="5"/>
  <c r="L43" i="5"/>
  <c r="M43" i="5"/>
  <c r="K221" i="17"/>
  <c r="L37" i="5"/>
  <c r="M37" i="5"/>
  <c r="M27" i="5"/>
  <c r="L27" i="5"/>
  <c r="L21" i="5"/>
  <c r="M21" i="5"/>
  <c r="L16" i="5"/>
  <c r="M16" i="5"/>
  <c r="L11" i="5"/>
  <c r="M11" i="5"/>
  <c r="M51" i="5"/>
  <c r="L51" i="5"/>
  <c r="J54" i="5"/>
  <c r="M56" i="5"/>
  <c r="L56" i="5"/>
  <c r="M63" i="5"/>
  <c r="L63" i="5"/>
  <c r="M66" i="5"/>
  <c r="L66" i="5"/>
  <c r="M69" i="5"/>
  <c r="L69" i="5"/>
  <c r="J72" i="5"/>
  <c r="M79" i="5"/>
  <c r="L79" i="5"/>
  <c r="M105" i="5"/>
  <c r="L105" i="5"/>
  <c r="J108" i="5"/>
  <c r="L116" i="5"/>
  <c r="M116" i="5"/>
  <c r="L119" i="5"/>
  <c r="L122" i="5" s="1"/>
  <c r="M119" i="5"/>
  <c r="M122" i="5" s="1"/>
  <c r="L124" i="5"/>
  <c r="M124" i="5"/>
  <c r="L127" i="5"/>
  <c r="M127" i="5"/>
  <c r="M143" i="5"/>
  <c r="L143" i="5"/>
  <c r="M146" i="5"/>
  <c r="L146" i="5"/>
  <c r="L151" i="5"/>
  <c r="M151" i="5"/>
  <c r="L161" i="5"/>
  <c r="M161" i="5"/>
  <c r="L164" i="5"/>
  <c r="M164" i="5"/>
  <c r="J166" i="5"/>
  <c r="L169" i="5"/>
  <c r="M169" i="5"/>
  <c r="L179" i="5"/>
  <c r="M179" i="5"/>
  <c r="L182" i="5"/>
  <c r="M182" i="5"/>
  <c r="O95" i="5"/>
  <c r="L85" i="5"/>
  <c r="M85" i="5"/>
  <c r="L88" i="5"/>
  <c r="M88" i="5"/>
  <c r="L91" i="5"/>
  <c r="M91" i="5"/>
  <c r="M99" i="5"/>
  <c r="L99" i="5"/>
  <c r="M102" i="5"/>
  <c r="L102" i="5"/>
  <c r="L111" i="5"/>
  <c r="M111" i="5"/>
  <c r="M123" i="5"/>
  <c r="L123" i="5"/>
  <c r="M135" i="5"/>
  <c r="L135" i="5"/>
  <c r="L142" i="5"/>
  <c r="M142" i="5"/>
  <c r="L145" i="5"/>
  <c r="M145" i="5"/>
  <c r="S167" i="5"/>
  <c r="M157" i="5"/>
  <c r="L157" i="5"/>
  <c r="M160" i="5"/>
  <c r="L160" i="5"/>
  <c r="M163" i="5"/>
  <c r="L163" i="5"/>
  <c r="M175" i="5"/>
  <c r="L175" i="5"/>
  <c r="M178" i="5"/>
  <c r="L178" i="5"/>
  <c r="M181" i="5"/>
  <c r="L181" i="5"/>
  <c r="L187" i="5"/>
  <c r="L190" i="5" s="1"/>
  <c r="M187" i="5"/>
  <c r="M190" i="5" s="1"/>
  <c r="M193" i="5"/>
  <c r="L193" i="5"/>
  <c r="L195" i="5"/>
  <c r="M195" i="5"/>
  <c r="L207" i="5"/>
  <c r="M207" i="5"/>
  <c r="L210" i="5"/>
  <c r="M210" i="5"/>
  <c r="L213" i="5"/>
  <c r="M213" i="5"/>
  <c r="Q149" i="16"/>
  <c r="M7" i="17"/>
  <c r="M10" i="17" s="1"/>
  <c r="L7" i="17"/>
  <c r="O167" i="17"/>
  <c r="Q167" i="17"/>
  <c r="M7" i="18"/>
  <c r="M10" i="18" s="1"/>
  <c r="L7" i="18"/>
  <c r="Q41" i="18"/>
  <c r="Q59" i="18"/>
  <c r="O113" i="18"/>
  <c r="E113" i="18"/>
  <c r="L119" i="18"/>
  <c r="Q131" i="18"/>
  <c r="M127" i="18"/>
  <c r="R149" i="18"/>
  <c r="O167" i="18"/>
  <c r="S167" i="18"/>
  <c r="Q203" i="18"/>
  <c r="R221" i="18"/>
  <c r="R23" i="19"/>
  <c r="S23" i="19"/>
  <c r="Q41" i="19"/>
  <c r="Q42" i="19" s="1"/>
  <c r="S59" i="19"/>
  <c r="R59" i="19"/>
  <c r="R95" i="19"/>
  <c r="P113" i="19"/>
  <c r="P114" i="19" s="1"/>
  <c r="S167" i="19"/>
  <c r="E185" i="19"/>
  <c r="E186" i="19" s="1"/>
  <c r="Q221" i="19"/>
  <c r="Q74" i="20"/>
  <c r="Q91" i="20"/>
  <c r="O108" i="20"/>
  <c r="S108" i="20"/>
  <c r="O142" i="20"/>
  <c r="M181" i="20"/>
  <c r="M184" i="20" s="1"/>
  <c r="R210" i="20"/>
  <c r="H40" i="20"/>
  <c r="I74" i="20"/>
  <c r="I108" i="20"/>
  <c r="I114" i="19" s="1"/>
  <c r="I114" i="18" s="1"/>
  <c r="I114" i="17" s="1"/>
  <c r="I114" i="16" s="1"/>
  <c r="I142" i="20"/>
  <c r="I150" i="19" s="1"/>
  <c r="I150" i="18" s="1"/>
  <c r="I150" i="17" s="1"/>
  <c r="I150" i="16" s="1"/>
  <c r="N206" i="20"/>
  <c r="N209" i="20" s="1"/>
  <c r="L206" i="20"/>
  <c r="H23" i="19"/>
  <c r="H59" i="19"/>
  <c r="N82" i="2"/>
  <c r="L14" i="2"/>
  <c r="H240" i="5"/>
  <c r="H258" i="2" s="1"/>
  <c r="H258" i="21" s="1"/>
  <c r="H258" i="22" s="1"/>
  <c r="M219" i="17"/>
  <c r="M221" i="17" s="1"/>
  <c r="L219" i="17"/>
  <c r="Q77" i="18"/>
  <c r="P113" i="18"/>
  <c r="M219" i="18"/>
  <c r="L219" i="18"/>
  <c r="I125" i="20"/>
  <c r="I132" i="19" s="1"/>
  <c r="I132" i="18" s="1"/>
  <c r="I132" i="17" s="1"/>
  <c r="I132" i="16" s="1"/>
  <c r="H77" i="19"/>
  <c r="I95" i="19"/>
  <c r="L198" i="2"/>
  <c r="H222" i="18"/>
  <c r="H222" i="17" s="1"/>
  <c r="H222" i="16" s="1"/>
  <c r="H222" i="5" s="1"/>
  <c r="H240" i="2" s="1"/>
  <c r="H240" i="21" s="1"/>
  <c r="H240" i="22" s="1"/>
  <c r="I168" i="17"/>
  <c r="I168" i="16" s="1"/>
  <c r="L52" i="5"/>
  <c r="M52" i="5"/>
  <c r="M61" i="5"/>
  <c r="L61" i="5"/>
  <c r="M74" i="5"/>
  <c r="L74" i="5"/>
  <c r="Q131" i="5"/>
  <c r="M125" i="5"/>
  <c r="L125" i="5"/>
  <c r="M128" i="5"/>
  <c r="L128" i="5"/>
  <c r="M133" i="5"/>
  <c r="L133" i="5"/>
  <c r="M138" i="5"/>
  <c r="L138" i="5"/>
  <c r="M141" i="5"/>
  <c r="L141" i="5"/>
  <c r="M147" i="5"/>
  <c r="L147" i="5"/>
  <c r="M152" i="5"/>
  <c r="L152" i="5"/>
  <c r="P167" i="5"/>
  <c r="M155" i="5"/>
  <c r="L155" i="5"/>
  <c r="M165" i="5"/>
  <c r="L165" i="5"/>
  <c r="M170" i="5"/>
  <c r="L170" i="5"/>
  <c r="M173" i="5"/>
  <c r="L173" i="5"/>
  <c r="M183" i="5"/>
  <c r="L183" i="5"/>
  <c r="M191" i="5"/>
  <c r="L191" i="5"/>
  <c r="L197" i="5"/>
  <c r="M197" i="5"/>
  <c r="L200" i="5"/>
  <c r="M200" i="5"/>
  <c r="L205" i="5"/>
  <c r="M205" i="5"/>
  <c r="L215" i="5"/>
  <c r="M215" i="5"/>
  <c r="L218" i="5"/>
  <c r="M218" i="5"/>
  <c r="O149" i="16"/>
  <c r="Q221" i="16"/>
  <c r="O23" i="17"/>
  <c r="R23" i="17"/>
  <c r="O41" i="17"/>
  <c r="R59" i="17"/>
  <c r="P113" i="17"/>
  <c r="S113" i="17"/>
  <c r="E131" i="17"/>
  <c r="Q131" i="17"/>
  <c r="R149" i="17"/>
  <c r="R203" i="17"/>
  <c r="J220" i="17"/>
  <c r="R23" i="18"/>
  <c r="O41" i="18"/>
  <c r="L30" i="18"/>
  <c r="S59" i="18"/>
  <c r="R77" i="18"/>
  <c r="Q95" i="18"/>
  <c r="P95" i="18"/>
  <c r="O95" i="18"/>
  <c r="S95" i="18"/>
  <c r="E131" i="18"/>
  <c r="O203" i="18"/>
  <c r="S203" i="18"/>
  <c r="P23" i="19"/>
  <c r="Q77" i="19"/>
  <c r="S77" i="19"/>
  <c r="R113" i="19"/>
  <c r="Q113" i="19"/>
  <c r="Q131" i="19"/>
  <c r="P149" i="19"/>
  <c r="S149" i="19"/>
  <c r="R149" i="19"/>
  <c r="O167" i="19"/>
  <c r="K198" i="19"/>
  <c r="P40" i="20"/>
  <c r="Q57" i="20"/>
  <c r="R193" i="20"/>
  <c r="P210" i="20"/>
  <c r="H91" i="20"/>
  <c r="I91" i="20"/>
  <c r="I77" i="19"/>
  <c r="H241" i="16"/>
  <c r="I241" i="16"/>
  <c r="N86" i="2"/>
  <c r="H241" i="5"/>
  <c r="H223" i="17"/>
  <c r="H186" i="17"/>
  <c r="H186" i="16" s="1"/>
  <c r="H186" i="5" s="1"/>
  <c r="H204" i="2" s="1"/>
  <c r="H204" i="21" s="1"/>
  <c r="H204" i="22" s="1"/>
  <c r="L55" i="5"/>
  <c r="M55" i="5"/>
  <c r="M71" i="5"/>
  <c r="L71" i="5"/>
  <c r="M81" i="5"/>
  <c r="L81" i="5"/>
  <c r="M92" i="5"/>
  <c r="L92" i="5"/>
  <c r="M97" i="5"/>
  <c r="L97" i="5"/>
  <c r="L106" i="5"/>
  <c r="M106" i="5"/>
  <c r="L109" i="5"/>
  <c r="M109" i="5"/>
  <c r="M117" i="5"/>
  <c r="L117" i="5"/>
  <c r="L35" i="5"/>
  <c r="M35" i="5"/>
  <c r="L31" i="5"/>
  <c r="M31" i="5"/>
  <c r="M26" i="5"/>
  <c r="L26" i="5"/>
  <c r="M20" i="5"/>
  <c r="L20" i="5"/>
  <c r="M15" i="5"/>
  <c r="L15" i="5"/>
  <c r="M9" i="5"/>
  <c r="L9" i="5"/>
  <c r="P23" i="5"/>
  <c r="S41" i="5"/>
  <c r="L44" i="5"/>
  <c r="M44" i="5"/>
  <c r="M48" i="5"/>
  <c r="L48" i="5"/>
  <c r="M53" i="5"/>
  <c r="L53" i="5"/>
  <c r="L62" i="5"/>
  <c r="M62" i="5"/>
  <c r="P77" i="5"/>
  <c r="L65" i="5"/>
  <c r="M65" i="5"/>
  <c r="L75" i="5"/>
  <c r="M75" i="5"/>
  <c r="M84" i="5"/>
  <c r="L84" i="5"/>
  <c r="M87" i="5"/>
  <c r="L87" i="5"/>
  <c r="L93" i="5"/>
  <c r="M93" i="5"/>
  <c r="L98" i="5"/>
  <c r="M98" i="5"/>
  <c r="P113" i="5"/>
  <c r="L101" i="5"/>
  <c r="L104" i="5" s="1"/>
  <c r="M101" i="5"/>
  <c r="M107" i="5"/>
  <c r="L107" i="5"/>
  <c r="M110" i="5"/>
  <c r="L110" i="5"/>
  <c r="M115" i="5"/>
  <c r="L115" i="5"/>
  <c r="L129" i="5"/>
  <c r="M129" i="5"/>
  <c r="L134" i="5"/>
  <c r="M134" i="5"/>
  <c r="P149" i="5"/>
  <c r="L137" i="5"/>
  <c r="M137" i="5"/>
  <c r="L139" i="5"/>
  <c r="M139" i="5"/>
  <c r="L153" i="5"/>
  <c r="M153" i="5"/>
  <c r="Q167" i="5"/>
  <c r="L156" i="5"/>
  <c r="M156" i="5"/>
  <c r="L159" i="5"/>
  <c r="M159" i="5"/>
  <c r="L171" i="5"/>
  <c r="M171" i="5"/>
  <c r="L174" i="5"/>
  <c r="M174" i="5"/>
  <c r="M176" i="5" s="1"/>
  <c r="L177" i="5"/>
  <c r="M177" i="5"/>
  <c r="L192" i="5"/>
  <c r="M192" i="5"/>
  <c r="M201" i="5"/>
  <c r="L201" i="5"/>
  <c r="M206" i="5"/>
  <c r="L206" i="5"/>
  <c r="J212" i="5"/>
  <c r="M209" i="5"/>
  <c r="L209" i="5"/>
  <c r="M219" i="5"/>
  <c r="L219" i="5"/>
  <c r="M7" i="16"/>
  <c r="L7" i="16"/>
  <c r="Q59" i="16"/>
  <c r="O59" i="16"/>
  <c r="Q77" i="16"/>
  <c r="T77" i="16"/>
  <c r="Q95" i="16"/>
  <c r="P113" i="16"/>
  <c r="J118" i="16"/>
  <c r="P23" i="17"/>
  <c r="S23" i="17"/>
  <c r="L38" i="17"/>
  <c r="Q59" i="17"/>
  <c r="O95" i="17"/>
  <c r="Q113" i="17"/>
  <c r="R131" i="17"/>
  <c r="L170" i="17"/>
  <c r="O203" i="17"/>
  <c r="P41" i="18"/>
  <c r="S41" i="18"/>
  <c r="O59" i="18"/>
  <c r="S77" i="18"/>
  <c r="L102" i="18"/>
  <c r="O131" i="18"/>
  <c r="Q149" i="18"/>
  <c r="Q167" i="18"/>
  <c r="Q221" i="18"/>
  <c r="P221" i="18"/>
  <c r="M7" i="19"/>
  <c r="M10" i="19" s="1"/>
  <c r="L7" i="19"/>
  <c r="Q23" i="19"/>
  <c r="O41" i="19"/>
  <c r="O59" i="19"/>
  <c r="E77" i="19"/>
  <c r="R77" i="19"/>
  <c r="S113" i="19"/>
  <c r="O113" i="19"/>
  <c r="P186" i="18"/>
  <c r="P186" i="17" s="1"/>
  <c r="P186" i="16" s="1"/>
  <c r="P186" i="5" s="1"/>
  <c r="P204" i="2" s="1"/>
  <c r="P204" i="21" s="1"/>
  <c r="P204" i="22" s="1"/>
  <c r="Q203" i="19"/>
  <c r="P221" i="19"/>
  <c r="M219" i="19"/>
  <c r="M220" i="19" s="1"/>
  <c r="L219" i="19"/>
  <c r="J14" i="20"/>
  <c r="O40" i="20"/>
  <c r="S74" i="20"/>
  <c r="P91" i="20"/>
  <c r="S91" i="20"/>
  <c r="R125" i="20"/>
  <c r="O193" i="20"/>
  <c r="S193" i="20"/>
  <c r="H74" i="20"/>
  <c r="H108" i="20"/>
  <c r="H114" i="19" s="1"/>
  <c r="H114" i="18" s="1"/>
  <c r="H114" i="17" s="1"/>
  <c r="H114" i="16" s="1"/>
  <c r="H114" i="5" s="1"/>
  <c r="H114" i="2" s="1"/>
  <c r="H114" i="21" s="1"/>
  <c r="H114" i="22" s="1"/>
  <c r="H142" i="20"/>
  <c r="H150" i="19" s="1"/>
  <c r="H150" i="18" s="1"/>
  <c r="H150" i="17" s="1"/>
  <c r="H150" i="16" s="1"/>
  <c r="H150" i="5" s="1"/>
  <c r="H150" i="2" s="1"/>
  <c r="H150" i="21" s="1"/>
  <c r="H150" i="22" s="1"/>
  <c r="I41" i="19"/>
  <c r="I59" i="19"/>
  <c r="L234" i="16"/>
  <c r="M226" i="16"/>
  <c r="H223" i="18"/>
  <c r="N36" i="2"/>
  <c r="L216" i="2"/>
  <c r="L252" i="2"/>
  <c r="I240" i="5"/>
  <c r="R240" i="5" s="1"/>
  <c r="L22" i="2"/>
  <c r="N76" i="2"/>
  <c r="N126" i="2"/>
  <c r="N108" i="2"/>
  <c r="L144" i="2"/>
  <c r="L108" i="2"/>
  <c r="J77" i="2"/>
  <c r="E259" i="2"/>
  <c r="L18" i="2"/>
  <c r="P77" i="16"/>
  <c r="P167" i="16"/>
  <c r="Q258" i="2"/>
  <c r="Q258" i="21" s="1"/>
  <c r="Q258" i="22" s="1"/>
  <c r="Q272" i="23" s="1"/>
  <c r="S272" i="24" s="1"/>
  <c r="O41" i="16"/>
  <c r="T221" i="16"/>
  <c r="S221" i="16"/>
  <c r="K239" i="16"/>
  <c r="K240" i="16" s="1"/>
  <c r="K240" i="5" s="1"/>
  <c r="S203" i="16"/>
  <c r="T95" i="5"/>
  <c r="T167" i="5"/>
  <c r="O203" i="5"/>
  <c r="P221" i="5"/>
  <c r="S221" i="5"/>
  <c r="T23" i="5"/>
  <c r="K23" i="2"/>
  <c r="T259" i="2"/>
  <c r="O259" i="2"/>
  <c r="P259" i="2"/>
  <c r="S259" i="2"/>
  <c r="Q259" i="2"/>
  <c r="I259" i="2"/>
  <c r="N118" i="2"/>
  <c r="N140" i="2"/>
  <c r="N32" i="2"/>
  <c r="H259" i="2"/>
  <c r="J23" i="2"/>
  <c r="L194" i="2"/>
  <c r="L208" i="2"/>
  <c r="M72" i="2"/>
  <c r="L230" i="2"/>
  <c r="L140" i="2"/>
  <c r="M252" i="2"/>
  <c r="M220" i="2"/>
  <c r="L130" i="2"/>
  <c r="L118" i="2"/>
  <c r="L82" i="2"/>
  <c r="K239" i="2"/>
  <c r="J59" i="2"/>
  <c r="J95" i="2"/>
  <c r="L46" i="2"/>
  <c r="K203" i="2"/>
  <c r="M234" i="2"/>
  <c r="N230" i="2"/>
  <c r="N239" i="2" s="1"/>
  <c r="N212" i="2"/>
  <c r="N221" i="2" s="1"/>
  <c r="M68" i="2"/>
  <c r="M36" i="2"/>
  <c r="K185" i="2"/>
  <c r="N194" i="2"/>
  <c r="M130" i="2"/>
  <c r="L94" i="2"/>
  <c r="K95" i="2"/>
  <c r="L126" i="2"/>
  <c r="K149" i="2"/>
  <c r="L86" i="2"/>
  <c r="M144" i="2"/>
  <c r="M126" i="2"/>
  <c r="M104" i="2"/>
  <c r="L64" i="2"/>
  <c r="K77" i="2"/>
  <c r="L90" i="2"/>
  <c r="K113" i="2"/>
  <c r="L104" i="2"/>
  <c r="L54" i="2"/>
  <c r="K41" i="2"/>
  <c r="L28" i="2"/>
  <c r="L58" i="2"/>
  <c r="K59" i="2"/>
  <c r="L36" i="2"/>
  <c r="M14" i="2"/>
  <c r="N14" i="2"/>
  <c r="N23" i="2" s="1"/>
  <c r="J18" i="5"/>
  <c r="N14" i="5"/>
  <c r="J202" i="16"/>
  <c r="L191" i="16"/>
  <c r="L175" i="16"/>
  <c r="L184" i="16" s="1"/>
  <c r="J144" i="16"/>
  <c r="L61" i="16"/>
  <c r="L164" i="16"/>
  <c r="L138" i="16"/>
  <c r="J126" i="16"/>
  <c r="J64" i="16"/>
  <c r="L13" i="16"/>
  <c r="J40" i="16"/>
  <c r="P41" i="16"/>
  <c r="T41" i="16"/>
  <c r="Q41" i="16"/>
  <c r="T59" i="16"/>
  <c r="O77" i="16"/>
  <c r="O95" i="16"/>
  <c r="S95" i="16"/>
  <c r="Q113" i="16"/>
  <c r="P131" i="16"/>
  <c r="T131" i="16"/>
  <c r="S149" i="16"/>
  <c r="S167" i="16"/>
  <c r="T167" i="16"/>
  <c r="J176" i="16"/>
  <c r="Q203" i="16"/>
  <c r="L230" i="16"/>
  <c r="L199" i="16"/>
  <c r="L133" i="16"/>
  <c r="J58" i="16"/>
  <c r="J100" i="16"/>
  <c r="J36" i="16"/>
  <c r="L219" i="16"/>
  <c r="L220" i="16" s="1"/>
  <c r="L38" i="16"/>
  <c r="L30" i="16"/>
  <c r="L9" i="16"/>
  <c r="P59" i="16"/>
  <c r="S59" i="16"/>
  <c r="T95" i="16"/>
  <c r="S113" i="16"/>
  <c r="Q131" i="16"/>
  <c r="T149" i="16"/>
  <c r="O167" i="16"/>
  <c r="O203" i="16"/>
  <c r="O221" i="16"/>
  <c r="J239" i="16"/>
  <c r="J240" i="16" s="1"/>
  <c r="L141" i="16"/>
  <c r="L196" i="16"/>
  <c r="J140" i="16"/>
  <c r="L111" i="16"/>
  <c r="J198" i="16"/>
  <c r="J130" i="16"/>
  <c r="L98" i="16"/>
  <c r="O23" i="16"/>
  <c r="P95" i="16"/>
  <c r="O113" i="16"/>
  <c r="T113" i="16"/>
  <c r="P149" i="16"/>
  <c r="T203" i="16"/>
  <c r="M176" i="16"/>
  <c r="J14" i="16"/>
  <c r="M11" i="17"/>
  <c r="M14" i="17" s="1"/>
  <c r="J18" i="18"/>
  <c r="L21" i="18"/>
  <c r="M11" i="18"/>
  <c r="M14" i="18" s="1"/>
  <c r="K82" i="19"/>
  <c r="L12" i="19"/>
  <c r="K90" i="19"/>
  <c r="L20" i="19"/>
  <c r="K86" i="19"/>
  <c r="K14" i="19"/>
  <c r="K40" i="19"/>
  <c r="L84" i="19"/>
  <c r="N81" i="19"/>
  <c r="N82" i="19" s="1"/>
  <c r="K50" i="19"/>
  <c r="K18" i="19"/>
  <c r="L67" i="19"/>
  <c r="K46" i="19"/>
  <c r="L16" i="19"/>
  <c r="M11" i="19"/>
  <c r="M14" i="19" s="1"/>
  <c r="K113" i="18"/>
  <c r="Q167" i="16"/>
  <c r="L27" i="17"/>
  <c r="M27" i="17"/>
  <c r="M28" i="17" s="1"/>
  <c r="M51" i="17"/>
  <c r="M54" i="17" s="1"/>
  <c r="J76" i="17"/>
  <c r="M74" i="17"/>
  <c r="M133" i="17"/>
  <c r="L159" i="17"/>
  <c r="M159" i="17"/>
  <c r="L165" i="17"/>
  <c r="M165" i="17"/>
  <c r="M181" i="17"/>
  <c r="J184" i="17"/>
  <c r="L191" i="17"/>
  <c r="M191" i="17"/>
  <c r="L193" i="17"/>
  <c r="M193" i="17"/>
  <c r="L201" i="17"/>
  <c r="M201" i="17"/>
  <c r="J32" i="18"/>
  <c r="M29" i="18"/>
  <c r="M32" i="18" s="1"/>
  <c r="L44" i="18"/>
  <c r="M44" i="18"/>
  <c r="M46" i="18" s="1"/>
  <c r="L51" i="18"/>
  <c r="M51" i="18"/>
  <c r="L62" i="18"/>
  <c r="M62" i="18"/>
  <c r="M64" i="18" s="1"/>
  <c r="L66" i="18"/>
  <c r="M66" i="18"/>
  <c r="L87" i="18"/>
  <c r="M87" i="18"/>
  <c r="L106" i="18"/>
  <c r="M106" i="18"/>
  <c r="L151" i="18"/>
  <c r="M151" i="18"/>
  <c r="L157" i="18"/>
  <c r="M157" i="18"/>
  <c r="M158" i="18" s="1"/>
  <c r="L178" i="18"/>
  <c r="M178" i="18"/>
  <c r="J184" i="18"/>
  <c r="M181" i="18"/>
  <c r="L191" i="18"/>
  <c r="M191" i="18"/>
  <c r="M194" i="18" s="1"/>
  <c r="M209" i="18"/>
  <c r="L109" i="19"/>
  <c r="M109" i="19"/>
  <c r="M112" i="19" s="1"/>
  <c r="L170" i="19"/>
  <c r="M170" i="19"/>
  <c r="M172" i="19" s="1"/>
  <c r="N199" i="19"/>
  <c r="N202" i="19" s="1"/>
  <c r="P23" i="20"/>
  <c r="O57" i="20"/>
  <c r="S57" i="20"/>
  <c r="P74" i="20"/>
  <c r="L75" i="20"/>
  <c r="M75" i="20"/>
  <c r="M78" i="20" s="1"/>
  <c r="O91" i="20"/>
  <c r="R108" i="20"/>
  <c r="Q125" i="20"/>
  <c r="M113" i="20"/>
  <c r="M116" i="20" s="1"/>
  <c r="L122" i="20"/>
  <c r="R142" i="20"/>
  <c r="L132" i="20"/>
  <c r="M132" i="20"/>
  <c r="M133" i="20" s="1"/>
  <c r="L135" i="20"/>
  <c r="M135" i="20"/>
  <c r="M137" i="20" s="1"/>
  <c r="Q159" i="20"/>
  <c r="F193" i="20"/>
  <c r="Q193" i="20"/>
  <c r="F210" i="20"/>
  <c r="Q210" i="20"/>
  <c r="H23" i="20"/>
  <c r="I40" i="20"/>
  <c r="H57" i="20"/>
  <c r="K56" i="20"/>
  <c r="N53" i="20"/>
  <c r="N56" i="20" s="1"/>
  <c r="I57" i="20"/>
  <c r="K73" i="20"/>
  <c r="N70" i="20"/>
  <c r="N73" i="20" s="1"/>
  <c r="L136" i="20"/>
  <c r="N136" i="20"/>
  <c r="N137" i="20" s="1"/>
  <c r="L190" i="20"/>
  <c r="N190" i="20"/>
  <c r="N192" i="20" s="1"/>
  <c r="J28" i="19"/>
  <c r="M84" i="19"/>
  <c r="M86" i="19" s="1"/>
  <c r="L112" i="2"/>
  <c r="L72" i="2"/>
  <c r="M64" i="2"/>
  <c r="J239" i="2"/>
  <c r="Q41" i="5"/>
  <c r="Q95" i="5"/>
  <c r="E149" i="5"/>
  <c r="J184" i="5"/>
  <c r="N18" i="16"/>
  <c r="L53" i="16"/>
  <c r="L63" i="16"/>
  <c r="M181" i="16"/>
  <c r="J184" i="16"/>
  <c r="J18" i="17"/>
  <c r="L31" i="17"/>
  <c r="M31" i="17"/>
  <c r="L34" i="17"/>
  <c r="M34" i="17"/>
  <c r="M36" i="17" s="1"/>
  <c r="E41" i="17"/>
  <c r="L75" i="17"/>
  <c r="M75" i="17"/>
  <c r="L92" i="17"/>
  <c r="M92" i="17"/>
  <c r="L110" i="17"/>
  <c r="M110" i="17"/>
  <c r="J118" i="17"/>
  <c r="M115" i="17"/>
  <c r="M118" i="17" s="1"/>
  <c r="L134" i="17"/>
  <c r="M134" i="17"/>
  <c r="L152" i="17"/>
  <c r="M152" i="17"/>
  <c r="L157" i="17"/>
  <c r="M157" i="17"/>
  <c r="L199" i="17"/>
  <c r="M199" i="17"/>
  <c r="L13" i="18"/>
  <c r="L38" i="18"/>
  <c r="L56" i="18"/>
  <c r="M56" i="18"/>
  <c r="L79" i="18"/>
  <c r="M79" i="18"/>
  <c r="L110" i="18"/>
  <c r="K131" i="18"/>
  <c r="L161" i="18"/>
  <c r="M161" i="18"/>
  <c r="L170" i="18"/>
  <c r="M170" i="18"/>
  <c r="L206" i="18"/>
  <c r="M206" i="18"/>
  <c r="M208" i="18" s="1"/>
  <c r="L210" i="18"/>
  <c r="L212" i="18" s="1"/>
  <c r="M210" i="18"/>
  <c r="L214" i="18"/>
  <c r="M214" i="18"/>
  <c r="L218" i="18"/>
  <c r="M218" i="18"/>
  <c r="L142" i="19"/>
  <c r="M142" i="19"/>
  <c r="M144" i="19" s="1"/>
  <c r="J158" i="19"/>
  <c r="M155" i="19"/>
  <c r="J198" i="19"/>
  <c r="M195" i="19"/>
  <c r="M196" i="19"/>
  <c r="M200" i="19"/>
  <c r="M202" i="19" s="1"/>
  <c r="E203" i="19"/>
  <c r="E204" i="19" s="1"/>
  <c r="O125" i="20"/>
  <c r="O150" i="19" s="1"/>
  <c r="L127" i="20"/>
  <c r="M127" i="20"/>
  <c r="S142" i="20"/>
  <c r="L195" i="20"/>
  <c r="I23" i="20"/>
  <c r="L58" i="20"/>
  <c r="N58" i="20"/>
  <c r="L238" i="16"/>
  <c r="M230" i="16"/>
  <c r="N239" i="5"/>
  <c r="Q23" i="5"/>
  <c r="M172" i="5"/>
  <c r="N14" i="16"/>
  <c r="J22" i="16"/>
  <c r="M55" i="17"/>
  <c r="M58" i="17" s="1"/>
  <c r="J64" i="17"/>
  <c r="M63" i="17"/>
  <c r="M64" i="17" s="1"/>
  <c r="J72" i="17"/>
  <c r="M69" i="17"/>
  <c r="L105" i="17"/>
  <c r="M119" i="17"/>
  <c r="M122" i="17" s="1"/>
  <c r="L142" i="17"/>
  <c r="M142" i="17"/>
  <c r="M144" i="17" s="1"/>
  <c r="L153" i="17"/>
  <c r="M153" i="17"/>
  <c r="L174" i="17"/>
  <c r="M174" i="17"/>
  <c r="E185" i="17"/>
  <c r="J208" i="17"/>
  <c r="M205" i="17"/>
  <c r="M208" i="17" s="1"/>
  <c r="J212" i="17"/>
  <c r="M209" i="17"/>
  <c r="M212" i="17" s="1"/>
  <c r="J14" i="18"/>
  <c r="E41" i="18"/>
  <c r="L52" i="18"/>
  <c r="M52" i="18"/>
  <c r="L57" i="18"/>
  <c r="M57" i="18"/>
  <c r="L70" i="18"/>
  <c r="M70" i="18"/>
  <c r="M72" i="18" s="1"/>
  <c r="L89" i="18"/>
  <c r="M89" i="18"/>
  <c r="L98" i="18"/>
  <c r="M98" i="18"/>
  <c r="L153" i="18"/>
  <c r="M153" i="18"/>
  <c r="L165" i="18"/>
  <c r="M165" i="18"/>
  <c r="M195" i="18"/>
  <c r="M198" i="18" s="1"/>
  <c r="L201" i="18"/>
  <c r="M201" i="18"/>
  <c r="M202" i="18" s="1"/>
  <c r="E41" i="19"/>
  <c r="L99" i="19"/>
  <c r="M99" i="19"/>
  <c r="M100" i="19" s="1"/>
  <c r="L146" i="19"/>
  <c r="M146" i="19"/>
  <c r="M148" i="19" s="1"/>
  <c r="M181" i="19"/>
  <c r="J184" i="19"/>
  <c r="L25" i="20"/>
  <c r="M25" i="20"/>
  <c r="L43" i="20"/>
  <c r="M43" i="20"/>
  <c r="M44" i="20" s="1"/>
  <c r="L45" i="20"/>
  <c r="M45" i="20"/>
  <c r="M48" i="20" s="1"/>
  <c r="L111" i="20"/>
  <c r="M111" i="20"/>
  <c r="M112" i="20" s="1"/>
  <c r="M121" i="20"/>
  <c r="M124" i="20" s="1"/>
  <c r="M180" i="20"/>
  <c r="L62" i="20"/>
  <c r="N62" i="20"/>
  <c r="K82" i="20"/>
  <c r="N80" i="20"/>
  <c r="N82" i="20" s="1"/>
  <c r="K116" i="20"/>
  <c r="N114" i="20"/>
  <c r="N116" i="20" s="1"/>
  <c r="L164" i="20"/>
  <c r="N164" i="20"/>
  <c r="N167" i="20" s="1"/>
  <c r="M44" i="19"/>
  <c r="M46" i="19" s="1"/>
  <c r="M52" i="19"/>
  <c r="J203" i="2"/>
  <c r="K185" i="16"/>
  <c r="K185" i="18"/>
  <c r="J148" i="5"/>
  <c r="E95" i="5"/>
  <c r="E185" i="5"/>
  <c r="J10" i="16"/>
  <c r="M16" i="16"/>
  <c r="Q23" i="16"/>
  <c r="N22" i="16"/>
  <c r="J90" i="16"/>
  <c r="E113" i="16"/>
  <c r="L125" i="16"/>
  <c r="J180" i="16"/>
  <c r="E185" i="16"/>
  <c r="L48" i="17"/>
  <c r="L70" i="17"/>
  <c r="M70" i="17"/>
  <c r="L73" i="17"/>
  <c r="M73" i="17"/>
  <c r="L102" i="17"/>
  <c r="L106" i="17"/>
  <c r="M106" i="17"/>
  <c r="M137" i="17"/>
  <c r="M140" i="17" s="1"/>
  <c r="E149" i="17"/>
  <c r="L178" i="17"/>
  <c r="L192" i="17"/>
  <c r="M192" i="17"/>
  <c r="J216" i="17"/>
  <c r="M213" i="17"/>
  <c r="M216" i="17" s="1"/>
  <c r="L34" i="18"/>
  <c r="M34" i="18"/>
  <c r="M36" i="18" s="1"/>
  <c r="J40" i="18"/>
  <c r="M37" i="18"/>
  <c r="M40" i="18" s="1"/>
  <c r="K59" i="18"/>
  <c r="L53" i="18"/>
  <c r="M53" i="18"/>
  <c r="L74" i="18"/>
  <c r="M74" i="18"/>
  <c r="M76" i="18" s="1"/>
  <c r="L81" i="18"/>
  <c r="M81" i="18"/>
  <c r="L117" i="18"/>
  <c r="M117" i="18"/>
  <c r="M118" i="18" s="1"/>
  <c r="L159" i="18"/>
  <c r="M159" i="18"/>
  <c r="E185" i="18"/>
  <c r="J18" i="19"/>
  <c r="E95" i="19"/>
  <c r="L111" i="19"/>
  <c r="L134" i="19"/>
  <c r="M134" i="19"/>
  <c r="M136" i="19" s="1"/>
  <c r="L157" i="19"/>
  <c r="M157" i="19"/>
  <c r="L182" i="19"/>
  <c r="L184" i="19" s="1"/>
  <c r="M182" i="19"/>
  <c r="L187" i="19"/>
  <c r="M187" i="19"/>
  <c r="N195" i="19"/>
  <c r="N198" i="19" s="1"/>
  <c r="L197" i="19"/>
  <c r="M197" i="19"/>
  <c r="S40" i="20"/>
  <c r="R57" i="20"/>
  <c r="L83" i="20"/>
  <c r="M83" i="20"/>
  <c r="M86" i="20" s="1"/>
  <c r="Q108" i="20"/>
  <c r="E125" i="20"/>
  <c r="S125" i="20"/>
  <c r="O159" i="20"/>
  <c r="K52" i="20"/>
  <c r="N49" i="20"/>
  <c r="N52" i="20" s="1"/>
  <c r="L59" i="20"/>
  <c r="N59" i="20"/>
  <c r="M29" i="19"/>
  <c r="M32" i="19" s="1"/>
  <c r="M39" i="19"/>
  <c r="M40" i="19" s="1"/>
  <c r="K185" i="5"/>
  <c r="L202" i="2"/>
  <c r="K185" i="17"/>
  <c r="K146" i="20"/>
  <c r="N148" i="20"/>
  <c r="N150" i="20" s="1"/>
  <c r="L144" i="20"/>
  <c r="N144" i="20"/>
  <c r="N146" i="20" s="1"/>
  <c r="M163" i="20"/>
  <c r="J148" i="17"/>
  <c r="M145" i="17"/>
  <c r="M148" i="17" s="1"/>
  <c r="M136" i="2"/>
  <c r="L50" i="2"/>
  <c r="M28" i="2"/>
  <c r="M256" i="2"/>
  <c r="L256" i="2"/>
  <c r="M248" i="2"/>
  <c r="L248" i="2"/>
  <c r="K221" i="2"/>
  <c r="L190" i="2"/>
  <c r="M198" i="2"/>
  <c r="L68" i="2"/>
  <c r="L148" i="2"/>
  <c r="M90" i="2"/>
  <c r="M32" i="2"/>
  <c r="L32" i="2"/>
  <c r="L238" i="5"/>
  <c r="E167" i="5"/>
  <c r="E203" i="5"/>
  <c r="E221" i="5"/>
  <c r="J257" i="2"/>
  <c r="K257" i="2"/>
  <c r="M238" i="2"/>
  <c r="M230" i="2"/>
  <c r="M216" i="2"/>
  <c r="M194" i="2"/>
  <c r="N190" i="2"/>
  <c r="M190" i="2"/>
  <c r="M172" i="2"/>
  <c r="L172" i="2"/>
  <c r="M148" i="2"/>
  <c r="M140" i="2"/>
  <c r="L122" i="2"/>
  <c r="J131" i="2"/>
  <c r="J113" i="2"/>
  <c r="M100" i="2"/>
  <c r="L100" i="2"/>
  <c r="M94" i="2"/>
  <c r="M86" i="2"/>
  <c r="M82" i="2"/>
  <c r="M76" i="2"/>
  <c r="L76" i="2"/>
  <c r="M58" i="2"/>
  <c r="M54" i="2"/>
  <c r="M50" i="2"/>
  <c r="M46" i="2"/>
  <c r="M40" i="2"/>
  <c r="L40" i="2"/>
  <c r="N257" i="2"/>
  <c r="M202" i="2"/>
  <c r="N185" i="2"/>
  <c r="K131" i="2"/>
  <c r="J118" i="5"/>
  <c r="J64" i="5"/>
  <c r="J46" i="5"/>
  <c r="J104" i="5"/>
  <c r="J86" i="5"/>
  <c r="J122" i="5"/>
  <c r="J14" i="5"/>
  <c r="J90" i="5"/>
  <c r="J144" i="5"/>
  <c r="E131" i="5"/>
  <c r="E113" i="5"/>
  <c r="E77" i="5"/>
  <c r="E59" i="5"/>
  <c r="E41" i="5"/>
  <c r="J36" i="5"/>
  <c r="E23" i="5"/>
  <c r="J94" i="5"/>
  <c r="J76" i="5"/>
  <c r="J58" i="5"/>
  <c r="J40" i="5"/>
  <c r="K221" i="5"/>
  <c r="N216" i="5"/>
  <c r="N208" i="5"/>
  <c r="N198" i="5"/>
  <c r="K203" i="5"/>
  <c r="N185" i="5"/>
  <c r="N180" i="5"/>
  <c r="N176" i="5"/>
  <c r="N172" i="5"/>
  <c r="N184" i="5"/>
  <c r="N166" i="5"/>
  <c r="N162" i="5"/>
  <c r="N158" i="5"/>
  <c r="K131" i="5"/>
  <c r="N126" i="5"/>
  <c r="N131" i="5" s="1"/>
  <c r="N112" i="5"/>
  <c r="K113" i="5"/>
  <c r="K95" i="5"/>
  <c r="N90" i="5"/>
  <c r="N86" i="5"/>
  <c r="N82" i="5"/>
  <c r="N76" i="5"/>
  <c r="N64" i="5"/>
  <c r="N40" i="5"/>
  <c r="K41" i="5"/>
  <c r="N22" i="5"/>
  <c r="L234" i="5"/>
  <c r="J239" i="5"/>
  <c r="L226" i="5"/>
  <c r="N220" i="5"/>
  <c r="N190" i="5"/>
  <c r="J202" i="5"/>
  <c r="J176" i="5"/>
  <c r="K167" i="5"/>
  <c r="N154" i="5"/>
  <c r="N148" i="5"/>
  <c r="N136" i="5"/>
  <c r="J136" i="5"/>
  <c r="K148" i="5"/>
  <c r="K149" i="5" s="1"/>
  <c r="J140" i="5"/>
  <c r="N108" i="5"/>
  <c r="J100" i="5"/>
  <c r="J112" i="5"/>
  <c r="J82" i="5"/>
  <c r="N68" i="5"/>
  <c r="K68" i="5"/>
  <c r="K77" i="5" s="1"/>
  <c r="N59" i="5"/>
  <c r="J50" i="5"/>
  <c r="K50" i="5"/>
  <c r="K59" i="5" s="1"/>
  <c r="J28" i="5"/>
  <c r="J32" i="5"/>
  <c r="N28" i="5"/>
  <c r="J22" i="5"/>
  <c r="N18" i="5"/>
  <c r="N10" i="5"/>
  <c r="K10" i="5"/>
  <c r="K23" i="5" s="1"/>
  <c r="J172" i="16"/>
  <c r="M169" i="16"/>
  <c r="L187" i="16"/>
  <c r="J208" i="16"/>
  <c r="J190" i="16"/>
  <c r="M188" i="16"/>
  <c r="L170" i="16"/>
  <c r="M170" i="16"/>
  <c r="M171" i="16"/>
  <c r="L189" i="16"/>
  <c r="M189" i="16"/>
  <c r="J212" i="16"/>
  <c r="M209" i="16"/>
  <c r="M212" i="16" s="1"/>
  <c r="M194" i="16"/>
  <c r="L155" i="16"/>
  <c r="M156" i="16"/>
  <c r="L195" i="16"/>
  <c r="J216" i="16"/>
  <c r="E221" i="16"/>
  <c r="L178" i="16"/>
  <c r="M178" i="16"/>
  <c r="M180" i="16" s="1"/>
  <c r="M234" i="16"/>
  <c r="E203" i="16"/>
  <c r="J162" i="16"/>
  <c r="E167" i="16"/>
  <c r="L163" i="16"/>
  <c r="M163" i="16"/>
  <c r="L181" i="16"/>
  <c r="J220" i="16"/>
  <c r="M217" i="16"/>
  <c r="M220" i="16" s="1"/>
  <c r="M238" i="16"/>
  <c r="M202" i="16"/>
  <c r="N239" i="16"/>
  <c r="N240" i="16" s="1"/>
  <c r="L134" i="16"/>
  <c r="M134" i="16"/>
  <c r="L116" i="16"/>
  <c r="M116" i="16"/>
  <c r="M118" i="16" s="1"/>
  <c r="L120" i="16"/>
  <c r="M120" i="16"/>
  <c r="M122" i="16" s="1"/>
  <c r="L121" i="16"/>
  <c r="E149" i="16"/>
  <c r="L142" i="16"/>
  <c r="M142" i="16"/>
  <c r="M144" i="16" s="1"/>
  <c r="L124" i="16"/>
  <c r="M124" i="16"/>
  <c r="M126" i="16" s="1"/>
  <c r="E131" i="16"/>
  <c r="L146" i="16"/>
  <c r="M146" i="16"/>
  <c r="L129" i="16"/>
  <c r="L110" i="16"/>
  <c r="J112" i="16"/>
  <c r="M109" i="16"/>
  <c r="M112" i="16" s="1"/>
  <c r="J94" i="16"/>
  <c r="M91" i="16"/>
  <c r="M94" i="16" s="1"/>
  <c r="L91" i="16"/>
  <c r="J108" i="16"/>
  <c r="L89" i="16"/>
  <c r="M89" i="16"/>
  <c r="J104" i="16"/>
  <c r="M101" i="16"/>
  <c r="J86" i="16"/>
  <c r="M83" i="16"/>
  <c r="L83" i="16"/>
  <c r="M100" i="16"/>
  <c r="J82" i="16"/>
  <c r="M79" i="16"/>
  <c r="M82" i="16" s="1"/>
  <c r="M65" i="16"/>
  <c r="M68" i="16" s="1"/>
  <c r="J50" i="16"/>
  <c r="M69" i="16"/>
  <c r="M72" i="16" s="1"/>
  <c r="L51" i="16"/>
  <c r="M51" i="16"/>
  <c r="J72" i="16"/>
  <c r="E77" i="16"/>
  <c r="K59" i="16"/>
  <c r="L55" i="16"/>
  <c r="L74" i="16"/>
  <c r="M74" i="16"/>
  <c r="M76" i="16" s="1"/>
  <c r="M58" i="16"/>
  <c r="L57" i="16"/>
  <c r="M43" i="16"/>
  <c r="M46" i="16" s="1"/>
  <c r="L25" i="16"/>
  <c r="M25" i="16"/>
  <c r="M8" i="16"/>
  <c r="M10" i="16" s="1"/>
  <c r="J32" i="16"/>
  <c r="M32" i="16"/>
  <c r="E23" i="16"/>
  <c r="J18" i="16"/>
  <c r="E41" i="16"/>
  <c r="M17" i="16"/>
  <c r="N220" i="16"/>
  <c r="N216" i="16"/>
  <c r="K221" i="16"/>
  <c r="N212" i="16"/>
  <c r="N194" i="16"/>
  <c r="K203" i="16"/>
  <c r="N185" i="16"/>
  <c r="N162" i="16"/>
  <c r="N158" i="16"/>
  <c r="N148" i="16"/>
  <c r="K149" i="16"/>
  <c r="N144" i="16"/>
  <c r="N136" i="16"/>
  <c r="K131" i="16"/>
  <c r="N126" i="16"/>
  <c r="N118" i="16"/>
  <c r="N112" i="16"/>
  <c r="K113" i="16"/>
  <c r="N108" i="16"/>
  <c r="N100" i="16"/>
  <c r="N94" i="16"/>
  <c r="N90" i="16"/>
  <c r="K77" i="16"/>
  <c r="N50" i="16"/>
  <c r="K41" i="16"/>
  <c r="N190" i="16"/>
  <c r="M198" i="16"/>
  <c r="N202" i="16"/>
  <c r="L193" i="16"/>
  <c r="L197" i="16"/>
  <c r="L200" i="16"/>
  <c r="L201" i="16"/>
  <c r="L182" i="16"/>
  <c r="L174" i="16"/>
  <c r="N184" i="16"/>
  <c r="N172" i="16"/>
  <c r="L169" i="16"/>
  <c r="N166" i="16"/>
  <c r="N154" i="16"/>
  <c r="M154" i="16"/>
  <c r="K154" i="16"/>
  <c r="K167" i="16" s="1"/>
  <c r="N140" i="16"/>
  <c r="L117" i="16"/>
  <c r="N104" i="16"/>
  <c r="L99" i="16"/>
  <c r="L107" i="16"/>
  <c r="L101" i="16"/>
  <c r="L109" i="16"/>
  <c r="L92" i="16"/>
  <c r="L88" i="16"/>
  <c r="K86" i="16"/>
  <c r="K82" i="16"/>
  <c r="L85" i="16"/>
  <c r="N64" i="16"/>
  <c r="L65" i="16"/>
  <c r="N68" i="16"/>
  <c r="L67" i="16"/>
  <c r="L71" i="16"/>
  <c r="J76" i="16"/>
  <c r="N76" i="16"/>
  <c r="L75" i="16"/>
  <c r="L73" i="16"/>
  <c r="J68" i="16"/>
  <c r="L69" i="16"/>
  <c r="L66" i="16"/>
  <c r="N46" i="16"/>
  <c r="L45" i="16"/>
  <c r="N54" i="16"/>
  <c r="M40" i="16"/>
  <c r="L37" i="16"/>
  <c r="L33" i="16"/>
  <c r="L36" i="16" s="1"/>
  <c r="L29" i="16"/>
  <c r="L26" i="16"/>
  <c r="N28" i="16"/>
  <c r="N41" i="16" s="1"/>
  <c r="M19" i="16"/>
  <c r="M22" i="16" s="1"/>
  <c r="L20" i="16"/>
  <c r="L19" i="16"/>
  <c r="K23" i="16"/>
  <c r="M11" i="16"/>
  <c r="L12" i="16"/>
  <c r="N8" i="16"/>
  <c r="N10" i="16" s="1"/>
  <c r="M190" i="17"/>
  <c r="L171" i="17"/>
  <c r="J172" i="17"/>
  <c r="M172" i="17"/>
  <c r="J180" i="17"/>
  <c r="L177" i="17"/>
  <c r="L195" i="17"/>
  <c r="L213" i="17"/>
  <c r="M180" i="17"/>
  <c r="L160" i="17"/>
  <c r="J162" i="17"/>
  <c r="E167" i="17"/>
  <c r="E203" i="17"/>
  <c r="L164" i="17"/>
  <c r="M184" i="17"/>
  <c r="J130" i="17"/>
  <c r="M127" i="17"/>
  <c r="L123" i="17"/>
  <c r="J126" i="17"/>
  <c r="J144" i="17"/>
  <c r="L145" i="17"/>
  <c r="J122" i="17"/>
  <c r="L121" i="17"/>
  <c r="L122" i="17" s="1"/>
  <c r="L137" i="17"/>
  <c r="L117" i="17"/>
  <c r="L133" i="17"/>
  <c r="N82" i="17"/>
  <c r="J100" i="17"/>
  <c r="M82" i="17"/>
  <c r="L81" i="17"/>
  <c r="M104" i="17"/>
  <c r="J86" i="17"/>
  <c r="L88" i="17"/>
  <c r="N108" i="17"/>
  <c r="E113" i="17"/>
  <c r="L74" i="17"/>
  <c r="E59" i="17"/>
  <c r="E77" i="17"/>
  <c r="L49" i="17"/>
  <c r="M68" i="17"/>
  <c r="J68" i="17"/>
  <c r="L62" i="17"/>
  <c r="L11" i="17"/>
  <c r="E23" i="17"/>
  <c r="L19" i="17"/>
  <c r="N40" i="17"/>
  <c r="M22" i="17"/>
  <c r="J10" i="17"/>
  <c r="N220" i="17"/>
  <c r="N216" i="17"/>
  <c r="N212" i="17"/>
  <c r="N208" i="17"/>
  <c r="N198" i="17"/>
  <c r="K203" i="17"/>
  <c r="N180" i="17"/>
  <c r="N176" i="17"/>
  <c r="N184" i="17"/>
  <c r="N154" i="17"/>
  <c r="K167" i="17"/>
  <c r="N148" i="17"/>
  <c r="N144" i="17"/>
  <c r="K149" i="17"/>
  <c r="N126" i="17"/>
  <c r="N122" i="17"/>
  <c r="N118" i="17"/>
  <c r="N104" i="17"/>
  <c r="N86" i="17"/>
  <c r="K95" i="17"/>
  <c r="N76" i="17"/>
  <c r="N68" i="17"/>
  <c r="N64" i="17"/>
  <c r="N50" i="17"/>
  <c r="N59" i="17" s="1"/>
  <c r="N36" i="17"/>
  <c r="N22" i="17"/>
  <c r="L21" i="17"/>
  <c r="N18" i="17"/>
  <c r="L17" i="17"/>
  <c r="K14" i="17"/>
  <c r="N14" i="17"/>
  <c r="L13" i="17"/>
  <c r="K10" i="17"/>
  <c r="N10" i="17"/>
  <c r="L206" i="17"/>
  <c r="L208" i="17" s="1"/>
  <c r="L210" i="17"/>
  <c r="L214" i="17"/>
  <c r="L218" i="17"/>
  <c r="L197" i="17"/>
  <c r="N202" i="17"/>
  <c r="M162" i="17"/>
  <c r="N166" i="17"/>
  <c r="L151" i="17"/>
  <c r="N162" i="17"/>
  <c r="L161" i="17"/>
  <c r="N158" i="17"/>
  <c r="J154" i="17"/>
  <c r="N136" i="17"/>
  <c r="L146" i="17"/>
  <c r="N140" i="17"/>
  <c r="M126" i="17"/>
  <c r="L127" i="17"/>
  <c r="L128" i="17"/>
  <c r="K126" i="17"/>
  <c r="K122" i="17"/>
  <c r="L116" i="17"/>
  <c r="N100" i="17"/>
  <c r="L103" i="17"/>
  <c r="J108" i="17"/>
  <c r="L111" i="17"/>
  <c r="M100" i="17"/>
  <c r="L97" i="17"/>
  <c r="L98" i="17"/>
  <c r="K104" i="17"/>
  <c r="K112" i="17"/>
  <c r="N90" i="17"/>
  <c r="J82" i="17"/>
  <c r="J90" i="17"/>
  <c r="N72" i="17"/>
  <c r="L61" i="17"/>
  <c r="L71" i="17"/>
  <c r="K72" i="17"/>
  <c r="K77" i="17" s="1"/>
  <c r="K46" i="17"/>
  <c r="L44" i="17"/>
  <c r="L45" i="17"/>
  <c r="K54" i="17"/>
  <c r="L52" i="17"/>
  <c r="L53" i="17"/>
  <c r="K58" i="17"/>
  <c r="L56" i="17"/>
  <c r="L57" i="17"/>
  <c r="N28" i="17"/>
  <c r="N32" i="17"/>
  <c r="L35" i="17"/>
  <c r="L39" i="17"/>
  <c r="L26" i="17"/>
  <c r="L30" i="17"/>
  <c r="K36" i="17"/>
  <c r="K41" i="17" s="1"/>
  <c r="L9" i="17"/>
  <c r="J202" i="18"/>
  <c r="L199" i="18"/>
  <c r="E203" i="18"/>
  <c r="L197" i="18"/>
  <c r="N180" i="18"/>
  <c r="N194" i="18"/>
  <c r="L193" i="18"/>
  <c r="L194" i="18" s="1"/>
  <c r="J190" i="18"/>
  <c r="L189" i="18"/>
  <c r="M190" i="18"/>
  <c r="J172" i="18"/>
  <c r="L187" i="18"/>
  <c r="K167" i="18"/>
  <c r="E167" i="18"/>
  <c r="J166" i="18"/>
  <c r="J154" i="18"/>
  <c r="J148" i="18"/>
  <c r="M145" i="18"/>
  <c r="M148" i="18" s="1"/>
  <c r="L142" i="18"/>
  <c r="M142" i="18"/>
  <c r="M144" i="18" s="1"/>
  <c r="N216" i="18"/>
  <c r="N208" i="18"/>
  <c r="N220" i="18"/>
  <c r="L146" i="18"/>
  <c r="L143" i="18"/>
  <c r="L139" i="18"/>
  <c r="L138" i="18"/>
  <c r="L135" i="18"/>
  <c r="L136" i="18" s="1"/>
  <c r="M136" i="18"/>
  <c r="N130" i="18"/>
  <c r="M128" i="18"/>
  <c r="J130" i="18"/>
  <c r="M125" i="18"/>
  <c r="M126" i="18" s="1"/>
  <c r="J126" i="18"/>
  <c r="N122" i="18"/>
  <c r="M120" i="18"/>
  <c r="M122" i="18" s="1"/>
  <c r="J122" i="18"/>
  <c r="N112" i="18"/>
  <c r="M112" i="18"/>
  <c r="M104" i="18"/>
  <c r="L93" i="18"/>
  <c r="M94" i="18"/>
  <c r="E95" i="18"/>
  <c r="L83" i="18"/>
  <c r="N76" i="18"/>
  <c r="J76" i="18"/>
  <c r="E77" i="18"/>
  <c r="N68" i="18"/>
  <c r="L63" i="18"/>
  <c r="J64" i="18"/>
  <c r="J58" i="18"/>
  <c r="L55" i="18"/>
  <c r="J54" i="18"/>
  <c r="E59" i="18"/>
  <c r="M50" i="18"/>
  <c r="J36" i="18"/>
  <c r="J28" i="18"/>
  <c r="M22" i="18"/>
  <c r="E23" i="18"/>
  <c r="L9" i="18"/>
  <c r="N184" i="18"/>
  <c r="N104" i="18"/>
  <c r="N94" i="18"/>
  <c r="N90" i="18"/>
  <c r="N86" i="18"/>
  <c r="N82" i="18"/>
  <c r="K95" i="18"/>
  <c r="K77" i="18"/>
  <c r="N64" i="18"/>
  <c r="N54" i="18"/>
  <c r="N40" i="18"/>
  <c r="K41" i="18"/>
  <c r="N36" i="18"/>
  <c r="N32" i="18"/>
  <c r="N212" i="18"/>
  <c r="J208" i="18"/>
  <c r="J212" i="18"/>
  <c r="J216" i="18"/>
  <c r="J220" i="18"/>
  <c r="N190" i="18"/>
  <c r="N198" i="18"/>
  <c r="N202" i="18"/>
  <c r="K198" i="18"/>
  <c r="M176" i="18"/>
  <c r="N166" i="18"/>
  <c r="L163" i="18"/>
  <c r="N162" i="18"/>
  <c r="N158" i="18"/>
  <c r="N154" i="18"/>
  <c r="N136" i="18"/>
  <c r="M140" i="18"/>
  <c r="N144" i="18"/>
  <c r="L145" i="18"/>
  <c r="K148" i="18"/>
  <c r="K149" i="18" s="1"/>
  <c r="N118" i="18"/>
  <c r="N126" i="18"/>
  <c r="L129" i="18"/>
  <c r="L130" i="18" s="1"/>
  <c r="J118" i="18"/>
  <c r="L116" i="18"/>
  <c r="L124" i="18"/>
  <c r="L126" i="18" s="1"/>
  <c r="N58" i="18"/>
  <c r="N50" i="18"/>
  <c r="L48" i="18"/>
  <c r="L50" i="18" s="1"/>
  <c r="N46" i="18"/>
  <c r="M28" i="18"/>
  <c r="L26" i="18"/>
  <c r="L20" i="18"/>
  <c r="N22" i="18"/>
  <c r="L19" i="18"/>
  <c r="J22" i="18"/>
  <c r="M16" i="18"/>
  <c r="M18" i="18" s="1"/>
  <c r="L17" i="18"/>
  <c r="L18" i="18" s="1"/>
  <c r="N18" i="18"/>
  <c r="N14" i="18"/>
  <c r="L12" i="18"/>
  <c r="L8" i="18"/>
  <c r="K10" i="18"/>
  <c r="K23" i="18" s="1"/>
  <c r="N10" i="18"/>
  <c r="J10" i="18"/>
  <c r="N220" i="19"/>
  <c r="N216" i="19"/>
  <c r="M216" i="19"/>
  <c r="N212" i="19"/>
  <c r="L209" i="19"/>
  <c r="K212" i="19"/>
  <c r="K221" i="19" s="1"/>
  <c r="K222" i="19" s="1"/>
  <c r="N208" i="19"/>
  <c r="M208" i="19"/>
  <c r="K190" i="19"/>
  <c r="L189" i="19"/>
  <c r="N190" i="19"/>
  <c r="K180" i="19"/>
  <c r="L178" i="19"/>
  <c r="M180" i="19"/>
  <c r="N180" i="19"/>
  <c r="K176" i="19"/>
  <c r="L174" i="19"/>
  <c r="N176" i="19"/>
  <c r="L163" i="19"/>
  <c r="M154" i="19"/>
  <c r="K149" i="19"/>
  <c r="N148" i="19"/>
  <c r="J148" i="19"/>
  <c r="N144" i="19"/>
  <c r="L138" i="19"/>
  <c r="L135" i="19"/>
  <c r="N136" i="19"/>
  <c r="J130" i="19"/>
  <c r="M126" i="19"/>
  <c r="M122" i="19"/>
  <c r="J122" i="19"/>
  <c r="M118" i="19"/>
  <c r="N130" i="19"/>
  <c r="N126" i="19"/>
  <c r="N122" i="19"/>
  <c r="N112" i="19"/>
  <c r="L106" i="19"/>
  <c r="L101" i="19"/>
  <c r="E113" i="19"/>
  <c r="L103" i="19"/>
  <c r="L105" i="19"/>
  <c r="N104" i="19"/>
  <c r="K113" i="19"/>
  <c r="M104" i="19"/>
  <c r="J118" i="19"/>
  <c r="J94" i="19"/>
  <c r="M94" i="19"/>
  <c r="N90" i="19"/>
  <c r="M90" i="19"/>
  <c r="L81" i="19"/>
  <c r="L80" i="19"/>
  <c r="M82" i="19"/>
  <c r="N72" i="19"/>
  <c r="M76" i="19"/>
  <c r="L75" i="19"/>
  <c r="L71" i="19"/>
  <c r="K72" i="19"/>
  <c r="L70" i="19"/>
  <c r="N68" i="19"/>
  <c r="L63" i="19"/>
  <c r="L61" i="19"/>
  <c r="J58" i="19"/>
  <c r="L56" i="19"/>
  <c r="E59" i="19"/>
  <c r="J54" i="19"/>
  <c r="L48" i="19"/>
  <c r="L47" i="19"/>
  <c r="J50" i="19"/>
  <c r="N50" i="19"/>
  <c r="N46" i="19"/>
  <c r="J46" i="19"/>
  <c r="N28" i="19"/>
  <c r="L35" i="19"/>
  <c r="J36" i="19"/>
  <c r="K36" i="19"/>
  <c r="N36" i="19"/>
  <c r="K32" i="19"/>
  <c r="L31" i="19"/>
  <c r="L26" i="19"/>
  <c r="M28" i="19"/>
  <c r="E23" i="19"/>
  <c r="J10" i="19"/>
  <c r="J190" i="19"/>
  <c r="L192" i="19"/>
  <c r="K202" i="19"/>
  <c r="L200" i="19"/>
  <c r="L165" i="19"/>
  <c r="N166" i="19"/>
  <c r="N158" i="19"/>
  <c r="N154" i="19"/>
  <c r="M166" i="19"/>
  <c r="J166" i="19"/>
  <c r="L155" i="19"/>
  <c r="M140" i="19"/>
  <c r="J126" i="19"/>
  <c r="L97" i="19"/>
  <c r="L98" i="19"/>
  <c r="N108" i="19"/>
  <c r="J112" i="19"/>
  <c r="N100" i="19"/>
  <c r="N86" i="19"/>
  <c r="L85" i="19"/>
  <c r="L88" i="19"/>
  <c r="L89" i="19"/>
  <c r="L92" i="19"/>
  <c r="L93" i="19"/>
  <c r="N94" i="19"/>
  <c r="N64" i="19"/>
  <c r="M68" i="19"/>
  <c r="N76" i="19"/>
  <c r="L62" i="19"/>
  <c r="K64" i="19"/>
  <c r="L65" i="19"/>
  <c r="L66" i="19"/>
  <c r="K68" i="19"/>
  <c r="L73" i="19"/>
  <c r="L74" i="19"/>
  <c r="K76" i="19"/>
  <c r="L69" i="19"/>
  <c r="L45" i="19"/>
  <c r="M50" i="19"/>
  <c r="L49" i="19"/>
  <c r="L53" i="19"/>
  <c r="M58" i="19"/>
  <c r="L57" i="19"/>
  <c r="L27" i="19"/>
  <c r="N32" i="19"/>
  <c r="N40" i="19"/>
  <c r="K28" i="19"/>
  <c r="L30" i="19"/>
  <c r="L34" i="19"/>
  <c r="L38" i="19"/>
  <c r="L21" i="19"/>
  <c r="N22" i="19"/>
  <c r="M22" i="19"/>
  <c r="L17" i="19"/>
  <c r="N18" i="19"/>
  <c r="N14" i="19"/>
  <c r="L13" i="19"/>
  <c r="L9" i="19"/>
  <c r="J22" i="19"/>
  <c r="L19" i="19"/>
  <c r="L15" i="19"/>
  <c r="M15" i="19"/>
  <c r="M18" i="19" s="1"/>
  <c r="J14" i="19"/>
  <c r="L11" i="19"/>
  <c r="L151" i="20"/>
  <c r="M171" i="20"/>
  <c r="M167" i="20"/>
  <c r="L191" i="20"/>
  <c r="L182" i="20"/>
  <c r="K188" i="20"/>
  <c r="N184" i="20"/>
  <c r="K184" i="20"/>
  <c r="G193" i="20"/>
  <c r="M192" i="20"/>
  <c r="J192" i="20"/>
  <c r="L189" i="20"/>
  <c r="J188" i="20"/>
  <c r="M188" i="20"/>
  <c r="L177" i="20"/>
  <c r="K201" i="20"/>
  <c r="K197" i="20"/>
  <c r="L196" i="20"/>
  <c r="M197" i="20"/>
  <c r="J209" i="20"/>
  <c r="M205" i="20"/>
  <c r="J205" i="20"/>
  <c r="M201" i="20"/>
  <c r="L203" i="20"/>
  <c r="L205" i="20" s="1"/>
  <c r="L198" i="20"/>
  <c r="N201" i="20"/>
  <c r="N197" i="20"/>
  <c r="K192" i="20"/>
  <c r="N171" i="20"/>
  <c r="L166" i="20"/>
  <c r="L165" i="20"/>
  <c r="L160" i="20"/>
  <c r="L162" i="20"/>
  <c r="M154" i="20"/>
  <c r="J146" i="20"/>
  <c r="M146" i="20"/>
  <c r="J141" i="20"/>
  <c r="K141" i="20"/>
  <c r="E142" i="20"/>
  <c r="E150" i="19" s="1"/>
  <c r="E150" i="18" s="1"/>
  <c r="M120" i="20"/>
  <c r="L105" i="20"/>
  <c r="J107" i="20"/>
  <c r="E108" i="20"/>
  <c r="J99" i="20"/>
  <c r="K133" i="20"/>
  <c r="K107" i="20"/>
  <c r="L88" i="20"/>
  <c r="L87" i="20"/>
  <c r="K90" i="20"/>
  <c r="L80" i="20"/>
  <c r="E91" i="20"/>
  <c r="L139" i="20"/>
  <c r="N141" i="20"/>
  <c r="K137" i="20"/>
  <c r="L134" i="20"/>
  <c r="L131" i="20"/>
  <c r="N133" i="20"/>
  <c r="J133" i="20"/>
  <c r="J129" i="20"/>
  <c r="K129" i="20"/>
  <c r="L128" i="20"/>
  <c r="L126" i="20"/>
  <c r="N129" i="20"/>
  <c r="N124" i="20"/>
  <c r="L123" i="20"/>
  <c r="K124" i="20"/>
  <c r="L119" i="20"/>
  <c r="K120" i="20"/>
  <c r="J112" i="20"/>
  <c r="M107" i="20"/>
  <c r="N107" i="20"/>
  <c r="N103" i="20"/>
  <c r="K103" i="20"/>
  <c r="L102" i="20"/>
  <c r="J103" i="20"/>
  <c r="L100" i="20"/>
  <c r="K99" i="20"/>
  <c r="N99" i="20"/>
  <c r="M95" i="20"/>
  <c r="L93" i="20"/>
  <c r="J95" i="20"/>
  <c r="N95" i="20"/>
  <c r="L89" i="20"/>
  <c r="M90" i="20"/>
  <c r="N86" i="20"/>
  <c r="G91" i="20"/>
  <c r="L76" i="20"/>
  <c r="L77" i="20"/>
  <c r="J78" i="20"/>
  <c r="K69" i="20"/>
  <c r="L63" i="20"/>
  <c r="E74" i="20"/>
  <c r="J73" i="20"/>
  <c r="L70" i="20"/>
  <c r="N69" i="20"/>
  <c r="L68" i="20"/>
  <c r="L67" i="20"/>
  <c r="J69" i="20"/>
  <c r="J65" i="20"/>
  <c r="N78" i="20"/>
  <c r="N90" i="20"/>
  <c r="M150" i="20"/>
  <c r="M158" i="20"/>
  <c r="M175" i="20"/>
  <c r="M176" i="20"/>
  <c r="M209" i="20"/>
  <c r="L85" i="20"/>
  <c r="M103" i="20"/>
  <c r="L113" i="20"/>
  <c r="J116" i="20"/>
  <c r="L121" i="20"/>
  <c r="J124" i="20"/>
  <c r="L179" i="20"/>
  <c r="L199" i="20"/>
  <c r="L207" i="20"/>
  <c r="G74" i="20"/>
  <c r="M65" i="20"/>
  <c r="M73" i="20"/>
  <c r="K78" i="20"/>
  <c r="K27" i="20"/>
  <c r="L29" i="20"/>
  <c r="J61" i="20"/>
  <c r="K61" i="20"/>
  <c r="M61" i="20"/>
  <c r="L50" i="20"/>
  <c r="L49" i="20"/>
  <c r="J52" i="20"/>
  <c r="E57" i="20"/>
  <c r="L42" i="20"/>
  <c r="N44" i="20"/>
  <c r="L41" i="20"/>
  <c r="K44" i="20"/>
  <c r="M56" i="20"/>
  <c r="G57" i="20"/>
  <c r="L53" i="20"/>
  <c r="N48" i="20"/>
  <c r="L47" i="20"/>
  <c r="F57" i="20"/>
  <c r="J44" i="20"/>
  <c r="J39" i="20"/>
  <c r="L36" i="20"/>
  <c r="L37" i="20"/>
  <c r="M39" i="20"/>
  <c r="L33" i="20"/>
  <c r="L32" i="20"/>
  <c r="E40" i="20"/>
  <c r="N35" i="20"/>
  <c r="L28" i="20"/>
  <c r="N31" i="20"/>
  <c r="K35" i="20"/>
  <c r="L34" i="20"/>
  <c r="L30" i="20"/>
  <c r="J31" i="20"/>
  <c r="F40" i="20"/>
  <c r="M31" i="20"/>
  <c r="N27" i="20"/>
  <c r="J27" i="20"/>
  <c r="L24" i="20"/>
  <c r="L20" i="20"/>
  <c r="J22" i="20"/>
  <c r="L19" i="20"/>
  <c r="M19" i="20"/>
  <c r="M22" i="20" s="1"/>
  <c r="N18" i="20"/>
  <c r="L16" i="20"/>
  <c r="L17" i="20"/>
  <c r="J18" i="20"/>
  <c r="L15" i="20"/>
  <c r="M15" i="20"/>
  <c r="M18" i="20" s="1"/>
  <c r="E23" i="20"/>
  <c r="K14" i="20"/>
  <c r="N14" i="20"/>
  <c r="L12" i="20"/>
  <c r="M11" i="20"/>
  <c r="M14" i="20" s="1"/>
  <c r="L11" i="20"/>
  <c r="L9" i="20"/>
  <c r="N10" i="20"/>
  <c r="L8" i="20"/>
  <c r="M10" i="20"/>
  <c r="K10" i="20"/>
  <c r="J10" i="20"/>
  <c r="Q204" i="2" l="1"/>
  <c r="Q204" i="21" s="1"/>
  <c r="Q204" i="22" s="1"/>
  <c r="Q215" i="23" s="1"/>
  <c r="S215" i="24" s="1"/>
  <c r="S215" i="26" s="1"/>
  <c r="S215" i="27" s="1"/>
  <c r="L154" i="19"/>
  <c r="L140" i="17"/>
  <c r="L136" i="16"/>
  <c r="L56" i="20"/>
  <c r="R168" i="19"/>
  <c r="R168" i="18" s="1"/>
  <c r="R168" i="17" s="1"/>
  <c r="L212" i="19"/>
  <c r="L32" i="17"/>
  <c r="S132" i="19"/>
  <c r="L198" i="19"/>
  <c r="L112" i="20"/>
  <c r="L172" i="18"/>
  <c r="L154" i="18"/>
  <c r="L140" i="19"/>
  <c r="L176" i="19"/>
  <c r="L180" i="19"/>
  <c r="L46" i="16"/>
  <c r="L72" i="18"/>
  <c r="M176" i="17"/>
  <c r="M185" i="17" s="1"/>
  <c r="L208" i="18"/>
  <c r="M208" i="5"/>
  <c r="M10" i="5"/>
  <c r="L194" i="19"/>
  <c r="L212" i="17"/>
  <c r="L100" i="16"/>
  <c r="M136" i="16"/>
  <c r="M32" i="17"/>
  <c r="M41" i="17" s="1"/>
  <c r="L220" i="19"/>
  <c r="L82" i="5"/>
  <c r="L28" i="17"/>
  <c r="L144" i="17"/>
  <c r="O96" i="19"/>
  <c r="L108" i="18"/>
  <c r="O204" i="19"/>
  <c r="O204" i="18" s="1"/>
  <c r="O204" i="17" s="1"/>
  <c r="O204" i="16" s="1"/>
  <c r="O204" i="5" s="1"/>
  <c r="O222" i="2" s="1"/>
  <c r="O222" i="21" s="1"/>
  <c r="O222" i="22" s="1"/>
  <c r="L209" i="20"/>
  <c r="L166" i="17"/>
  <c r="L36" i="18"/>
  <c r="L112" i="18"/>
  <c r="L172" i="19"/>
  <c r="J113" i="18"/>
  <c r="S272" i="26"/>
  <c r="S272" i="27" s="1"/>
  <c r="H158" i="23"/>
  <c r="H158" i="24" s="1"/>
  <c r="H158" i="26" s="1"/>
  <c r="H272" i="23"/>
  <c r="H272" i="24" s="1"/>
  <c r="H272" i="26" s="1"/>
  <c r="H196" i="23"/>
  <c r="H196" i="24" s="1"/>
  <c r="T215" i="23"/>
  <c r="W215" i="24" s="1"/>
  <c r="W215" i="26" s="1"/>
  <c r="W215" i="27" s="1"/>
  <c r="T272" i="23"/>
  <c r="W272" i="24" s="1"/>
  <c r="W272" i="26" s="1"/>
  <c r="W272" i="27" s="1"/>
  <c r="O272" i="23"/>
  <c r="O272" i="24" s="1"/>
  <c r="O272" i="26" s="1"/>
  <c r="H139" i="23"/>
  <c r="H139" i="24" s="1"/>
  <c r="H139" i="26" s="1"/>
  <c r="H120" i="23"/>
  <c r="H120" i="24" s="1"/>
  <c r="H120" i="26" s="1"/>
  <c r="P215" i="23"/>
  <c r="Q215" i="24" s="1"/>
  <c r="H215" i="23"/>
  <c r="H215" i="24" s="1"/>
  <c r="H215" i="26" s="1"/>
  <c r="H253" i="23"/>
  <c r="H253" i="24" s="1"/>
  <c r="H253" i="26" s="1"/>
  <c r="O215" i="23"/>
  <c r="O215" i="24" s="1"/>
  <c r="O215" i="27" s="1"/>
  <c r="H234" i="23"/>
  <c r="H234" i="24" s="1"/>
  <c r="H234" i="26" s="1"/>
  <c r="E272" i="23"/>
  <c r="E272" i="24" s="1"/>
  <c r="E272" i="26" s="1"/>
  <c r="E272" i="27" s="1"/>
  <c r="E258" i="28" s="1"/>
  <c r="S215" i="23"/>
  <c r="V215" i="24" s="1"/>
  <c r="V215" i="26" s="1"/>
  <c r="V215" i="27" s="1"/>
  <c r="S272" i="23"/>
  <c r="V272" i="24" s="1"/>
  <c r="V272" i="26" s="1"/>
  <c r="V272" i="27" s="1"/>
  <c r="L166" i="16"/>
  <c r="M172" i="18"/>
  <c r="S204" i="19"/>
  <c r="S204" i="18" s="1"/>
  <c r="S204" i="17" s="1"/>
  <c r="T204" i="16" s="1"/>
  <c r="T204" i="5" s="1"/>
  <c r="T222" i="2" s="1"/>
  <c r="T222" i="21" s="1"/>
  <c r="T222" i="22" s="1"/>
  <c r="M46" i="5"/>
  <c r="L122" i="19"/>
  <c r="M104" i="5"/>
  <c r="L28" i="18"/>
  <c r="K203" i="18"/>
  <c r="L198" i="18"/>
  <c r="L40" i="17"/>
  <c r="L148" i="16"/>
  <c r="M158" i="16"/>
  <c r="L149" i="2"/>
  <c r="L76" i="18"/>
  <c r="O150" i="18"/>
  <c r="O150" i="17" s="1"/>
  <c r="O150" i="16" s="1"/>
  <c r="O150" i="5" s="1"/>
  <c r="O150" i="2" s="1"/>
  <c r="O150" i="21" s="1"/>
  <c r="O150" i="22" s="1"/>
  <c r="M216" i="18"/>
  <c r="Q150" i="19"/>
  <c r="L140" i="16"/>
  <c r="R132" i="19"/>
  <c r="R132" i="18" s="1"/>
  <c r="R132" i="17" s="1"/>
  <c r="S132" i="16" s="1"/>
  <c r="S132" i="5" s="1"/>
  <c r="S132" i="2" s="1"/>
  <c r="S132" i="21" s="1"/>
  <c r="S132" i="22" s="1"/>
  <c r="Q96" i="19"/>
  <c r="Q96" i="18" s="1"/>
  <c r="Q96" i="17" s="1"/>
  <c r="Q96" i="16" s="1"/>
  <c r="Q96" i="5" s="1"/>
  <c r="Q96" i="2" s="1"/>
  <c r="Q96" i="21" s="1"/>
  <c r="Q96" i="22" s="1"/>
  <c r="J167" i="5"/>
  <c r="M194" i="19"/>
  <c r="L48" i="20"/>
  <c r="L126" i="19"/>
  <c r="L188" i="20"/>
  <c r="L104" i="17"/>
  <c r="L154" i="17"/>
  <c r="H42" i="19"/>
  <c r="H42" i="18" s="1"/>
  <c r="H42" i="17" s="1"/>
  <c r="H42" i="16" s="1"/>
  <c r="H42" i="5" s="1"/>
  <c r="H42" i="2" s="1"/>
  <c r="H42" i="21" s="1"/>
  <c r="H42" i="22" s="1"/>
  <c r="L32" i="18"/>
  <c r="M118" i="5"/>
  <c r="M108" i="18"/>
  <c r="L40" i="16"/>
  <c r="L162" i="16"/>
  <c r="L158" i="18"/>
  <c r="M112" i="5"/>
  <c r="L185" i="18"/>
  <c r="L122" i="18"/>
  <c r="L68" i="17"/>
  <c r="E150" i="17"/>
  <c r="E150" i="16" s="1"/>
  <c r="E150" i="5" s="1"/>
  <c r="E150" i="2" s="1"/>
  <c r="E150" i="21" s="1"/>
  <c r="E150" i="22" s="1"/>
  <c r="M86" i="16"/>
  <c r="I24" i="19"/>
  <c r="I24" i="18" s="1"/>
  <c r="I24" i="17" s="1"/>
  <c r="I24" i="16" s="1"/>
  <c r="M202" i="17"/>
  <c r="M82" i="5"/>
  <c r="M202" i="5"/>
  <c r="L40" i="18"/>
  <c r="P96" i="19"/>
  <c r="P96" i="18" s="1"/>
  <c r="P96" i="17" s="1"/>
  <c r="P96" i="16" s="1"/>
  <c r="P96" i="5" s="1"/>
  <c r="P96" i="2" s="1"/>
  <c r="P96" i="21" s="1"/>
  <c r="P96" i="22" s="1"/>
  <c r="L104" i="18"/>
  <c r="M239" i="5"/>
  <c r="J185" i="18"/>
  <c r="L65" i="20"/>
  <c r="L95" i="20"/>
  <c r="J41" i="19"/>
  <c r="J149" i="19"/>
  <c r="L94" i="18"/>
  <c r="M130" i="18"/>
  <c r="M131" i="18" s="1"/>
  <c r="J149" i="18"/>
  <c r="K168" i="18"/>
  <c r="K168" i="17" s="1"/>
  <c r="K168" i="16" s="1"/>
  <c r="K168" i="5" s="1"/>
  <c r="K186" i="2" s="1"/>
  <c r="K186" i="21" s="1"/>
  <c r="K186" i="22" s="1"/>
  <c r="L18" i="17"/>
  <c r="L90" i="17"/>
  <c r="M130" i="17"/>
  <c r="L184" i="17"/>
  <c r="N65" i="20"/>
  <c r="L176" i="17"/>
  <c r="M220" i="18"/>
  <c r="L64" i="16"/>
  <c r="L58" i="5"/>
  <c r="O78" i="19"/>
  <c r="O78" i="18" s="1"/>
  <c r="O78" i="17" s="1"/>
  <c r="O78" i="16" s="1"/>
  <c r="O78" i="5" s="1"/>
  <c r="O78" i="2" s="1"/>
  <c r="O78" i="21" s="1"/>
  <c r="O78" i="22" s="1"/>
  <c r="M27" i="20"/>
  <c r="M40" i="20" s="1"/>
  <c r="M180" i="18"/>
  <c r="L32" i="5"/>
  <c r="L107" i="20"/>
  <c r="L126" i="17"/>
  <c r="M220" i="17"/>
  <c r="L180" i="16"/>
  <c r="N203" i="2"/>
  <c r="S42" i="19"/>
  <c r="S42" i="18" s="1"/>
  <c r="S42" i="17" s="1"/>
  <c r="T42" i="16" s="1"/>
  <c r="T42" i="5" s="1"/>
  <c r="T42" i="2" s="1"/>
  <c r="T42" i="21" s="1"/>
  <c r="T42" i="22" s="1"/>
  <c r="L148" i="19"/>
  <c r="L144" i="19"/>
  <c r="R204" i="19"/>
  <c r="R204" i="18" s="1"/>
  <c r="R204" i="17" s="1"/>
  <c r="S204" i="16" s="1"/>
  <c r="S204" i="5" s="1"/>
  <c r="S222" i="2" s="1"/>
  <c r="S222" i="21" s="1"/>
  <c r="S222" i="22" s="1"/>
  <c r="R96" i="19"/>
  <c r="R96" i="18" s="1"/>
  <c r="R96" i="17" s="1"/>
  <c r="S96" i="16" s="1"/>
  <c r="S96" i="5" s="1"/>
  <c r="S96" i="2" s="1"/>
  <c r="S96" i="21" s="1"/>
  <c r="S96" i="22" s="1"/>
  <c r="J59" i="17"/>
  <c r="N61" i="20"/>
  <c r="L82" i="18"/>
  <c r="P222" i="19"/>
  <c r="J149" i="16"/>
  <c r="N131" i="2"/>
  <c r="M108" i="5"/>
  <c r="J95" i="18"/>
  <c r="M166" i="17"/>
  <c r="P168" i="19"/>
  <c r="P168" i="18" s="1"/>
  <c r="P168" i="17" s="1"/>
  <c r="P168" i="16" s="1"/>
  <c r="P168" i="5" s="1"/>
  <c r="P186" i="2" s="1"/>
  <c r="P186" i="21" s="1"/>
  <c r="P186" i="22" s="1"/>
  <c r="L176" i="18"/>
  <c r="L208" i="16"/>
  <c r="L82" i="16"/>
  <c r="L136" i="19"/>
  <c r="L149" i="19" s="1"/>
  <c r="L36" i="17"/>
  <c r="L100" i="18"/>
  <c r="M185" i="16"/>
  <c r="Q168" i="19"/>
  <c r="Q168" i="18" s="1"/>
  <c r="Q168" i="17" s="1"/>
  <c r="Q168" i="16" s="1"/>
  <c r="Q168" i="5" s="1"/>
  <c r="Q186" i="2" s="1"/>
  <c r="Q186" i="21" s="1"/>
  <c r="Q186" i="22" s="1"/>
  <c r="Q150" i="18"/>
  <c r="Q150" i="17" s="1"/>
  <c r="Q150" i="16" s="1"/>
  <c r="Q150" i="5" s="1"/>
  <c r="Q150" i="2" s="1"/>
  <c r="Q150" i="21" s="1"/>
  <c r="Q150" i="22" s="1"/>
  <c r="L46" i="18"/>
  <c r="S114" i="19"/>
  <c r="S114" i="18" s="1"/>
  <c r="S114" i="17" s="1"/>
  <c r="T114" i="16" s="1"/>
  <c r="T114" i="5" s="1"/>
  <c r="T114" i="2" s="1"/>
  <c r="T114" i="21" s="1"/>
  <c r="T114" i="22" s="1"/>
  <c r="L18" i="5"/>
  <c r="L73" i="20"/>
  <c r="L46" i="19"/>
  <c r="L94" i="16"/>
  <c r="L198" i="17"/>
  <c r="M166" i="16"/>
  <c r="M184" i="16"/>
  <c r="J203" i="5"/>
  <c r="M194" i="17"/>
  <c r="M203" i="17" s="1"/>
  <c r="M154" i="18"/>
  <c r="M68" i="18"/>
  <c r="M77" i="18" s="1"/>
  <c r="J221" i="5"/>
  <c r="M18" i="5"/>
  <c r="I78" i="19"/>
  <c r="I78" i="18" s="1"/>
  <c r="I78" i="17" s="1"/>
  <c r="I78" i="16" s="1"/>
  <c r="I78" i="5" s="1"/>
  <c r="M194" i="5"/>
  <c r="M166" i="5"/>
  <c r="L144" i="5"/>
  <c r="M86" i="17"/>
  <c r="L82" i="20"/>
  <c r="J95" i="19"/>
  <c r="M221" i="2"/>
  <c r="M108" i="17"/>
  <c r="L10" i="16"/>
  <c r="M23" i="2"/>
  <c r="L208" i="5"/>
  <c r="P150" i="19"/>
  <c r="P150" i="18" s="1"/>
  <c r="P150" i="17" s="1"/>
  <c r="P150" i="16" s="1"/>
  <c r="P150" i="5" s="1"/>
  <c r="P150" i="2" s="1"/>
  <c r="P150" i="21" s="1"/>
  <c r="P150" i="22" s="1"/>
  <c r="L216" i="19"/>
  <c r="P132" i="19"/>
  <c r="P132" i="18" s="1"/>
  <c r="P132" i="17" s="1"/>
  <c r="P132" i="16" s="1"/>
  <c r="P132" i="5" s="1"/>
  <c r="P132" i="2" s="1"/>
  <c r="P132" i="21" s="1"/>
  <c r="P132" i="22" s="1"/>
  <c r="J203" i="17"/>
  <c r="L99" i="20"/>
  <c r="J221" i="19"/>
  <c r="J222" i="19" s="1"/>
  <c r="L90" i="18"/>
  <c r="L158" i="17"/>
  <c r="N113" i="2"/>
  <c r="N77" i="2"/>
  <c r="J41" i="17"/>
  <c r="L130" i="19"/>
  <c r="L148" i="17"/>
  <c r="L61" i="20"/>
  <c r="M158" i="17"/>
  <c r="L126" i="16"/>
  <c r="L68" i="18"/>
  <c r="M166" i="18"/>
  <c r="M54" i="19"/>
  <c r="M59" i="19" s="1"/>
  <c r="P204" i="17"/>
  <c r="P204" i="16" s="1"/>
  <c r="P204" i="5" s="1"/>
  <c r="P222" i="2" s="1"/>
  <c r="P222" i="21" s="1"/>
  <c r="P222" i="22" s="1"/>
  <c r="L202" i="5"/>
  <c r="L154" i="5"/>
  <c r="M76" i="5"/>
  <c r="M131" i="2"/>
  <c r="R222" i="19"/>
  <c r="R222" i="18" s="1"/>
  <c r="R222" i="17" s="1"/>
  <c r="S222" i="16" s="1"/>
  <c r="S222" i="5" s="1"/>
  <c r="S240" i="2" s="1"/>
  <c r="S240" i="21" s="1"/>
  <c r="S240" i="22" s="1"/>
  <c r="L194" i="5"/>
  <c r="L220" i="18"/>
  <c r="M54" i="5"/>
  <c r="L40" i="5"/>
  <c r="M212" i="5"/>
  <c r="L50" i="5"/>
  <c r="K95" i="19"/>
  <c r="L239" i="16"/>
  <c r="L240" i="16" s="1"/>
  <c r="M40" i="5"/>
  <c r="L133" i="20"/>
  <c r="L108" i="17"/>
  <c r="L216" i="5"/>
  <c r="M184" i="5"/>
  <c r="M148" i="5"/>
  <c r="M14" i="5"/>
  <c r="M36" i="5"/>
  <c r="L158" i="19"/>
  <c r="J91" i="20"/>
  <c r="L185" i="2"/>
  <c r="M158" i="19"/>
  <c r="M167" i="19" s="1"/>
  <c r="M54" i="18"/>
  <c r="M136" i="17"/>
  <c r="M149" i="17" s="1"/>
  <c r="M76" i="17"/>
  <c r="S96" i="19"/>
  <c r="L116" i="20"/>
  <c r="J77" i="19"/>
  <c r="L184" i="18"/>
  <c r="L86" i="17"/>
  <c r="L162" i="19"/>
  <c r="L82" i="17"/>
  <c r="J203" i="16"/>
  <c r="J185" i="19"/>
  <c r="J186" i="19" s="1"/>
  <c r="M86" i="5"/>
  <c r="N95" i="2"/>
  <c r="L76" i="5"/>
  <c r="O24" i="19"/>
  <c r="O24" i="18" s="1"/>
  <c r="O24" i="17" s="1"/>
  <c r="O24" i="16" s="1"/>
  <c r="O24" i="5" s="1"/>
  <c r="O24" i="2" s="1"/>
  <c r="O24" i="21" s="1"/>
  <c r="O24" i="22" s="1"/>
  <c r="M94" i="17"/>
  <c r="M18" i="17"/>
  <c r="M23" i="17" s="1"/>
  <c r="M72" i="17"/>
  <c r="M154" i="17"/>
  <c r="O96" i="18"/>
  <c r="O96" i="17" s="1"/>
  <c r="O96" i="16" s="1"/>
  <c r="O96" i="5" s="1"/>
  <c r="O96" i="2" s="1"/>
  <c r="O96" i="21" s="1"/>
  <c r="O96" i="22" s="1"/>
  <c r="L194" i="17"/>
  <c r="L172" i="5"/>
  <c r="L64" i="5"/>
  <c r="S168" i="19"/>
  <c r="S168" i="18" s="1"/>
  <c r="S168" i="17" s="1"/>
  <c r="T168" i="16" s="1"/>
  <c r="T168" i="5" s="1"/>
  <c r="T186" i="2" s="1"/>
  <c r="T186" i="21" s="1"/>
  <c r="T186" i="22" s="1"/>
  <c r="M22" i="5"/>
  <c r="L185" i="17"/>
  <c r="L216" i="16"/>
  <c r="L120" i="20"/>
  <c r="L86" i="18"/>
  <c r="J23" i="17"/>
  <c r="M112" i="17"/>
  <c r="L23" i="2"/>
  <c r="P42" i="19"/>
  <c r="P42" i="18" s="1"/>
  <c r="P42" i="17" s="1"/>
  <c r="P42" i="16" s="1"/>
  <c r="P42" i="5" s="1"/>
  <c r="P42" i="2" s="1"/>
  <c r="P42" i="21" s="1"/>
  <c r="P42" i="22" s="1"/>
  <c r="L220" i="5"/>
  <c r="M216" i="16"/>
  <c r="M221" i="16" s="1"/>
  <c r="O222" i="19"/>
  <c r="O222" i="18" s="1"/>
  <c r="O222" i="17" s="1"/>
  <c r="O222" i="16" s="1"/>
  <c r="O222" i="5" s="1"/>
  <c r="O240" i="2" s="1"/>
  <c r="O240" i="21" s="1"/>
  <c r="O240" i="22" s="1"/>
  <c r="L86" i="20"/>
  <c r="L22" i="19"/>
  <c r="M148" i="16"/>
  <c r="M149" i="16" s="1"/>
  <c r="M82" i="18"/>
  <c r="L216" i="18"/>
  <c r="L221" i="18" s="1"/>
  <c r="L162" i="18"/>
  <c r="L221" i="2"/>
  <c r="L162" i="5"/>
  <c r="Q60" i="19"/>
  <c r="Q60" i="18" s="1"/>
  <c r="Q60" i="17" s="1"/>
  <c r="Q60" i="16" s="1"/>
  <c r="Q60" i="5" s="1"/>
  <c r="Q60" i="2" s="1"/>
  <c r="Q60" i="21" s="1"/>
  <c r="Q60" i="22" s="1"/>
  <c r="M220" i="5"/>
  <c r="M198" i="5"/>
  <c r="M154" i="5"/>
  <c r="M136" i="5"/>
  <c r="L90" i="5"/>
  <c r="E222" i="17"/>
  <c r="E222" i="16" s="1"/>
  <c r="E222" i="5" s="1"/>
  <c r="E240" i="2" s="1"/>
  <c r="E240" i="21" s="1"/>
  <c r="E240" i="22" s="1"/>
  <c r="M100" i="18"/>
  <c r="J131" i="16"/>
  <c r="L166" i="18"/>
  <c r="L137" i="20"/>
  <c r="L54" i="19"/>
  <c r="L180" i="18"/>
  <c r="L158" i="16"/>
  <c r="L167" i="16" s="1"/>
  <c r="K23" i="19"/>
  <c r="O241" i="5"/>
  <c r="Q78" i="19"/>
  <c r="Q78" i="18" s="1"/>
  <c r="Q78" i="17" s="1"/>
  <c r="Q78" i="16" s="1"/>
  <c r="L130" i="5"/>
  <c r="M64" i="5"/>
  <c r="L198" i="5"/>
  <c r="M180" i="5"/>
  <c r="M158" i="5"/>
  <c r="L126" i="5"/>
  <c r="M100" i="5"/>
  <c r="M185" i="5"/>
  <c r="L166" i="5"/>
  <c r="M144" i="5"/>
  <c r="L54" i="5"/>
  <c r="L28" i="5"/>
  <c r="M32" i="5"/>
  <c r="M90" i="5"/>
  <c r="L72" i="5"/>
  <c r="L239" i="2"/>
  <c r="M54" i="16"/>
  <c r="M59" i="16" s="1"/>
  <c r="M28" i="16"/>
  <c r="M41" i="16" s="1"/>
  <c r="P60" i="19"/>
  <c r="P60" i="18" s="1"/>
  <c r="P60" i="17" s="1"/>
  <c r="P60" i="16" s="1"/>
  <c r="P60" i="5" s="1"/>
  <c r="P60" i="2" s="1"/>
  <c r="P60" i="21" s="1"/>
  <c r="P60" i="22" s="1"/>
  <c r="L141" i="20"/>
  <c r="K222" i="18"/>
  <c r="K222" i="17" s="1"/>
  <c r="K222" i="16" s="1"/>
  <c r="K222" i="5" s="1"/>
  <c r="K240" i="2" s="1"/>
  <c r="K240" i="21" s="1"/>
  <c r="K240" i="22" s="1"/>
  <c r="J113" i="19"/>
  <c r="L202" i="19"/>
  <c r="L118" i="18"/>
  <c r="L108" i="16"/>
  <c r="L27" i="20"/>
  <c r="L10" i="19"/>
  <c r="L190" i="19"/>
  <c r="L176" i="16"/>
  <c r="J41" i="16"/>
  <c r="L130" i="16"/>
  <c r="L144" i="16"/>
  <c r="L94" i="17"/>
  <c r="P78" i="19"/>
  <c r="P78" i="18" s="1"/>
  <c r="P78" i="17" s="1"/>
  <c r="P78" i="16" s="1"/>
  <c r="P78" i="5" s="1"/>
  <c r="P78" i="2" s="1"/>
  <c r="P78" i="21" s="1"/>
  <c r="P78" i="22" s="1"/>
  <c r="L112" i="19"/>
  <c r="R78" i="19"/>
  <c r="R78" i="18" s="1"/>
  <c r="R78" i="17" s="1"/>
  <c r="S78" i="16" s="1"/>
  <c r="S78" i="5" s="1"/>
  <c r="S78" i="2" s="1"/>
  <c r="S78" i="21" s="1"/>
  <c r="S78" i="22" s="1"/>
  <c r="S223" i="17"/>
  <c r="L180" i="5"/>
  <c r="L158" i="5"/>
  <c r="M68" i="5"/>
  <c r="M58" i="5"/>
  <c r="M216" i="5"/>
  <c r="L176" i="5"/>
  <c r="M126" i="5"/>
  <c r="L185" i="5"/>
  <c r="M162" i="5"/>
  <c r="M28" i="5"/>
  <c r="M50" i="5"/>
  <c r="L50" i="16"/>
  <c r="S168" i="16"/>
  <c r="S168" i="5" s="1"/>
  <c r="S186" i="2" s="1"/>
  <c r="S186" i="21" s="1"/>
  <c r="S186" i="22" s="1"/>
  <c r="T222" i="16"/>
  <c r="T222" i="5" s="1"/>
  <c r="T240" i="2" s="1"/>
  <c r="T240" i="21" s="1"/>
  <c r="T240" i="22" s="1"/>
  <c r="M162" i="18"/>
  <c r="P223" i="17"/>
  <c r="L184" i="20"/>
  <c r="K185" i="19"/>
  <c r="K186" i="19" s="1"/>
  <c r="K186" i="18" s="1"/>
  <c r="K186" i="17" s="1"/>
  <c r="K186" i="16" s="1"/>
  <c r="K186" i="5" s="1"/>
  <c r="K204" i="2" s="1"/>
  <c r="K204" i="21" s="1"/>
  <c r="K204" i="22" s="1"/>
  <c r="J77" i="17"/>
  <c r="J185" i="5"/>
  <c r="M185" i="2"/>
  <c r="L197" i="20"/>
  <c r="L40" i="19"/>
  <c r="J203" i="19"/>
  <c r="L14" i="17"/>
  <c r="J149" i="17"/>
  <c r="J59" i="16"/>
  <c r="M104" i="16"/>
  <c r="M113" i="16" s="1"/>
  <c r="S132" i="18"/>
  <c r="S132" i="17" s="1"/>
  <c r="T132" i="16" s="1"/>
  <c r="T132" i="5" s="1"/>
  <c r="T132" i="2" s="1"/>
  <c r="T132" i="21" s="1"/>
  <c r="T132" i="22" s="1"/>
  <c r="L202" i="17"/>
  <c r="S96" i="18"/>
  <c r="S96" i="17" s="1"/>
  <c r="T96" i="16" s="1"/>
  <c r="T96" i="5" s="1"/>
  <c r="T96" i="2" s="1"/>
  <c r="T96" i="21" s="1"/>
  <c r="T96" i="22" s="1"/>
  <c r="O223" i="19"/>
  <c r="M130" i="5"/>
  <c r="Q42" i="18"/>
  <c r="Q42" i="17" s="1"/>
  <c r="Q42" i="16" s="1"/>
  <c r="Q42" i="5" s="1"/>
  <c r="Q42" i="2" s="1"/>
  <c r="Q42" i="21" s="1"/>
  <c r="Q42" i="22" s="1"/>
  <c r="L14" i="5"/>
  <c r="L194" i="16"/>
  <c r="J57" i="20"/>
  <c r="L180" i="20"/>
  <c r="L104" i="16"/>
  <c r="J167" i="16"/>
  <c r="L190" i="16"/>
  <c r="H96" i="19"/>
  <c r="H96" i="18" s="1"/>
  <c r="H96" i="17" s="1"/>
  <c r="H96" i="16" s="1"/>
  <c r="H96" i="5" s="1"/>
  <c r="H96" i="2" s="1"/>
  <c r="H96" i="21" s="1"/>
  <c r="H96" i="22" s="1"/>
  <c r="L136" i="17"/>
  <c r="M90" i="16"/>
  <c r="J185" i="16"/>
  <c r="L131" i="2"/>
  <c r="N149" i="2"/>
  <c r="K57" i="20"/>
  <c r="E168" i="18"/>
  <c r="E168" i="17" s="1"/>
  <c r="E168" i="16" s="1"/>
  <c r="E168" i="5" s="1"/>
  <c r="E186" i="2" s="1"/>
  <c r="E186" i="21" s="1"/>
  <c r="E186" i="22" s="1"/>
  <c r="O114" i="19"/>
  <c r="O114" i="18" s="1"/>
  <c r="O114" i="17" s="1"/>
  <c r="O114" i="16" s="1"/>
  <c r="O114" i="5" s="1"/>
  <c r="O114" i="2" s="1"/>
  <c r="O114" i="21" s="1"/>
  <c r="O114" i="22" s="1"/>
  <c r="L212" i="5"/>
  <c r="J167" i="19"/>
  <c r="J168" i="19" s="1"/>
  <c r="N185" i="19"/>
  <c r="L112" i="17"/>
  <c r="L76" i="17"/>
  <c r="L14" i="16"/>
  <c r="L58" i="16"/>
  <c r="S223" i="18"/>
  <c r="L216" i="17"/>
  <c r="P222" i="18"/>
  <c r="P222" i="17" s="1"/>
  <c r="P222" i="16" s="1"/>
  <c r="P222" i="5" s="1"/>
  <c r="P240" i="2" s="1"/>
  <c r="P240" i="21" s="1"/>
  <c r="P240" i="22" s="1"/>
  <c r="Q223" i="17"/>
  <c r="P114" i="18"/>
  <c r="P114" i="17" s="1"/>
  <c r="P114" i="16" s="1"/>
  <c r="P114" i="5" s="1"/>
  <c r="P114" i="2" s="1"/>
  <c r="P114" i="21" s="1"/>
  <c r="P114" i="22" s="1"/>
  <c r="R42" i="19"/>
  <c r="R42" i="18" s="1"/>
  <c r="R42" i="17" s="1"/>
  <c r="S42" i="16" s="1"/>
  <c r="S42" i="5" s="1"/>
  <c r="S42" i="2" s="1"/>
  <c r="S42" i="21" s="1"/>
  <c r="S42" i="22" s="1"/>
  <c r="Q223" i="18"/>
  <c r="L148" i="18"/>
  <c r="P223" i="18"/>
  <c r="L166" i="19"/>
  <c r="N203" i="17"/>
  <c r="L69" i="20"/>
  <c r="K223" i="18"/>
  <c r="J77" i="18"/>
  <c r="L198" i="16"/>
  <c r="M212" i="18"/>
  <c r="N41" i="2"/>
  <c r="O223" i="18"/>
  <c r="I150" i="5"/>
  <c r="R150" i="5" s="1"/>
  <c r="I24" i="5"/>
  <c r="I186" i="5"/>
  <c r="R186" i="5" s="1"/>
  <c r="R186" i="16"/>
  <c r="E114" i="19"/>
  <c r="E114" i="18" s="1"/>
  <c r="E114" i="17" s="1"/>
  <c r="E114" i="16" s="1"/>
  <c r="E114" i="5" s="1"/>
  <c r="E114" i="2" s="1"/>
  <c r="E114" i="21" s="1"/>
  <c r="E114" i="22" s="1"/>
  <c r="E223" i="18"/>
  <c r="E241" i="5"/>
  <c r="E42" i="19"/>
  <c r="E42" i="18" s="1"/>
  <c r="E42" i="17" s="1"/>
  <c r="E42" i="16" s="1"/>
  <c r="E42" i="5" s="1"/>
  <c r="E42" i="2" s="1"/>
  <c r="E42" i="21" s="1"/>
  <c r="E42" i="22" s="1"/>
  <c r="E204" i="18"/>
  <c r="E204" i="17" s="1"/>
  <c r="E204" i="16" s="1"/>
  <c r="E204" i="5" s="1"/>
  <c r="E222" i="2" s="1"/>
  <c r="E222" i="21" s="1"/>
  <c r="E222" i="22" s="1"/>
  <c r="I258" i="2"/>
  <c r="R258" i="2" s="1"/>
  <c r="I42" i="19"/>
  <c r="I42" i="18" s="1"/>
  <c r="I42" i="17" s="1"/>
  <c r="I42" i="16" s="1"/>
  <c r="R42" i="16" s="1"/>
  <c r="Q24" i="19"/>
  <c r="Q24" i="18" s="1"/>
  <c r="Q24" i="17" s="1"/>
  <c r="Q24" i="16" s="1"/>
  <c r="Q24" i="5" s="1"/>
  <c r="Q223" i="19"/>
  <c r="R150" i="19"/>
  <c r="R150" i="18" s="1"/>
  <c r="R150" i="17" s="1"/>
  <c r="S150" i="16" s="1"/>
  <c r="S150" i="5" s="1"/>
  <c r="S150" i="2" s="1"/>
  <c r="S150" i="21" s="1"/>
  <c r="S150" i="22" s="1"/>
  <c r="Q114" i="19"/>
  <c r="Q114" i="18" s="1"/>
  <c r="Q114" i="17" s="1"/>
  <c r="Q114" i="16" s="1"/>
  <c r="Q114" i="5" s="1"/>
  <c r="O223" i="17"/>
  <c r="I132" i="5"/>
  <c r="I114" i="5"/>
  <c r="R114" i="5" s="1"/>
  <c r="H24" i="19"/>
  <c r="H24" i="18" s="1"/>
  <c r="H24" i="17" s="1"/>
  <c r="H24" i="16" s="1"/>
  <c r="H24" i="5" s="1"/>
  <c r="H24" i="2" s="1"/>
  <c r="H24" i="21" s="1"/>
  <c r="H24" i="22" s="1"/>
  <c r="H223" i="19"/>
  <c r="L22" i="5"/>
  <c r="T241" i="16"/>
  <c r="I168" i="5"/>
  <c r="R168" i="5" s="1"/>
  <c r="E132" i="19"/>
  <c r="E132" i="18" s="1"/>
  <c r="E132" i="17" s="1"/>
  <c r="E132" i="16" s="1"/>
  <c r="E132" i="5" s="1"/>
  <c r="E132" i="2" s="1"/>
  <c r="E132" i="21" s="1"/>
  <c r="E132" i="22" s="1"/>
  <c r="E78" i="19"/>
  <c r="E78" i="18" s="1"/>
  <c r="E78" i="17" s="1"/>
  <c r="E78" i="16" s="1"/>
  <c r="E78" i="5" s="1"/>
  <c r="E78" i="2" s="1"/>
  <c r="E78" i="21" s="1"/>
  <c r="E78" i="22" s="1"/>
  <c r="S150" i="19"/>
  <c r="S150" i="18" s="1"/>
  <c r="S150" i="17" s="1"/>
  <c r="T150" i="16" s="1"/>
  <c r="T150" i="5" s="1"/>
  <c r="T150" i="2" s="1"/>
  <c r="T150" i="21" s="1"/>
  <c r="T150" i="22" s="1"/>
  <c r="R114" i="19"/>
  <c r="R114" i="18" s="1"/>
  <c r="R114" i="17" s="1"/>
  <c r="S114" i="16" s="1"/>
  <c r="S114" i="5" s="1"/>
  <c r="S114" i="2" s="1"/>
  <c r="S114" i="21" s="1"/>
  <c r="S114" i="22" s="1"/>
  <c r="P24" i="19"/>
  <c r="P24" i="18" s="1"/>
  <c r="P24" i="17" s="1"/>
  <c r="P24" i="16" s="1"/>
  <c r="P24" i="5" s="1"/>
  <c r="P24" i="2" s="1"/>
  <c r="P24" i="21" s="1"/>
  <c r="P24" i="22" s="1"/>
  <c r="P223" i="19"/>
  <c r="R223" i="18"/>
  <c r="E186" i="18"/>
  <c r="E186" i="17" s="1"/>
  <c r="E186" i="16" s="1"/>
  <c r="E186" i="5" s="1"/>
  <c r="E204" i="2" s="1"/>
  <c r="E204" i="21" s="1"/>
  <c r="E204" i="22" s="1"/>
  <c r="S24" i="19"/>
  <c r="S24" i="18" s="1"/>
  <c r="S24" i="17" s="1"/>
  <c r="T24" i="16" s="1"/>
  <c r="T24" i="5" s="1"/>
  <c r="T24" i="2" s="1"/>
  <c r="T24" i="21" s="1"/>
  <c r="T24" i="22" s="1"/>
  <c r="S223" i="19"/>
  <c r="I223" i="19"/>
  <c r="M72" i="5"/>
  <c r="O132" i="19"/>
  <c r="O132" i="18" s="1"/>
  <c r="O132" i="17" s="1"/>
  <c r="O132" i="16" s="1"/>
  <c r="O132" i="5" s="1"/>
  <c r="O132" i="2" s="1"/>
  <c r="O132" i="21" s="1"/>
  <c r="O132" i="22" s="1"/>
  <c r="L14" i="20"/>
  <c r="E60" i="19"/>
  <c r="E60" i="18" s="1"/>
  <c r="E60" i="17" s="1"/>
  <c r="E60" i="16" s="1"/>
  <c r="E60" i="5" s="1"/>
  <c r="E60" i="2" s="1"/>
  <c r="E60" i="21" s="1"/>
  <c r="E60" i="22" s="1"/>
  <c r="J59" i="18"/>
  <c r="E241" i="16"/>
  <c r="N41" i="5"/>
  <c r="K258" i="2"/>
  <c r="K258" i="21" s="1"/>
  <c r="K258" i="22" s="1"/>
  <c r="J186" i="18"/>
  <c r="P241" i="16"/>
  <c r="I222" i="2"/>
  <c r="O60" i="19"/>
  <c r="O60" i="18" s="1"/>
  <c r="O60" i="17" s="1"/>
  <c r="O60" i="16" s="1"/>
  <c r="O60" i="5" s="1"/>
  <c r="O60" i="2" s="1"/>
  <c r="O60" i="21" s="1"/>
  <c r="O60" i="22" s="1"/>
  <c r="I96" i="19"/>
  <c r="I96" i="18" s="1"/>
  <c r="I96" i="17" s="1"/>
  <c r="I96" i="16" s="1"/>
  <c r="H60" i="19"/>
  <c r="H60" i="18" s="1"/>
  <c r="H60" i="17" s="1"/>
  <c r="H60" i="16" s="1"/>
  <c r="H60" i="5" s="1"/>
  <c r="H60" i="2" s="1"/>
  <c r="H60" i="21" s="1"/>
  <c r="H60" i="22" s="1"/>
  <c r="R60" i="19"/>
  <c r="R60" i="18" s="1"/>
  <c r="R60" i="17" s="1"/>
  <c r="S60" i="16" s="1"/>
  <c r="S60" i="5" s="1"/>
  <c r="S60" i="2" s="1"/>
  <c r="S60" i="21" s="1"/>
  <c r="S60" i="22" s="1"/>
  <c r="R24" i="19"/>
  <c r="R24" i="18" s="1"/>
  <c r="R24" i="17" s="1"/>
  <c r="S24" i="16" s="1"/>
  <c r="S24" i="5" s="1"/>
  <c r="S24" i="2" s="1"/>
  <c r="S24" i="21" s="1"/>
  <c r="S24" i="22" s="1"/>
  <c r="R223" i="19"/>
  <c r="M94" i="5"/>
  <c r="M23" i="20"/>
  <c r="J131" i="19"/>
  <c r="L22" i="20"/>
  <c r="L103" i="20"/>
  <c r="E223" i="19"/>
  <c r="E24" i="19"/>
  <c r="E24" i="18" s="1"/>
  <c r="E24" i="17" s="1"/>
  <c r="E24" i="16" s="1"/>
  <c r="E24" i="5" s="1"/>
  <c r="E24" i="2" s="1"/>
  <c r="E24" i="21" s="1"/>
  <c r="E24" i="22" s="1"/>
  <c r="N221" i="18"/>
  <c r="J113" i="17"/>
  <c r="E223" i="17"/>
  <c r="M198" i="19"/>
  <c r="E96" i="19"/>
  <c r="E96" i="18" s="1"/>
  <c r="E96" i="17" s="1"/>
  <c r="E96" i="16" s="1"/>
  <c r="E96" i="5" s="1"/>
  <c r="E96" i="2" s="1"/>
  <c r="E96" i="21" s="1"/>
  <c r="E96" i="22" s="1"/>
  <c r="P241" i="5"/>
  <c r="I60" i="19"/>
  <c r="I60" i="18" s="1"/>
  <c r="I60" i="17" s="1"/>
  <c r="I60" i="16" s="1"/>
  <c r="R60" i="16" s="1"/>
  <c r="Q204" i="19"/>
  <c r="Q204" i="18" s="1"/>
  <c r="Q204" i="17" s="1"/>
  <c r="Q204" i="16" s="1"/>
  <c r="O42" i="19"/>
  <c r="O42" i="18" s="1"/>
  <c r="O42" i="17" s="1"/>
  <c r="O42" i="16" s="1"/>
  <c r="O42" i="5" s="1"/>
  <c r="O42" i="2" s="1"/>
  <c r="O42" i="21" s="1"/>
  <c r="O42" i="22" s="1"/>
  <c r="I222" i="5"/>
  <c r="O168" i="19"/>
  <c r="O168" i="18" s="1"/>
  <c r="O168" i="17" s="1"/>
  <c r="O168" i="16" s="1"/>
  <c r="O168" i="5" s="1"/>
  <c r="O186" i="2" s="1"/>
  <c r="O186" i="21" s="1"/>
  <c r="O186" i="22" s="1"/>
  <c r="Q132" i="19"/>
  <c r="Q132" i="18" s="1"/>
  <c r="Q132" i="17" s="1"/>
  <c r="Q132" i="16" s="1"/>
  <c r="S78" i="19"/>
  <c r="S78" i="18" s="1"/>
  <c r="S78" i="17" s="1"/>
  <c r="T78" i="16" s="1"/>
  <c r="T78" i="5" s="1"/>
  <c r="T78" i="2" s="1"/>
  <c r="T78" i="21" s="1"/>
  <c r="T78" i="22" s="1"/>
  <c r="R223" i="17"/>
  <c r="H78" i="19"/>
  <c r="H78" i="18" s="1"/>
  <c r="H78" i="17" s="1"/>
  <c r="H78" i="16" s="1"/>
  <c r="H78" i="5" s="1"/>
  <c r="H78" i="2" s="1"/>
  <c r="H78" i="21" s="1"/>
  <c r="H78" i="22" s="1"/>
  <c r="Q222" i="19"/>
  <c r="Q222" i="18" s="1"/>
  <c r="Q222" i="17" s="1"/>
  <c r="Q222" i="16" s="1"/>
  <c r="S60" i="19"/>
  <c r="S60" i="18" s="1"/>
  <c r="S60" i="17" s="1"/>
  <c r="T60" i="16" s="1"/>
  <c r="T60" i="5" s="1"/>
  <c r="T60" i="2" s="1"/>
  <c r="T60" i="21" s="1"/>
  <c r="T60" i="22" s="1"/>
  <c r="L108" i="5"/>
  <c r="M257" i="2"/>
  <c r="M77" i="2"/>
  <c r="N240" i="5"/>
  <c r="N258" i="2" s="1"/>
  <c r="N258" i="21" s="1"/>
  <c r="N258" i="22" s="1"/>
  <c r="S241" i="16"/>
  <c r="O241" i="16"/>
  <c r="J240" i="5"/>
  <c r="J258" i="2" s="1"/>
  <c r="J258" i="21" s="1"/>
  <c r="J258" i="22" s="1"/>
  <c r="J272" i="23" s="1"/>
  <c r="Q241" i="16"/>
  <c r="S241" i="5"/>
  <c r="Q241" i="5"/>
  <c r="T241" i="5"/>
  <c r="J259" i="2"/>
  <c r="K259" i="2"/>
  <c r="L257" i="2"/>
  <c r="L239" i="5"/>
  <c r="K241" i="5"/>
  <c r="L203" i="2"/>
  <c r="L113" i="2"/>
  <c r="M41" i="2"/>
  <c r="L95" i="2"/>
  <c r="M113" i="2"/>
  <c r="M149" i="2"/>
  <c r="L77" i="2"/>
  <c r="L59" i="2"/>
  <c r="L41" i="2"/>
  <c r="L46" i="5"/>
  <c r="N113" i="5"/>
  <c r="L100" i="5"/>
  <c r="L112" i="5"/>
  <c r="J23" i="5"/>
  <c r="L36" i="5"/>
  <c r="J221" i="16"/>
  <c r="L90" i="16"/>
  <c r="N23" i="16"/>
  <c r="L172" i="16"/>
  <c r="M190" i="16"/>
  <c r="M203" i="16" s="1"/>
  <c r="L122" i="16"/>
  <c r="M172" i="16"/>
  <c r="L118" i="16"/>
  <c r="L112" i="16"/>
  <c r="M18" i="16"/>
  <c r="J23" i="16"/>
  <c r="L54" i="16"/>
  <c r="L32" i="16"/>
  <c r="M14" i="16"/>
  <c r="L180" i="17"/>
  <c r="N185" i="17"/>
  <c r="L64" i="17"/>
  <c r="L22" i="17"/>
  <c r="L118" i="17"/>
  <c r="L72" i="17"/>
  <c r="L50" i="17"/>
  <c r="N185" i="18"/>
  <c r="L202" i="18"/>
  <c r="L144" i="18"/>
  <c r="L54" i="18"/>
  <c r="L64" i="18"/>
  <c r="L58" i="18"/>
  <c r="N41" i="18"/>
  <c r="L14" i="18"/>
  <c r="M23" i="18"/>
  <c r="L58" i="19"/>
  <c r="L86" i="19"/>
  <c r="K59" i="19"/>
  <c r="L28" i="19"/>
  <c r="L72" i="19"/>
  <c r="L18" i="19"/>
  <c r="L64" i="19"/>
  <c r="L32" i="19"/>
  <c r="L90" i="20"/>
  <c r="N23" i="20"/>
  <c r="L44" i="20"/>
  <c r="M74" i="20"/>
  <c r="M125" i="20"/>
  <c r="L10" i="20"/>
  <c r="K40" i="20"/>
  <c r="K74" i="20"/>
  <c r="L124" i="20"/>
  <c r="M108" i="20"/>
  <c r="L36" i="19"/>
  <c r="N23" i="18"/>
  <c r="J41" i="18"/>
  <c r="L140" i="18"/>
  <c r="J167" i="17"/>
  <c r="L28" i="16"/>
  <c r="L76" i="16"/>
  <c r="J59" i="5"/>
  <c r="M140" i="5"/>
  <c r="L118" i="5"/>
  <c r="M95" i="2"/>
  <c r="M203" i="2"/>
  <c r="J185" i="17"/>
  <c r="N167" i="17"/>
  <c r="N193" i="20"/>
  <c r="N108" i="20"/>
  <c r="L14" i="19"/>
  <c r="K41" i="19"/>
  <c r="L50" i="19"/>
  <c r="L82" i="19"/>
  <c r="M41" i="18"/>
  <c r="J113" i="16"/>
  <c r="L136" i="5"/>
  <c r="L68" i="5"/>
  <c r="J131" i="5"/>
  <c r="M184" i="19"/>
  <c r="M185" i="19" s="1"/>
  <c r="M186" i="19" s="1"/>
  <c r="K23" i="20"/>
  <c r="N142" i="20"/>
  <c r="K203" i="19"/>
  <c r="K204" i="19" s="1"/>
  <c r="K204" i="18" s="1"/>
  <c r="K204" i="17" s="1"/>
  <c r="K204" i="16" s="1"/>
  <c r="K204" i="5" s="1"/>
  <c r="K222" i="2" s="1"/>
  <c r="K222" i="21" s="1"/>
  <c r="K222" i="22" s="1"/>
  <c r="N203" i="19"/>
  <c r="L10" i="18"/>
  <c r="L22" i="18"/>
  <c r="M131" i="16"/>
  <c r="M239" i="16"/>
  <c r="M240" i="16" s="1"/>
  <c r="L86" i="5"/>
  <c r="L192" i="20"/>
  <c r="N176" i="20"/>
  <c r="N159" i="20"/>
  <c r="M59" i="2"/>
  <c r="N203" i="5"/>
  <c r="L184" i="5"/>
  <c r="N221" i="5"/>
  <c r="N167" i="5"/>
  <c r="M239" i="2"/>
  <c r="J77" i="5"/>
  <c r="L140" i="5"/>
  <c r="J95" i="5"/>
  <c r="L94" i="5"/>
  <c r="N149" i="5"/>
  <c r="N77" i="5"/>
  <c r="N23" i="5"/>
  <c r="N95" i="5"/>
  <c r="L148" i="5"/>
  <c r="J149" i="5"/>
  <c r="J113" i="5"/>
  <c r="J41" i="5"/>
  <c r="L10" i="5"/>
  <c r="N149" i="16"/>
  <c r="L86" i="16"/>
  <c r="J95" i="16"/>
  <c r="M77" i="16"/>
  <c r="L22" i="16"/>
  <c r="N221" i="16"/>
  <c r="N131" i="16"/>
  <c r="N95" i="16"/>
  <c r="L202" i="16"/>
  <c r="N113" i="16"/>
  <c r="K95" i="16"/>
  <c r="L72" i="16"/>
  <c r="N203" i="16"/>
  <c r="N167" i="16"/>
  <c r="L68" i="16"/>
  <c r="J77" i="16"/>
  <c r="N77" i="16"/>
  <c r="N59" i="16"/>
  <c r="L172" i="17"/>
  <c r="L162" i="17"/>
  <c r="L220" i="17"/>
  <c r="J131" i="17"/>
  <c r="N95" i="17"/>
  <c r="N113" i="17"/>
  <c r="J95" i="17"/>
  <c r="L54" i="17"/>
  <c r="N77" i="17"/>
  <c r="M59" i="17"/>
  <c r="L46" i="17"/>
  <c r="K23" i="17"/>
  <c r="L10" i="17"/>
  <c r="N131" i="17"/>
  <c r="K131" i="17"/>
  <c r="K113" i="17"/>
  <c r="N41" i="17"/>
  <c r="N23" i="17"/>
  <c r="N149" i="17"/>
  <c r="M131" i="17"/>
  <c r="L130" i="17"/>
  <c r="L100" i="17"/>
  <c r="K59" i="17"/>
  <c r="L58" i="17"/>
  <c r="L190" i="18"/>
  <c r="J203" i="18"/>
  <c r="N203" i="18"/>
  <c r="M203" i="18"/>
  <c r="J167" i="18"/>
  <c r="M149" i="18"/>
  <c r="J131" i="18"/>
  <c r="N113" i="18"/>
  <c r="N95" i="18"/>
  <c r="N77" i="18"/>
  <c r="M58" i="18"/>
  <c r="J23" i="18"/>
  <c r="N167" i="18"/>
  <c r="N59" i="18"/>
  <c r="J221" i="18"/>
  <c r="J222" i="18" s="1"/>
  <c r="N149" i="18"/>
  <c r="N131" i="18"/>
  <c r="M90" i="18"/>
  <c r="N221" i="19"/>
  <c r="M221" i="19"/>
  <c r="N167" i="19"/>
  <c r="N149" i="19"/>
  <c r="M131" i="19"/>
  <c r="N131" i="19"/>
  <c r="L108" i="19"/>
  <c r="L104" i="19"/>
  <c r="M113" i="19"/>
  <c r="N113" i="19"/>
  <c r="L100" i="19"/>
  <c r="M95" i="19"/>
  <c r="N95" i="19"/>
  <c r="L76" i="19"/>
  <c r="L68" i="19"/>
  <c r="J59" i="19"/>
  <c r="N59" i="19"/>
  <c r="M41" i="19"/>
  <c r="N41" i="19"/>
  <c r="N23" i="19"/>
  <c r="J23" i="19"/>
  <c r="M23" i="19"/>
  <c r="M190" i="19"/>
  <c r="M149" i="19"/>
  <c r="L94" i="19"/>
  <c r="L90" i="19"/>
  <c r="N77" i="19"/>
  <c r="K77" i="19"/>
  <c r="M77" i="19"/>
  <c r="M193" i="20"/>
  <c r="N210" i="20"/>
  <c r="L201" i="20"/>
  <c r="M210" i="20"/>
  <c r="M159" i="20"/>
  <c r="J142" i="20"/>
  <c r="L129" i="20"/>
  <c r="K142" i="20"/>
  <c r="K150" i="19" s="1"/>
  <c r="K150" i="18" s="1"/>
  <c r="K150" i="17" s="1"/>
  <c r="K150" i="16" s="1"/>
  <c r="K150" i="5" s="1"/>
  <c r="K150" i="2" s="1"/>
  <c r="K150" i="21" s="1"/>
  <c r="K150" i="22" s="1"/>
  <c r="K108" i="20"/>
  <c r="K114" i="19" s="1"/>
  <c r="K114" i="18" s="1"/>
  <c r="K91" i="20"/>
  <c r="L78" i="20"/>
  <c r="M129" i="20"/>
  <c r="M142" i="20" s="1"/>
  <c r="K125" i="20"/>
  <c r="K132" i="19" s="1"/>
  <c r="K132" i="18" s="1"/>
  <c r="N125" i="20"/>
  <c r="J108" i="20"/>
  <c r="J114" i="19" s="1"/>
  <c r="J114" i="18" s="1"/>
  <c r="M91" i="20"/>
  <c r="J74" i="20"/>
  <c r="M52" i="20"/>
  <c r="M57" i="20" s="1"/>
  <c r="J125" i="20"/>
  <c r="N91" i="20"/>
  <c r="L52" i="20"/>
  <c r="N57" i="20"/>
  <c r="J40" i="20"/>
  <c r="J42" i="19" s="1"/>
  <c r="L39" i="20"/>
  <c r="L35" i="20"/>
  <c r="L31" i="20"/>
  <c r="N40" i="20"/>
  <c r="J23" i="20"/>
  <c r="L18" i="20"/>
  <c r="H196" i="26" l="1"/>
  <c r="T196" i="24"/>
  <c r="Q215" i="26"/>
  <c r="U215" i="24"/>
  <c r="H234" i="27"/>
  <c r="T234" i="26"/>
  <c r="H253" i="27"/>
  <c r="T253" i="26"/>
  <c r="H196" i="27"/>
  <c r="T196" i="26"/>
  <c r="H139" i="27"/>
  <c r="T139" i="26"/>
  <c r="H215" i="27"/>
  <c r="T215" i="27" s="1"/>
  <c r="T215" i="26"/>
  <c r="H272" i="27"/>
  <c r="T272" i="26"/>
  <c r="H158" i="27"/>
  <c r="T158" i="26"/>
  <c r="H120" i="27"/>
  <c r="T120" i="27" s="1"/>
  <c r="T120" i="26"/>
  <c r="R24" i="5"/>
  <c r="R24" i="16"/>
  <c r="I222" i="21"/>
  <c r="Q114" i="2"/>
  <c r="Q114" i="21" s="1"/>
  <c r="Q114" i="22" s="1"/>
  <c r="L131" i="19"/>
  <c r="M95" i="16"/>
  <c r="M203" i="5"/>
  <c r="L221" i="16"/>
  <c r="M240" i="5"/>
  <c r="M221" i="18"/>
  <c r="M167" i="18"/>
  <c r="M167" i="16"/>
  <c r="L41" i="17"/>
  <c r="L113" i="18"/>
  <c r="L41" i="18"/>
  <c r="L185" i="19"/>
  <c r="L186" i="19" s="1"/>
  <c r="L186" i="18" s="1"/>
  <c r="L186" i="17" s="1"/>
  <c r="L221" i="19"/>
  <c r="L222" i="19" s="1"/>
  <c r="L222" i="18" s="1"/>
  <c r="M114" i="19"/>
  <c r="M114" i="18" s="1"/>
  <c r="L240" i="5"/>
  <c r="L95" i="18"/>
  <c r="M113" i="18"/>
  <c r="K158" i="23"/>
  <c r="K158" i="24" s="1"/>
  <c r="K158" i="26" s="1"/>
  <c r="K158" i="27" s="1"/>
  <c r="K150" i="28" s="1"/>
  <c r="N272" i="23"/>
  <c r="N272" i="26" s="1"/>
  <c r="N272" i="27" s="1"/>
  <c r="N258" i="28" s="1"/>
  <c r="T63" i="23"/>
  <c r="W63" i="24" s="1"/>
  <c r="W63" i="26" s="1"/>
  <c r="W63" i="27" s="1"/>
  <c r="H82" i="23"/>
  <c r="H82" i="24" s="1"/>
  <c r="H82" i="26" s="1"/>
  <c r="T82" i="23"/>
  <c r="W82" i="24" s="1"/>
  <c r="W82" i="26" s="1"/>
  <c r="W82" i="27" s="1"/>
  <c r="O196" i="23"/>
  <c r="O196" i="24" s="1"/>
  <c r="O196" i="26" s="1"/>
  <c r="O196" i="27" s="1"/>
  <c r="O44" i="23"/>
  <c r="O44" i="24" s="1"/>
  <c r="O44" i="26" s="1"/>
  <c r="S25" i="23"/>
  <c r="V25" i="24" s="1"/>
  <c r="V25" i="26" s="1"/>
  <c r="V25" i="27" s="1"/>
  <c r="H63" i="23"/>
  <c r="H63" i="24" s="1"/>
  <c r="H63" i="26" s="1"/>
  <c r="O63" i="23"/>
  <c r="O63" i="24" s="1"/>
  <c r="O63" i="26" s="1"/>
  <c r="E215" i="23"/>
  <c r="E215" i="24" s="1"/>
  <c r="E215" i="26" s="1"/>
  <c r="E215" i="27" s="1"/>
  <c r="E204" i="28" s="1"/>
  <c r="S120" i="23"/>
  <c r="V120" i="24" s="1"/>
  <c r="V120" i="26" s="1"/>
  <c r="V120" i="27" s="1"/>
  <c r="E82" i="23"/>
  <c r="E82" i="24" s="1"/>
  <c r="E82" i="26" s="1"/>
  <c r="E82" i="27" s="1"/>
  <c r="E78" i="28" s="1"/>
  <c r="H25" i="23"/>
  <c r="H25" i="24" s="1"/>
  <c r="H25" i="26" s="1"/>
  <c r="Q120" i="23"/>
  <c r="S120" i="24" s="1"/>
  <c r="S120" i="26" s="1"/>
  <c r="S120" i="27" s="1"/>
  <c r="E44" i="23"/>
  <c r="E44" i="24" s="1"/>
  <c r="E44" i="26" s="1"/>
  <c r="E44" i="27" s="1"/>
  <c r="E42" i="28" s="1"/>
  <c r="O234" i="23"/>
  <c r="O234" i="24" s="1"/>
  <c r="O234" i="26" s="1"/>
  <c r="S44" i="23"/>
  <c r="V44" i="24" s="1"/>
  <c r="V44" i="26" s="1"/>
  <c r="V44" i="27" s="1"/>
  <c r="K196" i="23"/>
  <c r="K196" i="24" s="1"/>
  <c r="K196" i="26" s="1"/>
  <c r="K196" i="27" s="1"/>
  <c r="K186" i="28" s="1"/>
  <c r="E196" i="23"/>
  <c r="E196" i="24" s="1"/>
  <c r="E196" i="26" s="1"/>
  <c r="E196" i="27" s="1"/>
  <c r="E186" i="28" s="1"/>
  <c r="T101" i="23"/>
  <c r="W101" i="24" s="1"/>
  <c r="W101" i="26" s="1"/>
  <c r="W101" i="27" s="1"/>
  <c r="K215" i="23"/>
  <c r="K215" i="24" s="1"/>
  <c r="K215" i="26" s="1"/>
  <c r="K215" i="27" s="1"/>
  <c r="K204" i="28" s="1"/>
  <c r="T253" i="23"/>
  <c r="W253" i="24" s="1"/>
  <c r="W253" i="26" s="1"/>
  <c r="W253" i="27" s="1"/>
  <c r="Q101" i="23"/>
  <c r="S101" i="24" s="1"/>
  <c r="S101" i="26" s="1"/>
  <c r="S101" i="27" s="1"/>
  <c r="S82" i="23"/>
  <c r="V82" i="24" s="1"/>
  <c r="V82" i="26" s="1"/>
  <c r="V82" i="27" s="1"/>
  <c r="P82" i="23"/>
  <c r="Q82" i="24" s="1"/>
  <c r="E253" i="23"/>
  <c r="E253" i="24" s="1"/>
  <c r="E253" i="26" s="1"/>
  <c r="E253" i="27" s="1"/>
  <c r="E240" i="28" s="1"/>
  <c r="Q63" i="23"/>
  <c r="S63" i="24" s="1"/>
  <c r="S63" i="26" s="1"/>
  <c r="S63" i="27" s="1"/>
  <c r="S101" i="23"/>
  <c r="V101" i="24" s="1"/>
  <c r="V101" i="26" s="1"/>
  <c r="V101" i="27" s="1"/>
  <c r="S253" i="23"/>
  <c r="V253" i="24" s="1"/>
  <c r="V253" i="26" s="1"/>
  <c r="V253" i="27" s="1"/>
  <c r="P139" i="23"/>
  <c r="Q139" i="24" s="1"/>
  <c r="P158" i="23"/>
  <c r="Q158" i="24" s="1"/>
  <c r="T120" i="23"/>
  <c r="W120" i="24" s="1"/>
  <c r="W120" i="26" s="1"/>
  <c r="W120" i="27" s="1"/>
  <c r="Q158" i="23"/>
  <c r="S158" i="24" s="1"/>
  <c r="S158" i="26" s="1"/>
  <c r="S158" i="27" s="1"/>
  <c r="S234" i="23"/>
  <c r="V234" i="24" s="1"/>
  <c r="V234" i="26" s="1"/>
  <c r="V234" i="27" s="1"/>
  <c r="O82" i="23"/>
  <c r="E158" i="23"/>
  <c r="E158" i="24" s="1"/>
  <c r="E158" i="26" s="1"/>
  <c r="E158" i="27" s="1"/>
  <c r="E150" i="28" s="1"/>
  <c r="S139" i="23"/>
  <c r="V139" i="24" s="1"/>
  <c r="V139" i="26" s="1"/>
  <c r="V139" i="27" s="1"/>
  <c r="O158" i="23"/>
  <c r="O158" i="24" s="1"/>
  <c r="O158" i="26" s="1"/>
  <c r="T234" i="23"/>
  <c r="W234" i="24" s="1"/>
  <c r="W234" i="26" s="1"/>
  <c r="W234" i="27" s="1"/>
  <c r="K234" i="23"/>
  <c r="K234" i="24" s="1"/>
  <c r="K234" i="26" s="1"/>
  <c r="K234" i="27" s="1"/>
  <c r="K222" i="28" s="1"/>
  <c r="T44" i="23"/>
  <c r="W44" i="24" s="1"/>
  <c r="W44" i="26" s="1"/>
  <c r="W44" i="27" s="1"/>
  <c r="J272" i="24"/>
  <c r="J272" i="26" s="1"/>
  <c r="J272" i="27" s="1"/>
  <c r="J258" i="28" s="1"/>
  <c r="E101" i="23"/>
  <c r="E101" i="24" s="1"/>
  <c r="E101" i="26" s="1"/>
  <c r="E101" i="27" s="1"/>
  <c r="E96" i="28" s="1"/>
  <c r="K253" i="23"/>
  <c r="K253" i="24" s="1"/>
  <c r="K253" i="26" s="1"/>
  <c r="K253" i="27" s="1"/>
  <c r="K240" i="28" s="1"/>
  <c r="E25" i="23"/>
  <c r="E25" i="24" s="1"/>
  <c r="E25" i="26" s="1"/>
  <c r="E25" i="27" s="1"/>
  <c r="E24" i="28" s="1"/>
  <c r="O25" i="23"/>
  <c r="O25" i="24" s="1"/>
  <c r="S63" i="23"/>
  <c r="V63" i="24" s="1"/>
  <c r="V63" i="26" s="1"/>
  <c r="V63" i="27" s="1"/>
  <c r="K272" i="23"/>
  <c r="K272" i="24" s="1"/>
  <c r="K272" i="26" s="1"/>
  <c r="K272" i="27" s="1"/>
  <c r="K258" i="28" s="1"/>
  <c r="E63" i="23"/>
  <c r="E63" i="24" s="1"/>
  <c r="E63" i="26" s="1"/>
  <c r="E63" i="27" s="1"/>
  <c r="E60" i="28" s="1"/>
  <c r="O139" i="23"/>
  <c r="O139" i="24" s="1"/>
  <c r="O139" i="26" s="1"/>
  <c r="T25" i="23"/>
  <c r="W25" i="24" s="1"/>
  <c r="W25" i="26" s="1"/>
  <c r="W25" i="27" s="1"/>
  <c r="P25" i="23"/>
  <c r="Q25" i="27" s="1"/>
  <c r="T158" i="23"/>
  <c r="W158" i="24" s="1"/>
  <c r="W158" i="26" s="1"/>
  <c r="W158" i="27" s="1"/>
  <c r="E139" i="23"/>
  <c r="E139" i="24" s="1"/>
  <c r="E139" i="26" s="1"/>
  <c r="E139" i="27" s="1"/>
  <c r="E132" i="28" s="1"/>
  <c r="S158" i="23"/>
  <c r="V158" i="24" s="1"/>
  <c r="V158" i="26" s="1"/>
  <c r="V158" i="27" s="1"/>
  <c r="E234" i="23"/>
  <c r="E234" i="24" s="1"/>
  <c r="E234" i="26" s="1"/>
  <c r="E234" i="27" s="1"/>
  <c r="E222" i="28" s="1"/>
  <c r="E120" i="23"/>
  <c r="E120" i="24" s="1"/>
  <c r="E120" i="26" s="1"/>
  <c r="E120" i="27" s="1"/>
  <c r="E114" i="28" s="1"/>
  <c r="P44" i="23"/>
  <c r="Q44" i="24" s="1"/>
  <c r="P120" i="23"/>
  <c r="Q120" i="24" s="1"/>
  <c r="P253" i="23"/>
  <c r="Q253" i="24" s="1"/>
  <c r="Q253" i="26" s="1"/>
  <c r="O120" i="23"/>
  <c r="O120" i="24" s="1"/>
  <c r="O120" i="26" s="1"/>
  <c r="H101" i="23"/>
  <c r="H101" i="24" s="1"/>
  <c r="H101" i="26" s="1"/>
  <c r="Q44" i="23"/>
  <c r="S44" i="26" s="1"/>
  <c r="S44" i="27" s="1"/>
  <c r="S196" i="23"/>
  <c r="V196" i="24" s="1"/>
  <c r="V196" i="26" s="1"/>
  <c r="V196" i="27" s="1"/>
  <c r="T139" i="23"/>
  <c r="W139" i="24" s="1"/>
  <c r="W139" i="26" s="1"/>
  <c r="W139" i="27" s="1"/>
  <c r="P63" i="23"/>
  <c r="Q63" i="24" s="1"/>
  <c r="O253" i="23"/>
  <c r="O253" i="24" s="1"/>
  <c r="O253" i="26" s="1"/>
  <c r="T196" i="23"/>
  <c r="W196" i="24" s="1"/>
  <c r="W196" i="26" s="1"/>
  <c r="W196" i="27" s="1"/>
  <c r="O101" i="23"/>
  <c r="O101" i="24" s="1"/>
  <c r="O101" i="26" s="1"/>
  <c r="P234" i="23"/>
  <c r="Q234" i="24" s="1"/>
  <c r="Q234" i="26" s="1"/>
  <c r="Q196" i="23"/>
  <c r="S196" i="24" s="1"/>
  <c r="S196" i="26" s="1"/>
  <c r="S196" i="27" s="1"/>
  <c r="P196" i="23"/>
  <c r="Q196" i="24" s="1"/>
  <c r="Q196" i="27" s="1"/>
  <c r="P101" i="23"/>
  <c r="Q101" i="24" s="1"/>
  <c r="H44" i="23"/>
  <c r="H44" i="24" s="1"/>
  <c r="H44" i="26" s="1"/>
  <c r="L167" i="5"/>
  <c r="L149" i="16"/>
  <c r="J60" i="19"/>
  <c r="J60" i="18" s="1"/>
  <c r="J60" i="17" s="1"/>
  <c r="J60" i="16" s="1"/>
  <c r="J60" i="5" s="1"/>
  <c r="J60" i="2" s="1"/>
  <c r="J60" i="21" s="1"/>
  <c r="J60" i="22" s="1"/>
  <c r="L113" i="17"/>
  <c r="L185" i="16"/>
  <c r="L167" i="18"/>
  <c r="M167" i="17"/>
  <c r="M185" i="18"/>
  <c r="L131" i="18"/>
  <c r="L221" i="17"/>
  <c r="N74" i="20"/>
  <c r="M221" i="5"/>
  <c r="K96" i="19"/>
  <c r="K96" i="18" s="1"/>
  <c r="K96" i="17" s="1"/>
  <c r="K96" i="16" s="1"/>
  <c r="K96" i="5" s="1"/>
  <c r="K96" i="2" s="1"/>
  <c r="K96" i="21" s="1"/>
  <c r="K96" i="22" s="1"/>
  <c r="J150" i="19"/>
  <c r="L150" i="19" s="1"/>
  <c r="L59" i="5"/>
  <c r="L203" i="17"/>
  <c r="M113" i="17"/>
  <c r="N114" i="19"/>
  <c r="N114" i="18" s="1"/>
  <c r="N114" i="17" s="1"/>
  <c r="N114" i="16" s="1"/>
  <c r="N114" i="5" s="1"/>
  <c r="N114" i="2" s="1"/>
  <c r="N114" i="21" s="1"/>
  <c r="N114" i="22" s="1"/>
  <c r="L167" i="17"/>
  <c r="L74" i="20"/>
  <c r="L221" i="5"/>
  <c r="M41" i="5"/>
  <c r="M113" i="5"/>
  <c r="J78" i="19"/>
  <c r="J78" i="18" s="1"/>
  <c r="J78" i="17" s="1"/>
  <c r="J78" i="16" s="1"/>
  <c r="J78" i="5" s="1"/>
  <c r="J78" i="2" s="1"/>
  <c r="J78" i="21" s="1"/>
  <c r="J78" i="22" s="1"/>
  <c r="N78" i="19"/>
  <c r="N78" i="18" s="1"/>
  <c r="N78" i="17" s="1"/>
  <c r="N78" i="16" s="1"/>
  <c r="N78" i="5" s="1"/>
  <c r="N78" i="2" s="1"/>
  <c r="N78" i="21" s="1"/>
  <c r="N78" i="22" s="1"/>
  <c r="L77" i="18"/>
  <c r="L108" i="20"/>
  <c r="M59" i="5"/>
  <c r="M95" i="17"/>
  <c r="L167" i="19"/>
  <c r="L168" i="19" s="1"/>
  <c r="L168" i="18" s="1"/>
  <c r="J96" i="19"/>
  <c r="J96" i="18" s="1"/>
  <c r="J96" i="17" s="1"/>
  <c r="J96" i="16" s="1"/>
  <c r="J96" i="5" s="1"/>
  <c r="J96" i="2" s="1"/>
  <c r="J96" i="21" s="1"/>
  <c r="J96" i="22" s="1"/>
  <c r="L23" i="5"/>
  <c r="M167" i="5"/>
  <c r="J222" i="17"/>
  <c r="J222" i="16" s="1"/>
  <c r="J222" i="5" s="1"/>
  <c r="J240" i="2" s="1"/>
  <c r="J240" i="21" s="1"/>
  <c r="J240" i="22" s="1"/>
  <c r="M59" i="18"/>
  <c r="J204" i="18"/>
  <c r="J204" i="17" s="1"/>
  <c r="J204" i="16" s="1"/>
  <c r="J204" i="5" s="1"/>
  <c r="J222" i="2" s="1"/>
  <c r="J222" i="21" s="1"/>
  <c r="J222" i="22" s="1"/>
  <c r="L203" i="5"/>
  <c r="L149" i="17"/>
  <c r="L203" i="18"/>
  <c r="N186" i="19"/>
  <c r="N186" i="18" s="1"/>
  <c r="N186" i="17" s="1"/>
  <c r="N186" i="16" s="1"/>
  <c r="N186" i="5" s="1"/>
  <c r="N204" i="2" s="1"/>
  <c r="N204" i="21" s="1"/>
  <c r="N204" i="22" s="1"/>
  <c r="N204" i="19"/>
  <c r="N204" i="18" s="1"/>
  <c r="N204" i="17" s="1"/>
  <c r="N204" i="16" s="1"/>
  <c r="N204" i="5" s="1"/>
  <c r="N222" i="2" s="1"/>
  <c r="N222" i="21" s="1"/>
  <c r="N222" i="22" s="1"/>
  <c r="J42" i="18"/>
  <c r="J42" i="17" s="1"/>
  <c r="J42" i="16" s="1"/>
  <c r="J42" i="5" s="1"/>
  <c r="J42" i="2" s="1"/>
  <c r="J42" i="21" s="1"/>
  <c r="J42" i="22" s="1"/>
  <c r="L142" i="20"/>
  <c r="L125" i="20"/>
  <c r="L132" i="19" s="1"/>
  <c r="L59" i="19"/>
  <c r="L113" i="16"/>
  <c r="L149" i="18"/>
  <c r="M77" i="17"/>
  <c r="M23" i="5"/>
  <c r="L95" i="17"/>
  <c r="M131" i="5"/>
  <c r="K24" i="19"/>
  <c r="K24" i="18" s="1"/>
  <c r="K24" i="17" s="1"/>
  <c r="K24" i="16" s="1"/>
  <c r="K24" i="5" s="1"/>
  <c r="K24" i="2" s="1"/>
  <c r="K24" i="21" s="1"/>
  <c r="K24" i="22" s="1"/>
  <c r="M95" i="5"/>
  <c r="L77" i="5"/>
  <c r="M77" i="5"/>
  <c r="L203" i="19"/>
  <c r="L204" i="19" s="1"/>
  <c r="L131" i="5"/>
  <c r="M23" i="16"/>
  <c r="M149" i="5"/>
  <c r="L91" i="20"/>
  <c r="L203" i="16"/>
  <c r="K114" i="17"/>
  <c r="K114" i="16" s="1"/>
  <c r="K114" i="5" s="1"/>
  <c r="K114" i="2" s="1"/>
  <c r="K114" i="21" s="1"/>
  <c r="K114" i="22" s="1"/>
  <c r="M95" i="18"/>
  <c r="K60" i="19"/>
  <c r="K60" i="18" s="1"/>
  <c r="K60" i="17" s="1"/>
  <c r="K60" i="16" s="1"/>
  <c r="K60" i="5" s="1"/>
  <c r="K60" i="2" s="1"/>
  <c r="K60" i="21" s="1"/>
  <c r="K60" i="22" s="1"/>
  <c r="L77" i="17"/>
  <c r="J114" i="17"/>
  <c r="J114" i="16" s="1"/>
  <c r="J114" i="5" s="1"/>
  <c r="J114" i="2" s="1"/>
  <c r="J114" i="21" s="1"/>
  <c r="J114" i="22" s="1"/>
  <c r="K78" i="19"/>
  <c r="K78" i="18" s="1"/>
  <c r="K78" i="17" s="1"/>
  <c r="K78" i="16" s="1"/>
  <c r="K78" i="5" s="1"/>
  <c r="K78" i="2" s="1"/>
  <c r="K78" i="21" s="1"/>
  <c r="K78" i="22" s="1"/>
  <c r="L23" i="17"/>
  <c r="L41" i="5"/>
  <c r="N259" i="2"/>
  <c r="M132" i="19"/>
  <c r="M132" i="18" s="1"/>
  <c r="M132" i="17" s="1"/>
  <c r="M132" i="16" s="1"/>
  <c r="L59" i="16"/>
  <c r="L23" i="20"/>
  <c r="L57" i="20"/>
  <c r="M150" i="19"/>
  <c r="M150" i="18" s="1"/>
  <c r="M150" i="17" s="1"/>
  <c r="M150" i="16" s="1"/>
  <c r="N168" i="19"/>
  <c r="N168" i="18" s="1"/>
  <c r="N168" i="17" s="1"/>
  <c r="N168" i="16" s="1"/>
  <c r="N168" i="5" s="1"/>
  <c r="N186" i="2" s="1"/>
  <c r="N186" i="21" s="1"/>
  <c r="N186" i="22" s="1"/>
  <c r="L23" i="16"/>
  <c r="Q24" i="2"/>
  <c r="Q24" i="21" s="1"/>
  <c r="Q24" i="22" s="1"/>
  <c r="M203" i="19"/>
  <c r="M204" i="19" s="1"/>
  <c r="M204" i="18" s="1"/>
  <c r="M204" i="17" s="1"/>
  <c r="M204" i="16" s="1"/>
  <c r="M204" i="5" s="1"/>
  <c r="M222" i="2" s="1"/>
  <c r="M222" i="21" s="1"/>
  <c r="M222" i="22" s="1"/>
  <c r="J168" i="18"/>
  <c r="J168" i="17" s="1"/>
  <c r="J168" i="16" s="1"/>
  <c r="J168" i="5" s="1"/>
  <c r="J186" i="2" s="1"/>
  <c r="J186" i="21" s="1"/>
  <c r="J186" i="22" s="1"/>
  <c r="J223" i="17"/>
  <c r="K132" i="17"/>
  <c r="K132" i="16" s="1"/>
  <c r="K132" i="5" s="1"/>
  <c r="K132" i="2" s="1"/>
  <c r="K132" i="21" s="1"/>
  <c r="K132" i="22" s="1"/>
  <c r="M78" i="19"/>
  <c r="M78" i="18" s="1"/>
  <c r="Q78" i="5"/>
  <c r="Q78" i="2" s="1"/>
  <c r="Q78" i="21" s="1"/>
  <c r="Q78" i="22" s="1"/>
  <c r="R78" i="16"/>
  <c r="M60" i="19"/>
  <c r="N60" i="19"/>
  <c r="N60" i="18" s="1"/>
  <c r="N60" i="17" s="1"/>
  <c r="N60" i="16" s="1"/>
  <c r="N60" i="5" s="1"/>
  <c r="N60" i="2" s="1"/>
  <c r="N60" i="21" s="1"/>
  <c r="N60" i="22" s="1"/>
  <c r="K42" i="19"/>
  <c r="K42" i="18" s="1"/>
  <c r="K42" i="17" s="1"/>
  <c r="K42" i="16" s="1"/>
  <c r="K42" i="5" s="1"/>
  <c r="K42" i="2" s="1"/>
  <c r="K42" i="21" s="1"/>
  <c r="K42" i="22" s="1"/>
  <c r="N223" i="17"/>
  <c r="I258" i="21"/>
  <c r="R258" i="21" s="1"/>
  <c r="Q222" i="5"/>
  <c r="Q240" i="2" s="1"/>
  <c r="Q240" i="21" s="1"/>
  <c r="Q240" i="22" s="1"/>
  <c r="R222" i="16"/>
  <c r="Q132" i="5"/>
  <c r="Q132" i="2" s="1"/>
  <c r="Q132" i="21" s="1"/>
  <c r="Q132" i="22" s="1"/>
  <c r="R132" i="16"/>
  <c r="Q204" i="5"/>
  <c r="R204" i="16"/>
  <c r="N42" i="19"/>
  <c r="N42" i="18" s="1"/>
  <c r="N42" i="17" s="1"/>
  <c r="N42" i="16" s="1"/>
  <c r="N42" i="5" s="1"/>
  <c r="N42" i="2" s="1"/>
  <c r="N42" i="21" s="1"/>
  <c r="N42" i="22" s="1"/>
  <c r="N150" i="19"/>
  <c r="N150" i="18" s="1"/>
  <c r="N150" i="17" s="1"/>
  <c r="N150" i="16" s="1"/>
  <c r="N150" i="5" s="1"/>
  <c r="N150" i="2" s="1"/>
  <c r="N150" i="21" s="1"/>
  <c r="N150" i="22" s="1"/>
  <c r="K223" i="17"/>
  <c r="M186" i="18"/>
  <c r="M186" i="17" s="1"/>
  <c r="M186" i="16" s="1"/>
  <c r="M186" i="5" s="1"/>
  <c r="M204" i="2" s="1"/>
  <c r="M204" i="21" s="1"/>
  <c r="M204" i="22" s="1"/>
  <c r="I78" i="2"/>
  <c r="I132" i="2"/>
  <c r="K223" i="19"/>
  <c r="M24" i="19"/>
  <c r="M24" i="18" s="1"/>
  <c r="M24" i="17" s="1"/>
  <c r="M42" i="19"/>
  <c r="M42" i="18" s="1"/>
  <c r="M42" i="17" s="1"/>
  <c r="M42" i="16" s="1"/>
  <c r="N132" i="19"/>
  <c r="N132" i="18" s="1"/>
  <c r="N132" i="17" s="1"/>
  <c r="N132" i="16" s="1"/>
  <c r="N132" i="5" s="1"/>
  <c r="N132" i="2" s="1"/>
  <c r="N132" i="21" s="1"/>
  <c r="N132" i="22" s="1"/>
  <c r="R168" i="16"/>
  <c r="R114" i="16"/>
  <c r="I24" i="2"/>
  <c r="J24" i="19"/>
  <c r="J24" i="18" s="1"/>
  <c r="J24" i="17" s="1"/>
  <c r="J24" i="16" s="1"/>
  <c r="J24" i="5" s="1"/>
  <c r="J24" i="2" s="1"/>
  <c r="J24" i="21" s="1"/>
  <c r="J24" i="22" s="1"/>
  <c r="J223" i="19"/>
  <c r="N96" i="19"/>
  <c r="N96" i="18" s="1"/>
  <c r="N96" i="17" s="1"/>
  <c r="M222" i="19"/>
  <c r="M222" i="18" s="1"/>
  <c r="M222" i="17" s="1"/>
  <c r="M222" i="16" s="1"/>
  <c r="M222" i="5" s="1"/>
  <c r="M240" i="2" s="1"/>
  <c r="M240" i="21" s="1"/>
  <c r="M240" i="22" s="1"/>
  <c r="N223" i="18"/>
  <c r="J132" i="19"/>
  <c r="J132" i="18" s="1"/>
  <c r="J132" i="17" s="1"/>
  <c r="J132" i="16" s="1"/>
  <c r="J132" i="5" s="1"/>
  <c r="J132" i="2" s="1"/>
  <c r="J132" i="21" s="1"/>
  <c r="J132" i="22" s="1"/>
  <c r="I186" i="2"/>
  <c r="R186" i="2" s="1"/>
  <c r="I114" i="2"/>
  <c r="R114" i="2" s="1"/>
  <c r="R150" i="16"/>
  <c r="N24" i="19"/>
  <c r="N24" i="18" s="1"/>
  <c r="N24" i="17" s="1"/>
  <c r="N24" i="16" s="1"/>
  <c r="N24" i="5" s="1"/>
  <c r="N24" i="2" s="1"/>
  <c r="N24" i="21" s="1"/>
  <c r="N24" i="22" s="1"/>
  <c r="N223" i="19"/>
  <c r="M96" i="19"/>
  <c r="N222" i="19"/>
  <c r="N222" i="18" s="1"/>
  <c r="N222" i="17" s="1"/>
  <c r="N222" i="16" s="1"/>
  <c r="N222" i="5" s="1"/>
  <c r="N240" i="2" s="1"/>
  <c r="N240" i="21" s="1"/>
  <c r="N240" i="22" s="1"/>
  <c r="J223" i="18"/>
  <c r="M168" i="19"/>
  <c r="I240" i="2"/>
  <c r="I60" i="5"/>
  <c r="R60" i="5" s="1"/>
  <c r="I96" i="5"/>
  <c r="R96" i="5" s="1"/>
  <c r="R96" i="16"/>
  <c r="J186" i="17"/>
  <c r="J186" i="16" s="1"/>
  <c r="J186" i="5" s="1"/>
  <c r="J204" i="2" s="1"/>
  <c r="J204" i="21" s="1"/>
  <c r="J204" i="22" s="1"/>
  <c r="I42" i="5"/>
  <c r="R42" i="5" s="1"/>
  <c r="I204" i="2"/>
  <c r="R204" i="2" s="1"/>
  <c r="I150" i="2"/>
  <c r="R150" i="2" s="1"/>
  <c r="M258" i="2"/>
  <c r="M258" i="21" s="1"/>
  <c r="M258" i="22" s="1"/>
  <c r="L259" i="2"/>
  <c r="M259" i="2"/>
  <c r="N96" i="16"/>
  <c r="N96" i="5" s="1"/>
  <c r="N96" i="2" s="1"/>
  <c r="N96" i="21" s="1"/>
  <c r="N96" i="22" s="1"/>
  <c r="N101" i="23" s="1"/>
  <c r="N101" i="26" s="1"/>
  <c r="N101" i="27" s="1"/>
  <c r="N96" i="28" s="1"/>
  <c r="J241" i="16"/>
  <c r="M241" i="16"/>
  <c r="L131" i="16"/>
  <c r="N241" i="16"/>
  <c r="K241" i="16"/>
  <c r="J241" i="5"/>
  <c r="L258" i="2"/>
  <c r="L258" i="21" s="1"/>
  <c r="L258" i="22" s="1"/>
  <c r="N241" i="5"/>
  <c r="L113" i="5"/>
  <c r="L95" i="5"/>
  <c r="L95" i="16"/>
  <c r="L41" i="16"/>
  <c r="L131" i="17"/>
  <c r="L59" i="18"/>
  <c r="L23" i="18"/>
  <c r="L23" i="19"/>
  <c r="L41" i="19"/>
  <c r="L149" i="5"/>
  <c r="L77" i="16"/>
  <c r="L59" i="17"/>
  <c r="L113" i="19"/>
  <c r="L95" i="19"/>
  <c r="L77" i="19"/>
  <c r="L40" i="20"/>
  <c r="T158" i="27" l="1"/>
  <c r="H150" i="28"/>
  <c r="T150" i="28" s="1"/>
  <c r="T139" i="27"/>
  <c r="H132" i="28"/>
  <c r="T132" i="28" s="1"/>
  <c r="T196" i="27"/>
  <c r="H186" i="28"/>
  <c r="T186" i="28" s="1"/>
  <c r="T234" i="27"/>
  <c r="H222" i="28"/>
  <c r="T222" i="28" s="1"/>
  <c r="T253" i="27"/>
  <c r="H240" i="28"/>
  <c r="T240" i="28" s="1"/>
  <c r="T272" i="27"/>
  <c r="H258" i="28"/>
  <c r="T258" i="28" s="1"/>
  <c r="H44" i="27"/>
  <c r="T44" i="26"/>
  <c r="H101" i="27"/>
  <c r="T101" i="27" s="1"/>
  <c r="T101" i="26"/>
  <c r="H63" i="27"/>
  <c r="T63" i="27" s="1"/>
  <c r="T63" i="26"/>
  <c r="H25" i="27"/>
  <c r="T25" i="26"/>
  <c r="H82" i="27"/>
  <c r="T82" i="27" s="1"/>
  <c r="T82" i="26"/>
  <c r="R132" i="2"/>
  <c r="R24" i="2"/>
  <c r="R240" i="2"/>
  <c r="R222" i="5"/>
  <c r="R78" i="2"/>
  <c r="R132" i="5"/>
  <c r="Q222" i="2"/>
  <c r="R204" i="5"/>
  <c r="I222" i="22"/>
  <c r="R78" i="5"/>
  <c r="L186" i="16"/>
  <c r="L186" i="5" s="1"/>
  <c r="L204" i="2" s="1"/>
  <c r="L204" i="21" s="1"/>
  <c r="L204" i="22" s="1"/>
  <c r="L215" i="23" s="1"/>
  <c r="L215" i="24" s="1"/>
  <c r="L215" i="26" s="1"/>
  <c r="L215" i="27" s="1"/>
  <c r="L204" i="28" s="1"/>
  <c r="M168" i="18"/>
  <c r="M168" i="17" s="1"/>
  <c r="M168" i="16" s="1"/>
  <c r="L132" i="18"/>
  <c r="L168" i="17"/>
  <c r="L168" i="16" s="1"/>
  <c r="L168" i="5" s="1"/>
  <c r="L186" i="2" s="1"/>
  <c r="L186" i="21" s="1"/>
  <c r="L186" i="22" s="1"/>
  <c r="L114" i="19"/>
  <c r="L114" i="18" s="1"/>
  <c r="L114" i="17" s="1"/>
  <c r="L114" i="16" s="1"/>
  <c r="L114" i="5" s="1"/>
  <c r="L114" i="2" s="1"/>
  <c r="L114" i="21" s="1"/>
  <c r="L114" i="22" s="1"/>
  <c r="K101" i="23"/>
  <c r="K101" i="24" s="1"/>
  <c r="K101" i="26" s="1"/>
  <c r="K101" i="27" s="1"/>
  <c r="K96" i="28" s="1"/>
  <c r="N25" i="23"/>
  <c r="N25" i="24" s="1"/>
  <c r="N25" i="26" s="1"/>
  <c r="N25" i="27" s="1"/>
  <c r="N24" i="28" s="1"/>
  <c r="J101" i="23"/>
  <c r="J101" i="24" s="1"/>
  <c r="J101" i="26" s="1"/>
  <c r="J101" i="27" s="1"/>
  <c r="J96" i="28" s="1"/>
  <c r="J25" i="23"/>
  <c r="J25" i="24" s="1"/>
  <c r="J25" i="26" s="1"/>
  <c r="J25" i="27" s="1"/>
  <c r="J24" i="28" s="1"/>
  <c r="N139" i="23"/>
  <c r="N139" i="26" s="1"/>
  <c r="N139" i="27" s="1"/>
  <c r="N132" i="28" s="1"/>
  <c r="J253" i="23"/>
  <c r="J253" i="24" s="1"/>
  <c r="J253" i="26" s="1"/>
  <c r="J253" i="27" s="1"/>
  <c r="J240" i="28" s="1"/>
  <c r="N44" i="23"/>
  <c r="N44" i="24" s="1"/>
  <c r="N44" i="26" s="1"/>
  <c r="N44" i="27" s="1"/>
  <c r="N42" i="28" s="1"/>
  <c r="Q139" i="23"/>
  <c r="S139" i="24" s="1"/>
  <c r="S139" i="26" s="1"/>
  <c r="S139" i="27" s="1"/>
  <c r="Q253" i="23"/>
  <c r="S253" i="24" s="1"/>
  <c r="S253" i="26" s="1"/>
  <c r="S253" i="27" s="1"/>
  <c r="K44" i="23"/>
  <c r="K44" i="24" s="1"/>
  <c r="K44" i="26" s="1"/>
  <c r="K44" i="27" s="1"/>
  <c r="K42" i="28" s="1"/>
  <c r="Q82" i="23"/>
  <c r="S82" i="24" s="1"/>
  <c r="S82" i="26" s="1"/>
  <c r="S82" i="27" s="1"/>
  <c r="J63" i="23"/>
  <c r="J63" i="24" s="1"/>
  <c r="J63" i="26" s="1"/>
  <c r="J63" i="27" s="1"/>
  <c r="J60" i="28" s="1"/>
  <c r="N196" i="23"/>
  <c r="N196" i="26" s="1"/>
  <c r="N196" i="27" s="1"/>
  <c r="N186" i="28" s="1"/>
  <c r="K82" i="23"/>
  <c r="K82" i="24" s="1"/>
  <c r="K82" i="26" s="1"/>
  <c r="K82" i="27" s="1"/>
  <c r="K78" i="28" s="1"/>
  <c r="N234" i="23"/>
  <c r="N234" i="26" s="1"/>
  <c r="N234" i="27" s="1"/>
  <c r="N222" i="28" s="1"/>
  <c r="N215" i="23"/>
  <c r="N215" i="26" s="1"/>
  <c r="N215" i="27" s="1"/>
  <c r="N204" i="28" s="1"/>
  <c r="J234" i="23"/>
  <c r="J234" i="24" s="1"/>
  <c r="J234" i="26" s="1"/>
  <c r="J234" i="27" s="1"/>
  <c r="J222" i="28" s="1"/>
  <c r="N82" i="23"/>
  <c r="N82" i="24" s="1"/>
  <c r="N82" i="26" s="1"/>
  <c r="N82" i="27" s="1"/>
  <c r="N78" i="28" s="1"/>
  <c r="L272" i="23"/>
  <c r="L272" i="24" s="1"/>
  <c r="L272" i="26" s="1"/>
  <c r="L272" i="27" s="1"/>
  <c r="L258" i="28" s="1"/>
  <c r="M272" i="23"/>
  <c r="M272" i="24" s="1"/>
  <c r="M272" i="26" s="1"/>
  <c r="M272" i="27" s="1"/>
  <c r="M258" i="28" s="1"/>
  <c r="J215" i="23"/>
  <c r="J215" i="24" s="1"/>
  <c r="J215" i="26" s="1"/>
  <c r="J215" i="27" s="1"/>
  <c r="J204" i="28" s="1"/>
  <c r="N253" i="23"/>
  <c r="N253" i="26" s="1"/>
  <c r="N253" i="27" s="1"/>
  <c r="N240" i="28" s="1"/>
  <c r="J139" i="23"/>
  <c r="J139" i="24" s="1"/>
  <c r="J139" i="26" s="1"/>
  <c r="J139" i="27" s="1"/>
  <c r="J132" i="28" s="1"/>
  <c r="M253" i="23"/>
  <c r="M253" i="24" s="1"/>
  <c r="M253" i="26" s="1"/>
  <c r="M253" i="27" s="1"/>
  <c r="M240" i="28" s="1"/>
  <c r="M215" i="23"/>
  <c r="M215" i="24" s="1"/>
  <c r="M215" i="26" s="1"/>
  <c r="M215" i="27" s="1"/>
  <c r="M204" i="28" s="1"/>
  <c r="N158" i="23"/>
  <c r="N158" i="26" s="1"/>
  <c r="N158" i="27" s="1"/>
  <c r="N150" i="28" s="1"/>
  <c r="N63" i="23"/>
  <c r="N63" i="24" s="1"/>
  <c r="N63" i="26" s="1"/>
  <c r="N63" i="27" s="1"/>
  <c r="N60" i="28" s="1"/>
  <c r="K139" i="23"/>
  <c r="K139" i="24" s="1"/>
  <c r="K139" i="26" s="1"/>
  <c r="K139" i="27" s="1"/>
  <c r="K132" i="28" s="1"/>
  <c r="J196" i="23"/>
  <c r="J196" i="24" s="1"/>
  <c r="J196" i="26" s="1"/>
  <c r="J196" i="27" s="1"/>
  <c r="J186" i="28" s="1"/>
  <c r="M234" i="23"/>
  <c r="M234" i="24" s="1"/>
  <c r="M234" i="26" s="1"/>
  <c r="M234" i="27" s="1"/>
  <c r="M222" i="28" s="1"/>
  <c r="Q25" i="23"/>
  <c r="S25" i="24" s="1"/>
  <c r="J120" i="23"/>
  <c r="J120" i="24" s="1"/>
  <c r="J120" i="26" s="1"/>
  <c r="J120" i="27" s="1"/>
  <c r="J114" i="28" s="1"/>
  <c r="K63" i="23"/>
  <c r="K63" i="24" s="1"/>
  <c r="K63" i="26" s="1"/>
  <c r="K63" i="27" s="1"/>
  <c r="K60" i="28" s="1"/>
  <c r="K120" i="23"/>
  <c r="K120" i="24" s="1"/>
  <c r="K120" i="26" s="1"/>
  <c r="K120" i="27" s="1"/>
  <c r="K114" i="28" s="1"/>
  <c r="K25" i="23"/>
  <c r="K25" i="24" s="1"/>
  <c r="K25" i="26" s="1"/>
  <c r="K25" i="27" s="1"/>
  <c r="K24" i="28" s="1"/>
  <c r="J44" i="23"/>
  <c r="J44" i="24" s="1"/>
  <c r="J44" i="26" s="1"/>
  <c r="J44" i="27" s="1"/>
  <c r="J42" i="28" s="1"/>
  <c r="J82" i="23"/>
  <c r="J82" i="24" s="1"/>
  <c r="J82" i="26" s="1"/>
  <c r="J82" i="27" s="1"/>
  <c r="J78" i="28" s="1"/>
  <c r="N120" i="23"/>
  <c r="N120" i="26" s="1"/>
  <c r="N120" i="27" s="1"/>
  <c r="N114" i="28" s="1"/>
  <c r="L222" i="17"/>
  <c r="L222" i="16" s="1"/>
  <c r="L222" i="5" s="1"/>
  <c r="L240" i="2" s="1"/>
  <c r="L240" i="21" s="1"/>
  <c r="L240" i="22" s="1"/>
  <c r="L78" i="19"/>
  <c r="L78" i="18" s="1"/>
  <c r="L78" i="17" s="1"/>
  <c r="L78" i="16" s="1"/>
  <c r="L78" i="5" s="1"/>
  <c r="L78" i="2" s="1"/>
  <c r="L78" i="21" s="1"/>
  <c r="L78" i="22" s="1"/>
  <c r="M24" i="16"/>
  <c r="M60" i="18"/>
  <c r="M60" i="17" s="1"/>
  <c r="M60" i="16" s="1"/>
  <c r="M60" i="5" s="1"/>
  <c r="M60" i="2" s="1"/>
  <c r="M60" i="21" s="1"/>
  <c r="M60" i="22" s="1"/>
  <c r="M78" i="17"/>
  <c r="M78" i="16" s="1"/>
  <c r="M78" i="5" s="1"/>
  <c r="M78" i="2" s="1"/>
  <c r="M78" i="21" s="1"/>
  <c r="M78" i="22" s="1"/>
  <c r="M223" i="18"/>
  <c r="J150" i="18"/>
  <c r="J150" i="17" s="1"/>
  <c r="J150" i="16" s="1"/>
  <c r="J150" i="5" s="1"/>
  <c r="J150" i="2" s="1"/>
  <c r="J150" i="21" s="1"/>
  <c r="J150" i="22" s="1"/>
  <c r="M223" i="17"/>
  <c r="L132" i="17"/>
  <c r="L132" i="16" s="1"/>
  <c r="L132" i="5" s="1"/>
  <c r="L132" i="2" s="1"/>
  <c r="L132" i="21" s="1"/>
  <c r="L132" i="22" s="1"/>
  <c r="M168" i="5"/>
  <c r="M186" i="2" s="1"/>
  <c r="M186" i="21" s="1"/>
  <c r="M186" i="22" s="1"/>
  <c r="M132" i="5"/>
  <c r="M132" i="2" s="1"/>
  <c r="M132" i="21" s="1"/>
  <c r="M132" i="22" s="1"/>
  <c r="L96" i="19"/>
  <c r="L96" i="18" s="1"/>
  <c r="L96" i="17" s="1"/>
  <c r="L96" i="16" s="1"/>
  <c r="L96" i="5" s="1"/>
  <c r="L96" i="2" s="1"/>
  <c r="L96" i="21" s="1"/>
  <c r="L96" i="22" s="1"/>
  <c r="M114" i="17"/>
  <c r="M114" i="16" s="1"/>
  <c r="M114" i="5" s="1"/>
  <c r="M114" i="2" s="1"/>
  <c r="M114" i="21" s="1"/>
  <c r="M114" i="22" s="1"/>
  <c r="M42" i="5"/>
  <c r="M42" i="2" s="1"/>
  <c r="M42" i="21" s="1"/>
  <c r="M42" i="22" s="1"/>
  <c r="L204" i="18"/>
  <c r="L204" i="17" s="1"/>
  <c r="L204" i="16" s="1"/>
  <c r="L204" i="5" s="1"/>
  <c r="L222" i="2" s="1"/>
  <c r="L222" i="21" s="1"/>
  <c r="L222" i="22" s="1"/>
  <c r="M241" i="5"/>
  <c r="L60" i="19"/>
  <c r="L60" i="18" s="1"/>
  <c r="L60" i="17" s="1"/>
  <c r="L60" i="16" s="1"/>
  <c r="L60" i="5" s="1"/>
  <c r="L60" i="2" s="1"/>
  <c r="L60" i="21" s="1"/>
  <c r="L60" i="22" s="1"/>
  <c r="M223" i="19"/>
  <c r="M24" i="5"/>
  <c r="M24" i="2" s="1"/>
  <c r="M24" i="21" s="1"/>
  <c r="M24" i="22" s="1"/>
  <c r="M150" i="5"/>
  <c r="M150" i="2" s="1"/>
  <c r="M150" i="21" s="1"/>
  <c r="M150" i="22" s="1"/>
  <c r="L150" i="18"/>
  <c r="L150" i="17" s="1"/>
  <c r="L150" i="16" s="1"/>
  <c r="L150" i="5" s="1"/>
  <c r="L150" i="2" s="1"/>
  <c r="L150" i="21" s="1"/>
  <c r="L150" i="22" s="1"/>
  <c r="M96" i="18"/>
  <c r="M96" i="17" s="1"/>
  <c r="M96" i="16" s="1"/>
  <c r="M96" i="5" s="1"/>
  <c r="M96" i="2" s="1"/>
  <c r="M96" i="21" s="1"/>
  <c r="M96" i="22" s="1"/>
  <c r="I258" i="22"/>
  <c r="L42" i="19"/>
  <c r="L42" i="18" s="1"/>
  <c r="L42" i="17" s="1"/>
  <c r="L42" i="16" s="1"/>
  <c r="L42" i="5" s="1"/>
  <c r="L42" i="2" s="1"/>
  <c r="L42" i="21" s="1"/>
  <c r="L42" i="22" s="1"/>
  <c r="L223" i="17"/>
  <c r="I204" i="21"/>
  <c r="R204" i="21" s="1"/>
  <c r="I240" i="21"/>
  <c r="R240" i="21" s="1"/>
  <c r="I114" i="21"/>
  <c r="R114" i="21" s="1"/>
  <c r="I24" i="21"/>
  <c r="I78" i="21"/>
  <c r="R78" i="21" s="1"/>
  <c r="I150" i="21"/>
  <c r="R150" i="21" s="1"/>
  <c r="I186" i="21"/>
  <c r="R186" i="21" s="1"/>
  <c r="I132" i="21"/>
  <c r="R132" i="21" s="1"/>
  <c r="L223" i="18"/>
  <c r="I42" i="2"/>
  <c r="R42" i="2" s="1"/>
  <c r="I96" i="2"/>
  <c r="R96" i="2" s="1"/>
  <c r="I60" i="2"/>
  <c r="R60" i="2" s="1"/>
  <c r="L24" i="19"/>
  <c r="L24" i="18" s="1"/>
  <c r="L24" i="17" s="1"/>
  <c r="L24" i="16" s="1"/>
  <c r="L24" i="5" s="1"/>
  <c r="L24" i="2" s="1"/>
  <c r="L24" i="21" s="1"/>
  <c r="L24" i="22" s="1"/>
  <c r="L223" i="19"/>
  <c r="L241" i="16"/>
  <c r="L241" i="5"/>
  <c r="T25" i="27" l="1"/>
  <c r="H24" i="28"/>
  <c r="T24" i="28" s="1"/>
  <c r="T44" i="27"/>
  <c r="H42" i="28"/>
  <c r="T42" i="28" s="1"/>
  <c r="S25" i="26"/>
  <c r="S25" i="27" s="1"/>
  <c r="U25" i="24"/>
  <c r="R24" i="21"/>
  <c r="I24" i="22"/>
  <c r="R24" i="22" s="1"/>
  <c r="R258" i="22"/>
  <c r="I272" i="23"/>
  <c r="Q222" i="21"/>
  <c r="R222" i="2"/>
  <c r="I234" i="23"/>
  <c r="L196" i="23"/>
  <c r="L196" i="24" s="1"/>
  <c r="L196" i="26" s="1"/>
  <c r="L196" i="27" s="1"/>
  <c r="L186" i="28" s="1"/>
  <c r="L25" i="23"/>
  <c r="L25" i="24" s="1"/>
  <c r="L25" i="26" s="1"/>
  <c r="L25" i="27" s="1"/>
  <c r="L24" i="28" s="1"/>
  <c r="L44" i="23"/>
  <c r="L44" i="24" s="1"/>
  <c r="L44" i="26" s="1"/>
  <c r="L44" i="27" s="1"/>
  <c r="L42" i="28" s="1"/>
  <c r="M101" i="23"/>
  <c r="M101" i="24" s="1"/>
  <c r="M101" i="26" s="1"/>
  <c r="M101" i="27" s="1"/>
  <c r="M96" i="28" s="1"/>
  <c r="M158" i="23"/>
  <c r="M158" i="24" s="1"/>
  <c r="M158" i="26" s="1"/>
  <c r="M158" i="27" s="1"/>
  <c r="M150" i="28" s="1"/>
  <c r="M44" i="23"/>
  <c r="M44" i="24" s="1"/>
  <c r="M44" i="26" s="1"/>
  <c r="M44" i="27" s="1"/>
  <c r="M42" i="28" s="1"/>
  <c r="L101" i="23"/>
  <c r="L101" i="24" s="1"/>
  <c r="L101" i="26" s="1"/>
  <c r="L101" i="27" s="1"/>
  <c r="L96" i="28" s="1"/>
  <c r="M139" i="23"/>
  <c r="M139" i="24" s="1"/>
  <c r="M139" i="26" s="1"/>
  <c r="M139" i="27" s="1"/>
  <c r="M132" i="28" s="1"/>
  <c r="M82" i="23"/>
  <c r="M82" i="24" s="1"/>
  <c r="M82" i="26" s="1"/>
  <c r="M82" i="27" s="1"/>
  <c r="M78" i="28" s="1"/>
  <c r="M63" i="23"/>
  <c r="M63" i="24" s="1"/>
  <c r="M63" i="26" s="1"/>
  <c r="M63" i="27" s="1"/>
  <c r="M60" i="28" s="1"/>
  <c r="L120" i="23"/>
  <c r="L120" i="24" s="1"/>
  <c r="L120" i="26" s="1"/>
  <c r="L120" i="27" s="1"/>
  <c r="L114" i="28" s="1"/>
  <c r="L253" i="23"/>
  <c r="L253" i="24" s="1"/>
  <c r="L253" i="26" s="1"/>
  <c r="L253" i="27" s="1"/>
  <c r="L240" i="28" s="1"/>
  <c r="L139" i="23"/>
  <c r="L139" i="24" s="1"/>
  <c r="L139" i="26" s="1"/>
  <c r="L139" i="27" s="1"/>
  <c r="L132" i="28" s="1"/>
  <c r="L158" i="23"/>
  <c r="L158" i="24" s="1"/>
  <c r="L158" i="26" s="1"/>
  <c r="L158" i="27" s="1"/>
  <c r="L150" i="28" s="1"/>
  <c r="M25" i="23"/>
  <c r="M25" i="24" s="1"/>
  <c r="M25" i="26" s="1"/>
  <c r="M25" i="27" s="1"/>
  <c r="M24" i="28" s="1"/>
  <c r="L63" i="23"/>
  <c r="L63" i="24" s="1"/>
  <c r="L63" i="26" s="1"/>
  <c r="L63" i="27" s="1"/>
  <c r="L60" i="28" s="1"/>
  <c r="L234" i="23"/>
  <c r="L234" i="24" s="1"/>
  <c r="L234" i="26" s="1"/>
  <c r="L234" i="27" s="1"/>
  <c r="L222" i="28" s="1"/>
  <c r="M120" i="23"/>
  <c r="M120" i="24" s="1"/>
  <c r="M120" i="26" s="1"/>
  <c r="M120" i="27" s="1"/>
  <c r="M114" i="28" s="1"/>
  <c r="L82" i="23"/>
  <c r="L82" i="24" s="1"/>
  <c r="L82" i="26" s="1"/>
  <c r="L82" i="27" s="1"/>
  <c r="L78" i="28" s="1"/>
  <c r="M196" i="23"/>
  <c r="M196" i="24" s="1"/>
  <c r="M196" i="26" s="1"/>
  <c r="M196" i="27" s="1"/>
  <c r="M186" i="28" s="1"/>
  <c r="J158" i="23"/>
  <c r="J158" i="24" s="1"/>
  <c r="J158" i="26" s="1"/>
  <c r="J158" i="27" s="1"/>
  <c r="J150" i="28" s="1"/>
  <c r="I132" i="22"/>
  <c r="R132" i="22" s="1"/>
  <c r="I186" i="22"/>
  <c r="R186" i="22" s="1"/>
  <c r="I150" i="22"/>
  <c r="R150" i="22" s="1"/>
  <c r="I78" i="22"/>
  <c r="R78" i="22" s="1"/>
  <c r="I114" i="22"/>
  <c r="R114" i="22" s="1"/>
  <c r="I240" i="22"/>
  <c r="R240" i="22" s="1"/>
  <c r="I204" i="22"/>
  <c r="R204" i="22" s="1"/>
  <c r="I60" i="21"/>
  <c r="R60" i="21" s="1"/>
  <c r="I96" i="21"/>
  <c r="R96" i="21" s="1"/>
  <c r="I42" i="21"/>
  <c r="R42" i="21" s="1"/>
  <c r="R222" i="21" l="1"/>
  <c r="Q222" i="22"/>
  <c r="I234" i="24"/>
  <c r="I234" i="26" s="1"/>
  <c r="I215" i="23"/>
  <c r="I253" i="23"/>
  <c r="I120" i="23"/>
  <c r="I25" i="23"/>
  <c r="R25" i="23" s="1"/>
  <c r="I82" i="23"/>
  <c r="I158" i="23"/>
  <c r="I196" i="23"/>
  <c r="I139" i="23"/>
  <c r="I42" i="22"/>
  <c r="R42" i="22" s="1"/>
  <c r="I96" i="22"/>
  <c r="R96" i="22" s="1"/>
  <c r="I60" i="22"/>
  <c r="R60" i="22" s="1"/>
  <c r="I234" i="27" l="1"/>
  <c r="I222" i="28" s="1"/>
  <c r="U222" i="28" s="1"/>
  <c r="R196" i="23"/>
  <c r="I196" i="24"/>
  <c r="I196" i="26" s="1"/>
  <c r="U196" i="26" s="1"/>
  <c r="R158" i="23"/>
  <c r="I158" i="24"/>
  <c r="R253" i="23"/>
  <c r="I253" i="24"/>
  <c r="R222" i="22"/>
  <c r="Q234" i="23"/>
  <c r="R139" i="23"/>
  <c r="I139" i="24"/>
  <c r="R120" i="23"/>
  <c r="I120" i="24"/>
  <c r="R82" i="23"/>
  <c r="I82" i="24"/>
  <c r="R215" i="23"/>
  <c r="I215" i="24"/>
  <c r="I25" i="24"/>
  <c r="I63" i="23"/>
  <c r="I101" i="23"/>
  <c r="I44" i="23"/>
  <c r="I253" i="26" l="1"/>
  <c r="I196" i="27"/>
  <c r="I82" i="26"/>
  <c r="U82" i="26" s="1"/>
  <c r="I215" i="26"/>
  <c r="U215" i="26" s="1"/>
  <c r="I158" i="26"/>
  <c r="U158" i="26" s="1"/>
  <c r="I139" i="26"/>
  <c r="U139" i="26" s="1"/>
  <c r="I120" i="26"/>
  <c r="U120" i="26" s="1"/>
  <c r="I25" i="26"/>
  <c r="U25" i="26" s="1"/>
  <c r="R44" i="23"/>
  <c r="I44" i="24"/>
  <c r="R101" i="23"/>
  <c r="I101" i="24"/>
  <c r="R63" i="23"/>
  <c r="I63" i="24"/>
  <c r="S234" i="24"/>
  <c r="R234" i="23"/>
  <c r="U196" i="27" l="1"/>
  <c r="I186" i="28"/>
  <c r="U186" i="28" s="1"/>
  <c r="I253" i="27"/>
  <c r="U253" i="26"/>
  <c r="I120" i="27"/>
  <c r="U120" i="27" s="1"/>
  <c r="I215" i="27"/>
  <c r="U215" i="27" s="1"/>
  <c r="I158" i="27"/>
  <c r="I25" i="27"/>
  <c r="I82" i="27"/>
  <c r="U82" i="27" s="1"/>
  <c r="I139" i="27"/>
  <c r="S234" i="26"/>
  <c r="U234" i="26" s="1"/>
  <c r="I101" i="26"/>
  <c r="U101" i="26" s="1"/>
  <c r="I63" i="26"/>
  <c r="U63" i="26" s="1"/>
  <c r="I44" i="26"/>
  <c r="U44" i="26" s="1"/>
  <c r="R272" i="23"/>
  <c r="I272" i="24"/>
  <c r="I272" i="26" s="1"/>
  <c r="U272" i="26" s="1"/>
  <c r="U25" i="27" l="1"/>
  <c r="I24" i="28"/>
  <c r="U24" i="28" s="1"/>
  <c r="U158" i="27"/>
  <c r="I150" i="28"/>
  <c r="U150" i="28" s="1"/>
  <c r="U139" i="27"/>
  <c r="I132" i="28"/>
  <c r="U132" i="28" s="1"/>
  <c r="U253" i="27"/>
  <c r="I240" i="28"/>
  <c r="U240" i="28" s="1"/>
  <c r="I63" i="27"/>
  <c r="U63" i="27" s="1"/>
  <c r="S234" i="27"/>
  <c r="U234" i="27" s="1"/>
  <c r="I101" i="27"/>
  <c r="U101" i="27" s="1"/>
  <c r="I44" i="27"/>
  <c r="I272" i="27"/>
  <c r="U44" i="27" l="1"/>
  <c r="I42" i="28"/>
  <c r="U42" i="28" s="1"/>
  <c r="U272" i="27"/>
  <c r="I258" i="28"/>
  <c r="U258" i="28" s="1"/>
</calcChain>
</file>

<file path=xl/comments1.xml><?xml version="1.0" encoding="utf-8"?>
<comments xmlns="http://schemas.openxmlformats.org/spreadsheetml/2006/main">
  <authors>
    <author>Nadejda Avdjieva</author>
  </authors>
  <commentList>
    <comment ref="Q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№09-УО-03/07.08.2015
</t>
        </r>
      </text>
    </comment>
    <comment ref="Q1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№09-уо-04 от 07.08.2015</t>
        </r>
      </text>
    </comment>
  </commentList>
</comments>
</file>

<file path=xl/comments2.xml><?xml version="1.0" encoding="utf-8"?>
<comments xmlns="http://schemas.openxmlformats.org/spreadsheetml/2006/main">
  <authors>
    <author>Nadejda Avdjieva</author>
  </authors>
  <commentList>
    <comment ref="Q1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уо-16 от 30.05.2016
</t>
        </r>
      </text>
    </comment>
    <comment ref="Q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уо-17 от 22.06.2016</t>
        </r>
      </text>
    </comment>
  </commentList>
</comments>
</file>

<file path=xl/comments3.xml><?xml version="1.0" encoding="utf-8"?>
<comments xmlns="http://schemas.openxmlformats.org/spreadsheetml/2006/main">
  <authors>
    <author>Nadejda Avdjieva</author>
  </authors>
  <commentList>
    <comment ref="Q3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Съгласно Заповед №226 от 29.06.2017 г. на ИАОС 50% от внесените през 2015
</t>
        </r>
      </text>
    </comment>
    <comment ref="Q21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 от внесените за 2015 г. отчисления </t>
        </r>
      </text>
    </comment>
  </commentList>
</comments>
</file>

<file path=xl/comments4.xml><?xml version="1.0" encoding="utf-8"?>
<comments xmlns="http://schemas.openxmlformats.org/spreadsheetml/2006/main">
  <authors>
    <author>Nadejda Avdjieva</author>
  </authors>
  <commentList>
    <comment ref="Q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Заповед 50% от чл. 64 за календарната 2016
Решение №09-УО-02 от 11.05.2018</t>
        </r>
      </text>
    </comment>
    <comment ref="Q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№09-УО-38/23.08.2018</t>
        </r>
      </text>
    </comment>
    <comment ref="Q17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Заповед 50% от чл. 64 за календарната 2016
Решение №09-УО-02 от 11.05.2018</t>
        </r>
      </text>
    </comment>
    <comment ref="Q2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№09-УО-33/23.04.2018 г.
</t>
        </r>
      </text>
    </comment>
  </commentList>
</comments>
</file>

<file path=xl/comments5.xml><?xml version="1.0" encoding="utf-8"?>
<comments xmlns="http://schemas.openxmlformats.org/spreadsheetml/2006/main">
  <authors>
    <author>Nadejda Avdjieva</author>
  </authors>
  <commentList>
    <comment ref="Q15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за внесените по чл. 64 отчисления за 2017 г.
</t>
        </r>
      </text>
    </comment>
  </commentList>
</comments>
</file>

<file path=xl/comments6.xml><?xml version="1.0" encoding="utf-8"?>
<comments xmlns="http://schemas.openxmlformats.org/spreadsheetml/2006/main">
  <authors>
    <author>Nadejda Avdjieva</author>
  </authors>
  <commentList>
    <comment ref="R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 за 2020 г.
</t>
        </r>
      </text>
    </comment>
    <comment ref="S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чл.64§58 за 2020
</t>
        </r>
      </text>
    </comment>
    <comment ref="S1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УО-78 от 25.03.2021
</t>
        </r>
      </text>
    </comment>
    <comment ref="R2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2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§58, чл. 64
</t>
        </r>
      </text>
    </comment>
    <comment ref="S4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№УО-87 от 11.2021
</t>
        </r>
      </text>
    </comment>
    <comment ref="S4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№УО-89 от 22.11.2021
</t>
        </r>
      </text>
    </comment>
    <comment ref="R4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4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 64 §58 за 2020
</t>
        </r>
      </text>
    </comment>
    <comment ref="S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88/22.11.2021 г.</t>
        </r>
      </text>
    </comment>
    <comment ref="S7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09-УО-85/27.08.2021 г.</t>
        </r>
      </text>
    </comment>
    <comment ref="R8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8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чл.64 §58 за 2020 г.
</t>
        </r>
      </text>
    </comment>
    <comment ref="S11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09-УО-82/30.07.2021 г.</t>
        </r>
      </text>
    </comment>
    <comment ref="R12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12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 64 §58 за 2020 г.
</t>
        </r>
      </text>
    </comment>
    <comment ref="R17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17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S19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R19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X19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върната сума по чл. 60, съгл. §58 от ЗИД на ДОПК за 2020 г.
</t>
        </r>
      </text>
    </comment>
    <comment ref="R2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2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R2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;58 чл. 60
</t>
        </r>
      </text>
    </comment>
    <comment ref="S2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</t>
        </r>
      </text>
    </comment>
  </commentList>
</comments>
</file>

<file path=xl/comments7.xml><?xml version="1.0" encoding="utf-8"?>
<comments xmlns="http://schemas.openxmlformats.org/spreadsheetml/2006/main">
  <authors>
    <author>Nadejda Avdjieva</author>
  </authors>
  <commentList>
    <comment ref="S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надвнесени отчисления за м01 и м 02 2022г.
</t>
        </r>
      </text>
    </comment>
    <comment ref="S2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
УО-122 от 19.12.2022 г.
</t>
        </r>
      </text>
    </comment>
    <comment ref="S4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Възстановени средства от решения№09-УО-20/26.08.2016, №09-УО-32/16.03.2018, №09-УО-40/08.10.2018
</t>
        </r>
      </text>
    </comment>
    <comment ref="S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92/09.02.2022 г</t>
        </r>
      </text>
    </comment>
    <comment ref="S4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95/22.03.2022 г.</t>
        </r>
      </text>
    </comment>
    <comment ref="S5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97/16.05.2022 г.</t>
        </r>
      </text>
    </comment>
    <comment ref="S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уо-101 от 27.07.2022
</t>
        </r>
      </text>
    </comment>
    <comment ref="S5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уо-115 от 19.10.2022
</t>
        </r>
      </text>
    </comment>
    <comment ref="R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върнати по чл. 60 за м. 01 и м. 02</t>
        </r>
      </text>
    </comment>
    <comment ref="S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по чл. 64 от зуо за м. 01 и м. 02
</t>
        </r>
      </text>
    </comment>
    <comment ref="X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върнати по чл. 60 за м. 01 и м. 02
</t>
        </r>
      </text>
    </comment>
    <comment ref="S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№09-УО$118 от 06.12.2022
</t>
        </r>
      </text>
    </comment>
    <comment ref="S9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уо-103 от 27.07.2022
</t>
        </r>
      </text>
    </comment>
    <comment ref="R11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сумата е по чл. 60 за период 01.01.2022 - 30.06.2022 г., съгласно §60 от ЗИД на ДОПК
</t>
        </r>
      </text>
    </comment>
    <comment ref="S1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сумата е по чл. 64 за период 01.01.2022 - 30.06.2022 г., съгласно §60 от ЗИД на ДОПК</t>
        </r>
      </text>
    </comment>
    <comment ref="S11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уо-114 от 19.10.2022</t>
        </r>
      </text>
    </comment>
    <comment ref="S1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УО-117 от 30.11.2022
</t>
        </r>
      </text>
    </comment>
    <comment ref="S16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съгл. Заповед на ИАОС за постигане на целите за 2019 г.
</t>
        </r>
      </text>
    </comment>
    <comment ref="S17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съгл. Заповед на ИАОС за постигане на целите за 2019 г.
</t>
        </r>
      </text>
    </comment>
    <comment ref="S18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уо-100 от 12.07.2022</t>
        </r>
      </text>
    </comment>
    <comment ref="S18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надвнесени отчисления за м. 01 и м. 02 2022 г.
</t>
        </r>
      </text>
    </comment>
    <comment ref="S19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уо-116 от 10.11.2022
</t>
        </r>
      </text>
    </comment>
    <comment ref="S20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50%, съгласно Заповед на ИАОС за постигане на целите за 2019 г.
</t>
        </r>
      </text>
    </comment>
    <comment ref="S20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съгласно Заповед на ИАОС за постигане на целите за 2019 г.
</t>
        </r>
      </text>
    </comment>
    <comment ref="S21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№09-УО-112 от 26.09.2022
</t>
        </r>
      </text>
    </comment>
    <comment ref="S24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уо-100 от 12.07.2022
</t>
        </r>
      </text>
    </comment>
    <comment ref="S24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уо-116 от 10.11.2022
</t>
        </r>
      </text>
    </comment>
    <comment ref="S25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09-УО-94/04.03.2022 г.</t>
        </r>
      </text>
    </comment>
    <comment ref="S2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09-УО-98/16.05.2022 г.</t>
        </r>
      </text>
    </comment>
    <comment ref="S26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уо-102 от 27.07.2022
</t>
        </r>
      </text>
    </comment>
  </commentList>
</comments>
</file>

<file path=xl/comments8.xml><?xml version="1.0" encoding="utf-8"?>
<comments xmlns="http://schemas.openxmlformats.org/spreadsheetml/2006/main">
  <authors>
    <author>Nadejda Avdjieva</author>
  </authors>
  <commentList>
    <comment ref="S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№УО-130 от 09.01.2023 г. връщане на 50% за 2019 г. съгласно Заповед на ИД на ИАОС
</t>
        </r>
      </text>
    </comment>
    <comment ref="S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№УО-149 от 25.07.2023
</t>
        </r>
      </text>
    </comment>
    <comment ref="S3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№09-УО-155 от 16.08.2023
</t>
        </r>
      </text>
    </comment>
    <comment ref="S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09-УО-137/14.03.2023</t>
        </r>
      </text>
    </comment>
    <comment ref="S4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09-УО-138/24.03.2023
</t>
        </r>
      </text>
    </comment>
    <comment ref="S5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№09-УО-139 от 11.04.2023
</t>
        </r>
      </text>
    </comment>
    <comment ref="S5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09-УО-156/16.08.2023</t>
        </r>
      </text>
    </comment>
    <comment ref="S5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№09-УО-157/16.08.2023</t>
        </r>
      </text>
    </comment>
    <comment ref="S6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УО-140 от 26.04.2023
</t>
        </r>
      </text>
    </comment>
    <comment ref="S7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№УО-141 от 26.04.2023 г.</t>
        </r>
      </text>
    </comment>
    <comment ref="S7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уо-145/10.05.2023
</t>
        </r>
      </text>
    </comment>
    <comment ref="S8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№09-УО-146/22.05.2023</t>
        </r>
      </text>
    </comment>
    <comment ref="S9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№уо-153 от 03.08.2023
</t>
        </r>
      </text>
    </comment>
    <comment ref="S10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№09-УО-132/12.01.2023 г.
</t>
        </r>
      </text>
    </comment>
    <comment ref="S18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УО-149 от 25.07.2023
</t>
        </r>
      </text>
    </comment>
    <comment ref="S2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№09-УО-129/09.01.2023 г.
</t>
        </r>
      </text>
    </comment>
    <comment ref="S26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09-УО-154 от 16.08.2023</t>
        </r>
      </text>
    </comment>
  </commentList>
</comments>
</file>

<file path=xl/comments9.xml><?xml version="1.0" encoding="utf-8"?>
<comments xmlns="http://schemas.openxmlformats.org/spreadsheetml/2006/main">
  <authors>
    <author>Nadejda Avdjieva</author>
  </authors>
  <commentList>
    <comment ref="R7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Реш. №09-УО-159 от 23.01.2024 г. по §60 за периода 01.01.2023 г. до 30.04.2023 г.
</t>
        </r>
      </text>
    </comment>
    <comment ref="S7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Реш. №09-УО-159 от 23.01.2024 г. по §60 за периода 01.01.2023 г. - 30.04.2023 г.
</t>
        </r>
      </text>
    </comment>
    <comment ref="S80" authorId="0" shapeId="0">
      <text>
        <r>
          <rPr>
            <b/>
            <sz val="9"/>
            <color indexed="81"/>
            <rFont val="Segoe UI"/>
            <charset val="1"/>
          </rPr>
          <t>Nadejda Avdjieva:</t>
        </r>
        <r>
          <rPr>
            <sz val="9"/>
            <color indexed="81"/>
            <rFont val="Segoe UI"/>
            <charset val="1"/>
          </rPr>
          <t xml:space="preserve">
Решение №09-УО-160 от 06.02.2024
</t>
        </r>
      </text>
    </comment>
    <comment ref="S83" authorId="0" shapeId="0">
      <text>
        <r>
          <rPr>
            <b/>
            <sz val="9"/>
            <color indexed="81"/>
            <rFont val="Segoe UI"/>
            <charset val="1"/>
          </rPr>
          <t>Nadejda Avdjieva:</t>
        </r>
        <r>
          <rPr>
            <sz val="9"/>
            <color indexed="81"/>
            <rFont val="Segoe UI"/>
            <charset val="1"/>
          </rPr>
          <t xml:space="preserve">
Решение №09-УО-163/11.04.2024</t>
        </r>
      </text>
    </comment>
    <comment ref="S84" authorId="0" shapeId="0">
      <text>
        <r>
          <rPr>
            <b/>
            <sz val="9"/>
            <color indexed="81"/>
            <rFont val="Segoe UI"/>
            <charset val="1"/>
          </rPr>
          <t>Nadejda Avdjieva:</t>
        </r>
        <r>
          <rPr>
            <sz val="9"/>
            <color indexed="81"/>
            <rFont val="Segoe UI"/>
            <charset val="1"/>
          </rPr>
          <t xml:space="preserve">
Решение №09-УО-164/11.04.2024
</t>
        </r>
      </text>
    </comment>
    <comment ref="S85" authorId="0" shapeId="0">
      <text>
        <r>
          <rPr>
            <b/>
            <sz val="9"/>
            <color indexed="81"/>
            <rFont val="Segoe UI"/>
            <charset val="1"/>
          </rPr>
          <t>Nadejda Avdjieva:</t>
        </r>
        <r>
          <rPr>
            <sz val="9"/>
            <color indexed="81"/>
            <rFont val="Segoe UI"/>
            <charset val="1"/>
          </rPr>
          <t xml:space="preserve">
Решение №09-УО-165/11.04.2024
</t>
        </r>
      </text>
    </comment>
    <comment ref="S17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УО-149 от 25.07.2023
</t>
        </r>
      </text>
    </comment>
  </commentList>
</comments>
</file>

<file path=xl/sharedStrings.xml><?xml version="1.0" encoding="utf-8"?>
<sst xmlns="http://schemas.openxmlformats.org/spreadsheetml/2006/main" count="4553" uniqueCount="137">
  <si>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</si>
  <si>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</si>
  <si>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</si>
  <si>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</si>
  <si>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</si>
  <si>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</si>
  <si>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</si>
  <si>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</si>
  <si>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</si>
  <si>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</si>
  <si>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</si>
  <si>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</si>
  <si>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</si>
  <si>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</si>
  <si>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</si>
  <si>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</si>
  <si>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</si>
  <si>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</si>
  <si>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</si>
  <si>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</si>
  <si>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Регионално </t>
  </si>
  <si>
    <t>Пловдив</t>
  </si>
  <si>
    <t>Марица</t>
  </si>
  <si>
    <t>Перущица</t>
  </si>
  <si>
    <t>Стамболийски</t>
  </si>
  <si>
    <t>Съединение</t>
  </si>
  <si>
    <t>Кричим</t>
  </si>
  <si>
    <t>Родопи</t>
  </si>
  <si>
    <t>Фирми</t>
  </si>
  <si>
    <t>ДНОИБРЗС, в с. Шишманци</t>
  </si>
  <si>
    <t>Раковски</t>
  </si>
  <si>
    <t>Брезово</t>
  </si>
  <si>
    <t>Община, депонираща на регионално депо за неопасни отпадъци - с. Цалапица</t>
  </si>
  <si>
    <t>Юридически лица, депониращи на депо за неопасни отпадъци - с. Цалапица</t>
  </si>
  <si>
    <t>Община, депонираща на регионално депо за неопасни отпадъци - с. Шишманци</t>
  </si>
  <si>
    <t>Юридически лица, депониращи на депо за неопасни отпадъци - с. Шишманци</t>
  </si>
  <si>
    <r>
      <t xml:space="preserve">Регионално Депо за неопасни отпадъци в землището на с. </t>
    </r>
    <r>
      <rPr>
        <b/>
        <sz val="9"/>
        <color indexed="8"/>
        <rFont val="Times New Roman"/>
        <family val="1"/>
        <charset val="204"/>
      </rPr>
      <t>Цалапица</t>
    </r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</si>
  <si>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</si>
  <si>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</si>
  <si>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</si>
  <si>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</si>
  <si>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</si>
  <si>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</si>
  <si>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</si>
  <si>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</si>
  <si>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</si>
  <si>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</si>
  <si>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</si>
  <si>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</si>
  <si>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</si>
  <si>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</si>
  <si>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</si>
  <si>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</si>
  <si>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</si>
  <si>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</si>
  <si>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</si>
  <si>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за годината</t>
  </si>
  <si>
    <t>От м. януари до м. ноември Община Пловдив е освободена да не заплаща отчисления по чл. 64</t>
  </si>
  <si>
    <t>Общо за годината</t>
  </si>
  <si>
    <t>Общо с натрупване от 2011 г.</t>
  </si>
  <si>
    <t>Общо всички</t>
  </si>
  <si>
    <t>Останали средства /лв./</t>
  </si>
  <si>
    <t>През м.януари 2011 г. община Брезово е депонирала еднократно 32,12 т. на РДНО Цалапица, за които са изплатени отчисления по чл.60 - 766,38 лв. и по чл. 64 - 96,36 лв.</t>
  </si>
  <si>
    <t>Март - до 21.03.2020</t>
  </si>
  <si>
    <t>Март - след 21.03.2020</t>
  </si>
  <si>
    <t xml:space="preserve">Март </t>
  </si>
  <si>
    <t>Ш. Пловдив</t>
  </si>
  <si>
    <t>Ш. Раковски</t>
  </si>
  <si>
    <t>Ц. Пловдив</t>
  </si>
  <si>
    <t>Ц. Марица</t>
  </si>
  <si>
    <t>Ц. Перущица</t>
  </si>
  <si>
    <t>Ц. Стамболийски</t>
  </si>
  <si>
    <t>Ц. Съединение</t>
  </si>
  <si>
    <t>Ц. Кричим</t>
  </si>
  <si>
    <t>Ц. Родопи</t>
  </si>
  <si>
    <t>Ц. Фирми</t>
  </si>
  <si>
    <t>Ш. Брезово</t>
  </si>
  <si>
    <t>Ш. Фирми</t>
  </si>
  <si>
    <t>Ш. Марица</t>
  </si>
  <si>
    <t>Ц. Раковски</t>
  </si>
  <si>
    <t>В набирателната сметка за чужди средства  са постъпили през месец април 2021 от Община Стамболийски за период 01.12.2013 г. - 29.02.2020 г. - по чл. 60 - 219 370 лв. главница и по чл. 64 - 142229,49 лв. главница</t>
  </si>
  <si>
    <t>В набирателната сметка за чужди средства са постъпили през месец май 2021 г. от Община Стамболийски за период 01.12.2013 г. - 29.02.2020 г. - лихви по чл. 60 - 40 749.29 лв. лихви и по чл. 64 - 255 853.89 лв.</t>
  </si>
  <si>
    <t>В набирателната сметка за чужди средства са постъпили през месец юли 2021 г. по Акт №4 от 27.12.2019 г. за периода януари-декември 2014 г. по чл. 60 главница 68 025,25 лв. и по чл. 64 - 313 743,32 лв. главница</t>
  </si>
  <si>
    <t>В набирателната сметка за чужди средства са постъпили през месец юли 2021 г. по Акт № 4 от 27.12.2019 г. за периода януари-декември 2014 г. по чл. 60 лихви -13,605,05 лв. и по чл. 64 лихви - 62748,60 лв за община Родопи</t>
  </si>
  <si>
    <t xml:space="preserve"> за община Родопи</t>
  </si>
  <si>
    <t>Януари 2021 г. на общ. Пловдив за депо Шишманци са разнесени върнатите по §58 от ЗИД на ДОПК средства за 2020 г.</t>
  </si>
  <si>
    <t>Февруари 2021 г. на община Брезово върнатите по §58 средства за 2020 г. - 38113,44</t>
  </si>
  <si>
    <t>Февруари 2021 г. на община Раковски  върнатите по §58 средства за 2020 г. - 123759,05</t>
  </si>
  <si>
    <t>Януари 2021 г. на общ. Марица за депо Шишманци са разнесени върнатите по §58 от ЗИД на ДОПК средства за 2020 г.113406,21</t>
  </si>
  <si>
    <t>надвнесени 2,99 лв. по чл. 64 при доплащане за м. 08,09,10,11. 2021 г.</t>
  </si>
  <si>
    <t xml:space="preserve">надвнесени отчисления на община Пловдив за м.01 и м. 02 </t>
  </si>
  <si>
    <t>върнати с решение №09-УО-106 от 10.08.2022</t>
  </si>
  <si>
    <t>Решения 107 и 108 възстановени на община Раковски 50% от внесени отчисления по чл.64 за 2019 г. 69338,63 лв. за Шишманци и 749,55 лв. за депо Цалапица по двете Заповеди на Изпълнителния Директор на ИАОС</t>
  </si>
  <si>
    <t>Решение №УО-111 от 21.09.2022 г. възстановени общо 158 928,39 лв но община Кричим по §60 от ЗИД на ДОПК, от които 9 411,69 лв. по чл. 60 и 149 516,70 лв. по чл. 64 за период 01.01.2022 - 30.06.2022</t>
  </si>
  <si>
    <t>на община Раковски върнати 10484,59 лв. по чл. 60, съгласно §58 от ПЗР НА ЗИД НА ДОПК</t>
  </si>
  <si>
    <t>за период 01.03.2020 - 31.10.2020 г. през март 2021 г.</t>
  </si>
  <si>
    <t>4,8 т. депониран отпадък от нац.кампания</t>
  </si>
  <si>
    <t>232,04 т. от наводнения</t>
  </si>
  <si>
    <t>10,52 т. депониран отпадък от нац.кампания</t>
  </si>
  <si>
    <t>4,38 т. депониран отпадък от нац.кампания</t>
  </si>
  <si>
    <t>10,42 т. депониран отпадък от нац.кампания</t>
  </si>
  <si>
    <t>30,82 т. депониран отпадък от нац.кампания</t>
  </si>
  <si>
    <t>5,44 т. депониран отпадък от нац.кампания</t>
  </si>
  <si>
    <t xml:space="preserve"> 15.980 т. от наводнения в с.Трилистник</t>
  </si>
  <si>
    <t>1911,21 лв</t>
  </si>
  <si>
    <t>1 423 229,49 лв. е сумата</t>
  </si>
  <si>
    <t>Решение на общински съвет по §60</t>
  </si>
  <si>
    <t>Решение на общински съвет</t>
  </si>
  <si>
    <t>Представено решение на общински съвет, съгл. §60 от ПЗР на ЗИД на ДОПК</t>
  </si>
  <si>
    <t>Представено решение на общински съвет по §60 от ПЗР на ЗИД на ДОПК</t>
  </si>
  <si>
    <t>лихвите по чл. 64 върнати с решения по чл. 25 от Наредбата</t>
  </si>
  <si>
    <t>Решение №34, взето с протокол №6 от 18.05.2023 г. по §60 от ПЗР на ЗИД на ДОПК</t>
  </si>
  <si>
    <t>9610,82 лв. чл. 60 §58 върнати</t>
  </si>
  <si>
    <t>3247,53 лв. върнати по чл. 60 §58</t>
  </si>
  <si>
    <t>133883,42 лв. върнати по чл.60, съгласно §58</t>
  </si>
  <si>
    <t>47195,62 лв. върнати по чл. 60 §58</t>
  </si>
  <si>
    <t>20577,66 лв. върнати по чл.60§58</t>
  </si>
  <si>
    <t>16491,28 лв. върнати по чл.60§58</t>
  </si>
  <si>
    <t>8400,11 лв. върнати по чл. 60§58</t>
  </si>
  <si>
    <t>156544,81 лв. върнати по чл.60 §58</t>
  </si>
  <si>
    <t>Общ. Брезово за м. август 2019 г. има заплатени отчисления по чл. 64 в размер на 1005,48 лв.</t>
  </si>
  <si>
    <t>9 411,69 лв. - сумата е по чл. 60 за период 01.01.2022 - 30.06.2022 г., съгласно §60 от ЗИД на ДОПК</t>
  </si>
  <si>
    <t>Натрупана лихва за отчисленията по чл.60 от ЗУО</t>
  </si>
  <si>
    <t>Изразходвани средства по чл.60 от ЗУО /лв./</t>
  </si>
  <si>
    <t>Изразходвани средства по чл.64 от ЗУО /лв./</t>
  </si>
  <si>
    <t>Останали средства по чл.60 от ЗУО /лв./</t>
  </si>
  <si>
    <t>Останали средства по чл.64 от ЗУО /лв./</t>
  </si>
  <si>
    <t>Изразходвани средства по чл.64 от ЗУО</t>
  </si>
  <si>
    <t>Изразходвани средства по чл.60 от ЗУО</t>
  </si>
  <si>
    <t>Останали средства по чл.64 от ЗУО</t>
  </si>
  <si>
    <t>Останали средства по чл.60 от ЗУО</t>
  </si>
  <si>
    <t>решение №268, взето с протокол №38 от 31.01.2023 г. по §60 от ПЗР на ЗИД на ДОПК</t>
  </si>
  <si>
    <t>Представено решение №49, взето с Протокол №6 от 24.04.2023 г.на общински съвет по §60 от ПЗР на ЗИД на ДОПК</t>
  </si>
  <si>
    <t>Представено решение на общински съвет за 2024 г</t>
  </si>
  <si>
    <t>Представено решение на общински съвет за 2024 г, считано от 01.02. 2024 г. до 31.12.2024 г.</t>
  </si>
  <si>
    <t>Представено решение за чл. 64 по §21</t>
  </si>
  <si>
    <t>Представено решение на общински съвет за 2024 г. за чл.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</si>
</sst>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лв.&quot;"/>
    <numFmt numFmtId="165" formatCode="0.000"/>
    <numFmt numFmtId="166" formatCode="#,##0.000"/>
  </numFmts>
  <fonts count="26" x14ac:knownFonts="1">
    <font>
      <sz val="10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b/>
      <sz val="9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1" xfId="0" applyFont="1" applyFill="1" applyBorder="1" applyAlignment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wrapText="1"/>
    </xf>
    <xf numFmtId="0" fontId="5" fillId="8" borderId="1" xfId="0" applyFont="1" applyFill="1" applyBorder="1"/>
    <xf numFmtId="0" fontId="8" fillId="8" borderId="1" xfId="0" applyFont="1" applyFill="1" applyBorder="1"/>
    <xf numFmtId="0" fontId="4" fillId="8" borderId="1" xfId="0" applyFont="1" applyFill="1" applyBorder="1" applyAlignment="1">
      <alignment wrapText="1"/>
    </xf>
    <xf numFmtId="4" fontId="4" fillId="8" borderId="1" xfId="0" applyNumberFormat="1" applyFont="1" applyFill="1" applyBorder="1"/>
    <xf numFmtId="0" fontId="5" fillId="8" borderId="1" xfId="0" applyFont="1" applyFill="1" applyBorder="1" applyAlignment="1"/>
    <xf numFmtId="164" fontId="5" fillId="2" borderId="1" xfId="0" applyNumberFormat="1" applyFont="1" applyFill="1" applyBorder="1"/>
    <xf numFmtId="0" fontId="2" fillId="8" borderId="1" xfId="0" applyFont="1" applyFill="1" applyBorder="1"/>
    <xf numFmtId="0" fontId="5" fillId="13" borderId="1" xfId="0" applyFont="1" applyFill="1" applyBorder="1"/>
    <xf numFmtId="0" fontId="8" fillId="13" borderId="1" xfId="0" applyFont="1" applyFill="1" applyBorder="1"/>
    <xf numFmtId="0" fontId="4" fillId="13" borderId="1" xfId="0" applyFont="1" applyFill="1" applyBorder="1" applyAlignment="1">
      <alignment wrapText="1"/>
    </xf>
    <xf numFmtId="4" fontId="4" fillId="13" borderId="1" xfId="0" applyNumberFormat="1" applyFont="1" applyFill="1" applyBorder="1"/>
    <xf numFmtId="164" fontId="5" fillId="13" borderId="1" xfId="0" applyNumberFormat="1" applyFont="1" applyFill="1" applyBorder="1"/>
    <xf numFmtId="0" fontId="5" fillId="13" borderId="1" xfId="0" applyFont="1" applyFill="1" applyBorder="1" applyAlignment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8" fillId="6" borderId="1" xfId="0" applyFont="1" applyFill="1" applyBorder="1"/>
    <xf numFmtId="4" fontId="4" fillId="6" borderId="1" xfId="0" applyNumberFormat="1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 applyAlignment="1"/>
    <xf numFmtId="0" fontId="2" fillId="6" borderId="1" xfId="0" applyFont="1" applyFill="1" applyBorder="1"/>
    <xf numFmtId="4" fontId="4" fillId="0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164" fontId="4" fillId="6" borderId="1" xfId="0" applyNumberFormat="1" applyFont="1" applyFill="1" applyBorder="1"/>
    <xf numFmtId="164" fontId="4" fillId="2" borderId="1" xfId="0" applyNumberFormat="1" applyFont="1" applyFill="1" applyBorder="1"/>
    <xf numFmtId="0" fontId="13" fillId="2" borderId="1" xfId="0" applyFont="1" applyFill="1" applyBorder="1"/>
    <xf numFmtId="0" fontId="10" fillId="6" borderId="1" xfId="0" applyFont="1" applyFill="1" applyBorder="1"/>
    <xf numFmtId="0" fontId="10" fillId="8" borderId="1" xfId="0" applyFont="1" applyFill="1" applyBorder="1"/>
    <xf numFmtId="164" fontId="10" fillId="6" borderId="1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" fontId="4" fillId="2" borderId="1" xfId="0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4" fontId="4" fillId="13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15" fillId="14" borderId="1" xfId="0" applyFont="1" applyFill="1" applyBorder="1"/>
    <xf numFmtId="0" fontId="15" fillId="0" borderId="1" xfId="0" applyFont="1" applyBorder="1"/>
    <xf numFmtId="0" fontId="15" fillId="0" borderId="0" xfId="0" applyFont="1"/>
    <xf numFmtId="0" fontId="2" fillId="2" borderId="1" xfId="0" applyFont="1" applyFill="1" applyBorder="1" applyProtection="1"/>
    <xf numFmtId="0" fontId="1" fillId="2" borderId="1" xfId="0" applyFont="1" applyFill="1" applyBorder="1" applyProtection="1"/>
    <xf numFmtId="0" fontId="2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4" fillId="7" borderId="1" xfId="0" applyFont="1" applyFill="1" applyBorder="1" applyAlignment="1" applyProtection="1">
      <alignment horizontal="center" vertical="center" wrapText="1" shrinkToFit="1"/>
    </xf>
    <xf numFmtId="0" fontId="4" fillId="7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2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wrapText="1"/>
    </xf>
    <xf numFmtId="4" fontId="4" fillId="2" borderId="1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5" fillId="2" borderId="1" xfId="0" applyFont="1" applyFill="1" applyBorder="1" applyAlignment="1" applyProtection="1"/>
    <xf numFmtId="0" fontId="5" fillId="2" borderId="1" xfId="0" applyFont="1" applyFill="1" applyBorder="1" applyProtection="1"/>
    <xf numFmtId="0" fontId="8" fillId="2" borderId="1" xfId="0" applyFont="1" applyFill="1" applyBorder="1" applyProtection="1"/>
    <xf numFmtId="0" fontId="5" fillId="8" borderId="1" xfId="0" applyFont="1" applyFill="1" applyBorder="1" applyProtection="1"/>
    <xf numFmtId="0" fontId="8" fillId="8" borderId="1" xfId="0" applyFont="1" applyFill="1" applyBorder="1" applyProtection="1"/>
    <xf numFmtId="0" fontId="4" fillId="8" borderId="1" xfId="0" applyFont="1" applyFill="1" applyBorder="1" applyAlignment="1" applyProtection="1">
      <alignment wrapText="1"/>
    </xf>
    <xf numFmtId="4" fontId="4" fillId="8" borderId="1" xfId="0" applyNumberFormat="1" applyFont="1" applyFill="1" applyBorder="1" applyProtection="1"/>
    <xf numFmtId="164" fontId="5" fillId="8" borderId="1" xfId="0" applyNumberFormat="1" applyFont="1" applyFill="1" applyBorder="1" applyProtection="1"/>
    <xf numFmtId="0" fontId="5" fillId="8" borderId="1" xfId="0" applyFont="1" applyFill="1" applyBorder="1" applyAlignment="1" applyProtection="1"/>
    <xf numFmtId="0" fontId="0" fillId="8" borderId="0" xfId="0" applyFill="1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164" fontId="5" fillId="0" borderId="1" xfId="0" applyNumberFormat="1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Protection="1"/>
    <xf numFmtId="0" fontId="8" fillId="10" borderId="1" xfId="0" applyFont="1" applyFill="1" applyBorder="1" applyProtection="1"/>
    <xf numFmtId="0" fontId="4" fillId="10" borderId="1" xfId="0" applyFont="1" applyFill="1" applyBorder="1" applyAlignment="1" applyProtection="1">
      <alignment wrapText="1"/>
    </xf>
    <xf numFmtId="4" fontId="4" fillId="10" borderId="1" xfId="0" applyNumberFormat="1" applyFont="1" applyFill="1" applyBorder="1" applyProtection="1"/>
    <xf numFmtId="164" fontId="5" fillId="10" borderId="1" xfId="0" applyNumberFormat="1" applyFont="1" applyFill="1" applyBorder="1" applyProtection="1"/>
    <xf numFmtId="0" fontId="5" fillId="10" borderId="1" xfId="0" applyFont="1" applyFill="1" applyBorder="1" applyAlignment="1" applyProtection="1"/>
    <xf numFmtId="0" fontId="2" fillId="8" borderId="1" xfId="0" applyFont="1" applyFill="1" applyBorder="1" applyProtection="1"/>
    <xf numFmtId="0" fontId="14" fillId="0" borderId="1" xfId="0" applyFont="1" applyBorder="1" applyAlignment="1" applyProtection="1">
      <alignment vertical="top" wrapText="1"/>
    </xf>
    <xf numFmtId="0" fontId="0" fillId="5" borderId="0" xfId="0" applyFill="1" applyBorder="1" applyProtection="1"/>
    <xf numFmtId="0" fontId="0" fillId="5" borderId="0" xfId="0" applyFill="1" applyProtection="1"/>
    <xf numFmtId="0" fontId="5" fillId="6" borderId="1" xfId="0" applyFont="1" applyFill="1" applyBorder="1" applyProtection="1"/>
    <xf numFmtId="0" fontId="8" fillId="6" borderId="1" xfId="0" applyFont="1" applyFill="1" applyBorder="1" applyProtection="1"/>
    <xf numFmtId="0" fontId="4" fillId="6" borderId="1" xfId="0" applyFont="1" applyFill="1" applyBorder="1" applyAlignment="1" applyProtection="1">
      <alignment wrapText="1"/>
    </xf>
    <xf numFmtId="4" fontId="4" fillId="6" borderId="1" xfId="0" applyNumberFormat="1" applyFont="1" applyFill="1" applyBorder="1" applyProtection="1"/>
    <xf numFmtId="164" fontId="5" fillId="6" borderId="1" xfId="0" applyNumberFormat="1" applyFont="1" applyFill="1" applyBorder="1" applyProtection="1"/>
    <xf numFmtId="0" fontId="5" fillId="6" borderId="1" xfId="0" applyFont="1" applyFill="1" applyBorder="1" applyAlignment="1" applyProtection="1"/>
    <xf numFmtId="0" fontId="2" fillId="6" borderId="1" xfId="0" applyFont="1" applyFill="1" applyBorder="1" applyProtection="1"/>
    <xf numFmtId="0" fontId="0" fillId="0" borderId="0" xfId="0" applyBorder="1" applyAlignment="1" applyProtection="1">
      <alignment wrapText="1"/>
    </xf>
    <xf numFmtId="4" fontId="4" fillId="0" borderId="1" xfId="0" applyNumberFormat="1" applyFont="1" applyFill="1" applyBorder="1" applyProtection="1"/>
    <xf numFmtId="165" fontId="5" fillId="0" borderId="1" xfId="0" applyNumberFormat="1" applyFont="1" applyFill="1" applyBorder="1" applyAlignment="1" applyProtection="1">
      <alignment vertical="center"/>
    </xf>
    <xf numFmtId="166" fontId="4" fillId="2" borderId="1" xfId="0" applyNumberFormat="1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5" fillId="12" borderId="1" xfId="0" applyFont="1" applyFill="1" applyBorder="1" applyAlignment="1" applyProtection="1">
      <alignment vertical="center"/>
    </xf>
    <xf numFmtId="164" fontId="5" fillId="12" borderId="1" xfId="0" applyNumberFormat="1" applyFont="1" applyFill="1" applyBorder="1" applyAlignment="1" applyProtection="1">
      <alignment vertical="center"/>
    </xf>
    <xf numFmtId="164" fontId="5" fillId="12" borderId="1" xfId="0" applyNumberFormat="1" applyFont="1" applyFill="1" applyBorder="1" applyAlignment="1" applyProtection="1">
      <alignment horizontal="center" vertical="center"/>
    </xf>
    <xf numFmtId="164" fontId="5" fillId="12" borderId="1" xfId="0" applyNumberFormat="1" applyFont="1" applyFill="1" applyBorder="1" applyAlignment="1" applyProtection="1">
      <alignment horizontal="right" vertical="center"/>
    </xf>
    <xf numFmtId="164" fontId="5" fillId="12" borderId="2" xfId="0" applyNumberFormat="1" applyFont="1" applyFill="1" applyBorder="1" applyAlignment="1" applyProtection="1">
      <alignment horizontal="right" vertical="center"/>
    </xf>
    <xf numFmtId="0" fontId="5" fillId="12" borderId="1" xfId="0" applyFont="1" applyFill="1" applyBorder="1" applyAlignment="1" applyProtection="1">
      <alignment vertical="top" wrapText="1"/>
    </xf>
    <xf numFmtId="165" fontId="5" fillId="12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0" fontId="5" fillId="13" borderId="1" xfId="0" applyFont="1" applyFill="1" applyBorder="1" applyProtection="1"/>
    <xf numFmtId="0" fontId="8" fillId="13" borderId="1" xfId="0" applyFont="1" applyFill="1" applyBorder="1" applyProtection="1"/>
    <xf numFmtId="0" fontId="4" fillId="13" borderId="1" xfId="0" applyFont="1" applyFill="1" applyBorder="1" applyAlignment="1" applyProtection="1">
      <alignment wrapText="1"/>
    </xf>
    <xf numFmtId="4" fontId="4" fillId="13" borderId="1" xfId="0" applyNumberFormat="1" applyFont="1" applyFill="1" applyBorder="1" applyProtection="1"/>
    <xf numFmtId="164" fontId="5" fillId="13" borderId="1" xfId="0" applyNumberFormat="1" applyFont="1" applyFill="1" applyBorder="1" applyProtection="1"/>
    <xf numFmtId="0" fontId="5" fillId="13" borderId="1" xfId="0" applyFont="1" applyFill="1" applyBorder="1" applyAlignment="1" applyProtection="1"/>
    <xf numFmtId="164" fontId="4" fillId="6" borderId="1" xfId="0" applyNumberFormat="1" applyFont="1" applyFill="1" applyBorder="1" applyProtection="1"/>
    <xf numFmtId="164" fontId="5" fillId="0" borderId="13" xfId="0" applyNumberFormat="1" applyFont="1" applyBorder="1" applyAlignment="1" applyProtection="1">
      <alignment vertical="center"/>
    </xf>
    <xf numFmtId="164" fontId="5" fillId="0" borderId="14" xfId="0" applyNumberFormat="1" applyFont="1" applyBorder="1" applyAlignment="1" applyProtection="1">
      <alignment vertical="center"/>
    </xf>
    <xf numFmtId="164" fontId="4" fillId="2" borderId="1" xfId="0" applyNumberFormat="1" applyFont="1" applyFill="1" applyBorder="1" applyProtection="1"/>
    <xf numFmtId="0" fontId="13" fillId="2" borderId="1" xfId="0" applyFont="1" applyFill="1" applyBorder="1" applyProtection="1"/>
    <xf numFmtId="0" fontId="10" fillId="6" borderId="1" xfId="0" applyFont="1" applyFill="1" applyBorder="1" applyProtection="1"/>
    <xf numFmtId="0" fontId="10" fillId="8" borderId="1" xfId="0" applyFont="1" applyFill="1" applyBorder="1" applyProtection="1"/>
    <xf numFmtId="0" fontId="0" fillId="0" borderId="0" xfId="0" applyFill="1" applyProtection="1"/>
    <xf numFmtId="164" fontId="10" fillId="6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5" xfId="0" applyNumberFormat="1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0" fontId="16" fillId="0" borderId="0" xfId="0" applyFont="1"/>
    <xf numFmtId="164" fontId="17" fillId="0" borderId="1" xfId="0" applyNumberFormat="1" applyFont="1" applyBorder="1" applyAlignment="1" applyProtection="1">
      <alignment vertic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Alignment="1">
      <alignment vertical="top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center" vertical="center"/>
    </xf>
    <xf numFmtId="164" fontId="5" fillId="6" borderId="1" xfId="0" applyNumberFormat="1" applyFont="1" applyFill="1" applyBorder="1" applyAlignment="1" applyProtection="1">
      <alignment horizontal="center" vertical="center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 applyProtection="1">
      <alignment horizontal="center" vertical="center"/>
    </xf>
    <xf numFmtId="164" fontId="9" fillId="12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vertical="top" wrapText="1"/>
    </xf>
    <xf numFmtId="4" fontId="5" fillId="8" borderId="1" xfId="0" applyNumberFormat="1" applyFont="1" applyFill="1" applyBorder="1" applyProtection="1"/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22" fillId="8" borderId="1" xfId="0" applyNumberFormat="1" applyFont="1" applyFill="1" applyBorder="1"/>
    <xf numFmtId="164" fontId="5" fillId="12" borderId="1" xfId="0" applyNumberFormat="1" applyFont="1" applyFill="1" applyBorder="1" applyAlignment="1" applyProtection="1">
      <alignment vertical="center"/>
      <protection locked="0"/>
    </xf>
    <xf numFmtId="0" fontId="5" fillId="12" borderId="1" xfId="0" applyFont="1" applyFill="1" applyBorder="1" applyAlignment="1">
      <alignment vertical="top" wrapText="1"/>
    </xf>
    <xf numFmtId="164" fontId="5" fillId="1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/>
    <xf numFmtId="4" fontId="4" fillId="8" borderId="4" xfId="0" applyNumberFormat="1" applyFont="1" applyFill="1" applyBorder="1"/>
    <xf numFmtId="164" fontId="9" fillId="0" borderId="1" xfId="0" applyNumberFormat="1" applyFont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vertical="center"/>
      <protection locked="0"/>
    </xf>
    <xf numFmtId="164" fontId="5" fillId="0" borderId="11" xfId="0" applyNumberFormat="1" applyFont="1" applyFill="1" applyBorder="1" applyAlignment="1" applyProtection="1">
      <alignment vertical="center"/>
    </xf>
    <xf numFmtId="164" fontId="5" fillId="6" borderId="17" xfId="0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>
      <alignment horizontal="right" vertical="center" wrapText="1"/>
    </xf>
    <xf numFmtId="0" fontId="9" fillId="15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 wrapText="1"/>
    </xf>
    <xf numFmtId="164" fontId="5" fillId="6" borderId="14" xfId="0" applyNumberFormat="1" applyFont="1" applyFill="1" applyBorder="1" applyAlignment="1" applyProtection="1">
      <alignment vertical="center"/>
    </xf>
    <xf numFmtId="164" fontId="5" fillId="6" borderId="13" xfId="0" applyNumberFormat="1" applyFont="1" applyFill="1" applyBorder="1" applyAlignment="1" applyProtection="1">
      <alignment vertical="center"/>
    </xf>
    <xf numFmtId="164" fontId="9" fillId="6" borderId="14" xfId="0" applyNumberFormat="1" applyFont="1" applyFill="1" applyBorder="1" applyAlignment="1" applyProtection="1">
      <alignment vertical="center"/>
    </xf>
    <xf numFmtId="164" fontId="5" fillId="6" borderId="16" xfId="0" applyNumberFormat="1" applyFont="1" applyFill="1" applyBorder="1" applyAlignment="1" applyProtection="1">
      <alignment vertical="center"/>
    </xf>
    <xf numFmtId="164" fontId="5" fillId="6" borderId="14" xfId="0" applyNumberFormat="1" applyFont="1" applyFill="1" applyBorder="1" applyAlignment="1" applyProtection="1">
      <alignment vertical="center"/>
      <protection locked="0"/>
    </xf>
    <xf numFmtId="164" fontId="5" fillId="6" borderId="16" xfId="0" applyNumberFormat="1" applyFont="1" applyFill="1" applyBorder="1" applyAlignment="1" applyProtection="1">
      <alignment vertical="center"/>
      <protection locked="0"/>
    </xf>
    <xf numFmtId="164" fontId="9" fillId="6" borderId="14" xfId="0" applyNumberFormat="1" applyFont="1" applyFill="1" applyBorder="1" applyAlignment="1" applyProtection="1">
      <alignment vertical="center"/>
      <protection locked="0"/>
    </xf>
    <xf numFmtId="164" fontId="5" fillId="16" borderId="1" xfId="0" applyNumberFormat="1" applyFont="1" applyFill="1" applyBorder="1" applyAlignment="1" applyProtection="1">
      <alignment horizontal="center" vertical="center"/>
      <protection locked="0"/>
    </xf>
    <xf numFmtId="164" fontId="9" fillId="16" borderId="14" xfId="0" applyNumberFormat="1" applyFont="1" applyFill="1" applyBorder="1" applyAlignment="1" applyProtection="1">
      <alignment vertical="center"/>
      <protection locked="0"/>
    </xf>
    <xf numFmtId="2" fontId="5" fillId="6" borderId="1" xfId="0" applyNumberFormat="1" applyFont="1" applyFill="1" applyBorder="1" applyProtection="1"/>
    <xf numFmtId="164" fontId="5" fillId="12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164" fontId="9" fillId="0" borderId="2" xfId="0" applyNumberFormat="1" applyFont="1" applyBorder="1" applyAlignment="1" applyProtection="1">
      <alignment vertical="center"/>
      <protection locked="0"/>
    </xf>
    <xf numFmtId="4" fontId="4" fillId="12" borderId="1" xfId="0" applyNumberFormat="1" applyFont="1" applyFill="1" applyBorder="1"/>
    <xf numFmtId="4" fontId="22" fillId="12" borderId="1" xfId="0" applyNumberFormat="1" applyFont="1" applyFill="1" applyBorder="1"/>
    <xf numFmtId="164" fontId="9" fillId="12" borderId="2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164" fontId="23" fillId="0" borderId="2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9" fillId="6" borderId="1" xfId="0" applyNumberFormat="1" applyFont="1" applyFill="1" applyBorder="1" applyAlignment="1" applyProtection="1">
      <alignment vertical="center"/>
      <protection locked="0"/>
    </xf>
    <xf numFmtId="164" fontId="23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 applyProtection="1">
      <alignment vertical="center"/>
      <protection locked="0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 applyProtection="1">
      <alignment vertical="center"/>
    </xf>
    <xf numFmtId="164" fontId="9" fillId="6" borderId="1" xfId="0" applyNumberFormat="1" applyFont="1" applyFill="1" applyBorder="1" applyAlignment="1" applyProtection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top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 shrinkToFit="1"/>
    </xf>
    <xf numFmtId="0" fontId="4" fillId="7" borderId="3" xfId="0" applyFont="1" applyFill="1" applyBorder="1" applyAlignment="1" applyProtection="1">
      <alignment horizontal="center" vertical="center" wrapText="1" shrinkToFit="1"/>
    </xf>
    <xf numFmtId="0" fontId="4" fillId="7" borderId="2" xfId="0" applyFont="1" applyFill="1" applyBorder="1" applyAlignment="1" applyProtection="1">
      <alignment horizontal="center" vertical="center" wrapText="1" shrinkToFit="1"/>
    </xf>
    <xf numFmtId="0" fontId="4" fillId="7" borderId="7" xfId="0" applyFont="1" applyFill="1" applyBorder="1" applyAlignment="1" applyProtection="1">
      <alignment horizontal="center" vertical="center" wrapText="1" shrinkToFit="1"/>
    </xf>
    <xf numFmtId="0" fontId="4" fillId="7" borderId="8" xfId="0" applyFont="1" applyFill="1" applyBorder="1" applyAlignment="1" applyProtection="1">
      <alignment horizontal="center" vertical="center" wrapText="1" shrinkToFit="1"/>
    </xf>
    <xf numFmtId="0" fontId="4" fillId="7" borderId="9" xfId="0" applyFont="1" applyFill="1" applyBorder="1" applyAlignment="1" applyProtection="1">
      <alignment horizontal="center" vertical="center" wrapText="1" shrinkToFit="1"/>
    </xf>
    <xf numFmtId="0" fontId="4" fillId="7" borderId="10" xfId="0" applyFont="1" applyFill="1" applyBorder="1" applyAlignment="1" applyProtection="1">
      <alignment horizontal="center" vertical="center" wrapText="1" shrinkToFit="1"/>
    </xf>
    <xf numFmtId="0" fontId="4" fillId="7" borderId="11" xfId="0" applyFont="1" applyFill="1" applyBorder="1" applyAlignment="1" applyProtection="1">
      <alignment horizontal="center" vertical="center" wrapText="1" shrinkToFit="1"/>
    </xf>
    <xf numFmtId="0" fontId="4" fillId="7" borderId="12" xfId="0" applyFont="1" applyFill="1" applyBorder="1" applyAlignment="1" applyProtection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4" fillId="7" borderId="7" xfId="0" applyFont="1" applyFill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top"/>
    </xf>
    <xf numFmtId="0" fontId="4" fillId="11" borderId="3" xfId="0" applyFont="1" applyFill="1" applyBorder="1" applyAlignment="1" applyProtection="1">
      <alignment horizontal="center" vertical="top"/>
    </xf>
    <xf numFmtId="0" fontId="4" fillId="11" borderId="2" xfId="0" applyFont="1" applyFill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10" fillId="9" borderId="4" xfId="0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7" borderId="8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1" xfId="0" applyFont="1" applyFill="1" applyBorder="1" applyAlignment="1">
      <alignment horizontal="center" vertical="center" wrapText="1" shrinkToFit="1"/>
    </xf>
    <xf numFmtId="0" fontId="4" fillId="7" borderId="12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view="pageBreakPreview" topLeftCell="B163" zoomScale="75" zoomScaleNormal="75" zoomScaleSheetLayoutView="75" workbookViewId="0">
      <selection activeCell="H210" sqref="H210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.28515625" style="92" customWidth="1"/>
    <col min="6" max="6" width="10.5703125" style="92" customWidth="1"/>
    <col min="7" max="7" width="12.42578125" style="92" customWidth="1"/>
    <col min="8" max="8" width="13" style="92" customWidth="1"/>
    <col min="9" max="9" width="12.28515625" style="92" customWidth="1"/>
    <col min="10" max="10" width="12.85546875" style="92" customWidth="1"/>
    <col min="11" max="11" width="13.85546875" style="92" customWidth="1"/>
    <col min="12" max="12" width="14.42578125" style="92" customWidth="1"/>
    <col min="13" max="13" width="12.85546875" style="92" customWidth="1"/>
    <col min="14" max="14" width="13.570312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48">
        <v>2011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38</v>
      </c>
      <c r="S2" s="236" t="s">
        <v>39</v>
      </c>
      <c r="T2" s="236" t="s">
        <v>42</v>
      </c>
    </row>
    <row r="3" spans="1:20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86" customFormat="1" ht="126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6227.76</v>
      </c>
      <c r="F7" s="95">
        <v>4.7699999999999996</v>
      </c>
      <c r="G7" s="95">
        <v>3</v>
      </c>
      <c r="H7" s="96">
        <v>29706.42</v>
      </c>
      <c r="I7" s="182">
        <v>18683.28</v>
      </c>
      <c r="J7" s="96">
        <f>(E7*F7)</f>
        <v>29706.415199999999</v>
      </c>
      <c r="K7" s="96">
        <f>(E7*G7)</f>
        <v>18683.28</v>
      </c>
      <c r="L7" s="96">
        <f>SUM(J7,K7)</f>
        <v>48389.695200000002</v>
      </c>
      <c r="M7" s="98">
        <f>SUM(J7-H7)</f>
        <v>-4.7999999987951014E-3</v>
      </c>
      <c r="N7" s="98">
        <f>SUM(K7-I7)</f>
        <v>0</v>
      </c>
      <c r="O7" s="96"/>
      <c r="P7" s="96"/>
      <c r="Q7" s="98"/>
      <c r="R7" s="98"/>
      <c r="S7" s="98"/>
      <c r="T7" s="99"/>
    </row>
    <row r="8" spans="1:20" x14ac:dyDescent="0.2">
      <c r="A8" s="257"/>
      <c r="B8" s="260"/>
      <c r="C8" s="264"/>
      <c r="D8" s="100" t="s">
        <v>9</v>
      </c>
      <c r="E8" s="101">
        <v>4718.8599999999997</v>
      </c>
      <c r="F8" s="95">
        <v>4.7699999999999996</v>
      </c>
      <c r="G8" s="95">
        <v>3</v>
      </c>
      <c r="H8" s="97">
        <v>22508.959999999999</v>
      </c>
      <c r="I8" s="182">
        <v>14156.58</v>
      </c>
      <c r="J8" s="96">
        <f t="shared" ref="J8:J21" si="0">(E8*F8)</f>
        <v>22508.962199999998</v>
      </c>
      <c r="K8" s="96">
        <f>(E8*G8)</f>
        <v>14156.579999999998</v>
      </c>
      <c r="L8" s="96">
        <f t="shared" ref="L8:L21" si="1">SUM(J8,K8)</f>
        <v>36665.542199999996</v>
      </c>
      <c r="M8" s="98">
        <f t="shared" ref="M8:N21" si="2">SUM(J8-H8)</f>
        <v>2.1999999989930075E-3</v>
      </c>
      <c r="N8" s="98">
        <f t="shared" si="2"/>
        <v>-1.8189894035458565E-12</v>
      </c>
      <c r="O8" s="102"/>
      <c r="P8" s="102"/>
      <c r="Q8" s="103"/>
      <c r="R8" s="103"/>
      <c r="S8" s="103"/>
      <c r="T8" s="104"/>
    </row>
    <row r="9" spans="1:20" x14ac:dyDescent="0.2">
      <c r="A9" s="257"/>
      <c r="B9" s="260"/>
      <c r="C9" s="264"/>
      <c r="D9" s="100" t="s">
        <v>10</v>
      </c>
      <c r="E9" s="101">
        <v>5211.68</v>
      </c>
      <c r="F9" s="95">
        <v>4.7699999999999996</v>
      </c>
      <c r="G9" s="95">
        <v>3</v>
      </c>
      <c r="H9" s="97">
        <v>24859.71</v>
      </c>
      <c r="I9" s="97">
        <v>15635.04</v>
      </c>
      <c r="J9" s="96">
        <f t="shared" si="0"/>
        <v>24859.713599999999</v>
      </c>
      <c r="K9" s="96">
        <f>(E9*G9)</f>
        <v>15635.04</v>
      </c>
      <c r="L9" s="96">
        <f t="shared" si="1"/>
        <v>40494.753599999996</v>
      </c>
      <c r="M9" s="98">
        <f t="shared" si="2"/>
        <v>3.6000000000058208E-3</v>
      </c>
      <c r="N9" s="98">
        <f t="shared" si="2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57"/>
      <c r="B10" s="260"/>
      <c r="C10" s="264"/>
      <c r="D10" s="105" t="s">
        <v>52</v>
      </c>
      <c r="E10" s="106">
        <f>SUM(E7,E8,E9)</f>
        <v>16158.3</v>
      </c>
      <c r="F10" s="106"/>
      <c r="G10" s="106"/>
      <c r="H10" s="107">
        <f>SUM(H7:H9)</f>
        <v>77075.09</v>
      </c>
      <c r="I10" s="107">
        <f>SUM(I7:I9)</f>
        <v>48474.9</v>
      </c>
      <c r="J10" s="106">
        <f t="shared" ref="J10:S10" si="3">SUM(J7,J8,J9)</f>
        <v>77075.091</v>
      </c>
      <c r="K10" s="106">
        <f t="shared" si="3"/>
        <v>48474.9</v>
      </c>
      <c r="L10" s="106">
        <f t="shared" si="3"/>
        <v>125549.99099999999</v>
      </c>
      <c r="M10" s="106">
        <f t="shared" si="3"/>
        <v>1.0000000002037268E-3</v>
      </c>
      <c r="N10" s="106">
        <f t="shared" si="3"/>
        <v>-1.8189894035458565E-12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>
        <f t="shared" si="3"/>
        <v>0</v>
      </c>
      <c r="S10" s="106">
        <f t="shared" si="3"/>
        <v>0</v>
      </c>
      <c r="T10" s="108"/>
    </row>
    <row r="11" spans="1:20" x14ac:dyDescent="0.2">
      <c r="A11" s="257"/>
      <c r="B11" s="260"/>
      <c r="C11" s="264"/>
      <c r="D11" s="100" t="s">
        <v>11</v>
      </c>
      <c r="E11" s="101">
        <v>5142.1400000000003</v>
      </c>
      <c r="F11" s="95">
        <v>4.7699999999999996</v>
      </c>
      <c r="G11" s="95">
        <v>3</v>
      </c>
      <c r="H11" s="97">
        <v>24528.01</v>
      </c>
      <c r="I11" s="182">
        <v>15426.42</v>
      </c>
      <c r="J11" s="96">
        <f t="shared" si="0"/>
        <v>24528.007799999999</v>
      </c>
      <c r="K11" s="96">
        <f>(E11*G11)</f>
        <v>15426.420000000002</v>
      </c>
      <c r="L11" s="96">
        <f t="shared" si="1"/>
        <v>39954.427800000005</v>
      </c>
      <c r="M11" s="98">
        <f t="shared" si="2"/>
        <v>-2.1999999989930075E-3</v>
      </c>
      <c r="N11" s="98">
        <f t="shared" si="2"/>
        <v>1.8189894035458565E-12</v>
      </c>
      <c r="O11" s="102"/>
      <c r="P11" s="102"/>
      <c r="Q11" s="103"/>
      <c r="R11" s="103"/>
      <c r="S11" s="103"/>
      <c r="T11" s="104"/>
    </row>
    <row r="12" spans="1:20" x14ac:dyDescent="0.2">
      <c r="A12" s="257"/>
      <c r="B12" s="260"/>
      <c r="C12" s="264"/>
      <c r="D12" s="100" t="s">
        <v>12</v>
      </c>
      <c r="E12" s="101">
        <v>5281.86</v>
      </c>
      <c r="F12" s="95">
        <v>4.7699999999999996</v>
      </c>
      <c r="G12" s="95">
        <v>3</v>
      </c>
      <c r="H12" s="97">
        <v>25194.47</v>
      </c>
      <c r="I12" s="182">
        <v>15845.58</v>
      </c>
      <c r="J12" s="96">
        <f t="shared" si="0"/>
        <v>25194.472199999997</v>
      </c>
      <c r="K12" s="96">
        <f>(E12*G12)</f>
        <v>15845.579999999998</v>
      </c>
      <c r="L12" s="96">
        <f t="shared" si="1"/>
        <v>41040.052199999991</v>
      </c>
      <c r="M12" s="98">
        <f t="shared" si="2"/>
        <v>2.1999999953550287E-3</v>
      </c>
      <c r="N12" s="98">
        <f t="shared" si="2"/>
        <v>-1.8189894035458565E-12</v>
      </c>
      <c r="O12" s="102"/>
      <c r="P12" s="102"/>
      <c r="Q12" s="103"/>
      <c r="R12" s="103"/>
      <c r="S12" s="103"/>
      <c r="T12" s="104"/>
    </row>
    <row r="13" spans="1:20" x14ac:dyDescent="0.2">
      <c r="A13" s="257"/>
      <c r="B13" s="260"/>
      <c r="C13" s="264"/>
      <c r="D13" s="100" t="s">
        <v>13</v>
      </c>
      <c r="E13" s="101">
        <v>5986.8</v>
      </c>
      <c r="F13" s="95">
        <v>4.7699999999999996</v>
      </c>
      <c r="G13" s="95">
        <v>3</v>
      </c>
      <c r="H13" s="97">
        <v>28557.040000000001</v>
      </c>
      <c r="I13" s="182">
        <v>17960.400000000001</v>
      </c>
      <c r="J13" s="96">
        <f t="shared" si="0"/>
        <v>28557.036</v>
      </c>
      <c r="K13" s="96">
        <f>(E13*G13)</f>
        <v>17960.400000000001</v>
      </c>
      <c r="L13" s="96">
        <f t="shared" si="1"/>
        <v>46517.436000000002</v>
      </c>
      <c r="M13" s="98">
        <f t="shared" si="2"/>
        <v>-4.0000000008149073E-3</v>
      </c>
      <c r="N13" s="98">
        <f t="shared" si="2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57"/>
      <c r="B14" s="260"/>
      <c r="C14" s="264"/>
      <c r="D14" s="105" t="s">
        <v>53</v>
      </c>
      <c r="E14" s="106">
        <f>SUM(E11,E12,E13)</f>
        <v>16410.8</v>
      </c>
      <c r="F14" s="106"/>
      <c r="G14" s="106"/>
      <c r="H14" s="107">
        <f>SUM(H11:H13)</f>
        <v>78279.51999999999</v>
      </c>
      <c r="I14" s="107">
        <f>SUM(I11:I13)</f>
        <v>49232.4</v>
      </c>
      <c r="J14" s="106">
        <f t="shared" ref="J14:S14" si="4">SUM(J11,J12,J13)</f>
        <v>78279.516000000003</v>
      </c>
      <c r="K14" s="106">
        <f t="shared" si="4"/>
        <v>49232.4</v>
      </c>
      <c r="L14" s="106">
        <f t="shared" si="4"/>
        <v>127511.916</v>
      </c>
      <c r="M14" s="106">
        <f t="shared" si="4"/>
        <v>-4.0000000044528861E-3</v>
      </c>
      <c r="N14" s="106">
        <f t="shared" si="4"/>
        <v>0</v>
      </c>
      <c r="O14" s="106">
        <f t="shared" si="4"/>
        <v>0</v>
      </c>
      <c r="P14" s="106">
        <f t="shared" si="4"/>
        <v>0</v>
      </c>
      <c r="Q14" s="106">
        <f t="shared" si="4"/>
        <v>0</v>
      </c>
      <c r="R14" s="106">
        <f t="shared" si="4"/>
        <v>0</v>
      </c>
      <c r="S14" s="106">
        <f t="shared" si="4"/>
        <v>0</v>
      </c>
      <c r="T14" s="108"/>
    </row>
    <row r="15" spans="1:20" ht="12.75" customHeight="1" x14ac:dyDescent="0.2">
      <c r="A15" s="257"/>
      <c r="B15" s="261"/>
      <c r="C15" s="264"/>
      <c r="D15" s="100" t="s">
        <v>14</v>
      </c>
      <c r="E15" s="101">
        <v>5741.6</v>
      </c>
      <c r="F15" s="95">
        <v>4.7699999999999996</v>
      </c>
      <c r="G15" s="95">
        <v>3</v>
      </c>
      <c r="H15" s="97">
        <v>27387.43</v>
      </c>
      <c r="I15" s="182">
        <v>17224.8</v>
      </c>
      <c r="J15" s="96">
        <f t="shared" si="0"/>
        <v>27387.432000000001</v>
      </c>
      <c r="K15" s="96">
        <f>(E15*G15)</f>
        <v>17224.800000000003</v>
      </c>
      <c r="L15" s="96">
        <f t="shared" si="1"/>
        <v>44612.232000000004</v>
      </c>
      <c r="M15" s="98">
        <f t="shared" si="2"/>
        <v>2.0000000004074536E-3</v>
      </c>
      <c r="N15" s="98">
        <f t="shared" si="2"/>
        <v>3.637978807091713E-12</v>
      </c>
      <c r="O15" s="102"/>
      <c r="P15" s="102"/>
      <c r="Q15" s="103"/>
      <c r="R15" s="103"/>
      <c r="S15" s="103"/>
      <c r="T15" s="104"/>
    </row>
    <row r="16" spans="1:20" x14ac:dyDescent="0.2">
      <c r="A16" s="257"/>
      <c r="B16" s="261"/>
      <c r="C16" s="264"/>
      <c r="D16" s="100" t="s">
        <v>15</v>
      </c>
      <c r="E16" s="101">
        <v>4583.9799999999996</v>
      </c>
      <c r="F16" s="95">
        <v>4.7699999999999996</v>
      </c>
      <c r="G16" s="95">
        <v>3</v>
      </c>
      <c r="H16" s="97">
        <v>21865.58</v>
      </c>
      <c r="I16" s="182">
        <v>13751.94</v>
      </c>
      <c r="J16" s="96">
        <f t="shared" si="0"/>
        <v>21865.584599999995</v>
      </c>
      <c r="K16" s="96">
        <f>(E16*G16)</f>
        <v>13751.939999999999</v>
      </c>
      <c r="L16" s="96">
        <f t="shared" si="1"/>
        <v>35617.52459999999</v>
      </c>
      <c r="M16" s="98">
        <f t="shared" si="2"/>
        <v>4.59999999293359E-3</v>
      </c>
      <c r="N16" s="98">
        <f t="shared" si="2"/>
        <v>-1.8189894035458565E-12</v>
      </c>
      <c r="O16" s="102"/>
      <c r="P16" s="102"/>
      <c r="Q16" s="103"/>
      <c r="R16" s="103"/>
      <c r="S16" s="103"/>
      <c r="T16" s="104"/>
    </row>
    <row r="17" spans="1:20" x14ac:dyDescent="0.2">
      <c r="A17" s="257"/>
      <c r="B17" s="261"/>
      <c r="C17" s="264"/>
      <c r="D17" s="100" t="s">
        <v>16</v>
      </c>
      <c r="E17" s="101">
        <v>5825.24</v>
      </c>
      <c r="F17" s="95">
        <v>4.7699999999999996</v>
      </c>
      <c r="G17" s="95">
        <v>3</v>
      </c>
      <c r="H17" s="97">
        <v>27786.39</v>
      </c>
      <c r="I17" s="182">
        <v>17475.72</v>
      </c>
      <c r="J17" s="96">
        <f t="shared" si="0"/>
        <v>27786.394799999998</v>
      </c>
      <c r="K17" s="96">
        <f>(E17*G17)</f>
        <v>17475.72</v>
      </c>
      <c r="L17" s="96">
        <f t="shared" si="1"/>
        <v>45262.114799999996</v>
      </c>
      <c r="M17" s="98">
        <f t="shared" si="2"/>
        <v>4.7999999987951014E-3</v>
      </c>
      <c r="N17" s="98">
        <f t="shared" si="2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57"/>
      <c r="B18" s="261"/>
      <c r="C18" s="264"/>
      <c r="D18" s="105" t="s">
        <v>54</v>
      </c>
      <c r="E18" s="106">
        <f>SUM(E15,E16,E17)</f>
        <v>16150.82</v>
      </c>
      <c r="F18" s="106"/>
      <c r="G18" s="106"/>
      <c r="H18" s="107">
        <f>SUM(H15:H17)</f>
        <v>77039.399999999994</v>
      </c>
      <c r="I18" s="107">
        <f>SUM(I15:I17)</f>
        <v>48452.46</v>
      </c>
      <c r="J18" s="106">
        <f t="shared" ref="J18:S18" si="5">SUM(J15,J16,J17)</f>
        <v>77039.411399999997</v>
      </c>
      <c r="K18" s="106">
        <f t="shared" si="5"/>
        <v>48452.460000000006</v>
      </c>
      <c r="L18" s="106">
        <f t="shared" si="5"/>
        <v>125491.87139999999</v>
      </c>
      <c r="M18" s="106">
        <f>SUM(M15,M16,M17)</f>
        <v>1.1399999992136145E-2</v>
      </c>
      <c r="N18" s="106">
        <f t="shared" si="5"/>
        <v>1.8189894035458565E-12</v>
      </c>
      <c r="O18" s="106">
        <f t="shared" si="5"/>
        <v>0</v>
      </c>
      <c r="P18" s="106">
        <f t="shared" si="5"/>
        <v>0</v>
      </c>
      <c r="Q18" s="106">
        <f t="shared" si="5"/>
        <v>0</v>
      </c>
      <c r="R18" s="106">
        <f t="shared" si="5"/>
        <v>0</v>
      </c>
      <c r="S18" s="106">
        <f t="shared" si="5"/>
        <v>0</v>
      </c>
      <c r="T18" s="108"/>
    </row>
    <row r="19" spans="1:20" x14ac:dyDescent="0.2">
      <c r="A19" s="257"/>
      <c r="B19" s="261"/>
      <c r="C19" s="264"/>
      <c r="D19" s="100" t="s">
        <v>17</v>
      </c>
      <c r="E19" s="101">
        <v>4233.3599999999997</v>
      </c>
      <c r="F19" s="95">
        <v>4.7699999999999996</v>
      </c>
      <c r="G19" s="95">
        <v>3</v>
      </c>
      <c r="H19" s="97">
        <v>20193.13</v>
      </c>
      <c r="I19" s="182">
        <v>12700.08</v>
      </c>
      <c r="J19" s="96">
        <f t="shared" si="0"/>
        <v>20193.127199999995</v>
      </c>
      <c r="K19" s="96">
        <f>(E19*G19)</f>
        <v>12700.079999999998</v>
      </c>
      <c r="L19" s="96">
        <f t="shared" si="1"/>
        <v>32893.20719999999</v>
      </c>
      <c r="M19" s="98">
        <f t="shared" si="2"/>
        <v>-2.8000000056636054E-3</v>
      </c>
      <c r="N19" s="98">
        <f t="shared" si="2"/>
        <v>-1.8189894035458565E-12</v>
      </c>
      <c r="O19" s="102"/>
      <c r="P19" s="102"/>
      <c r="Q19" s="103"/>
      <c r="R19" s="103"/>
      <c r="S19" s="103"/>
      <c r="T19" s="104"/>
    </row>
    <row r="20" spans="1:20" x14ac:dyDescent="0.2">
      <c r="A20" s="257"/>
      <c r="B20" s="261"/>
      <c r="C20" s="264"/>
      <c r="D20" s="100" t="s">
        <v>18</v>
      </c>
      <c r="E20" s="101">
        <v>4005.7</v>
      </c>
      <c r="F20" s="95">
        <v>4.7699999999999996</v>
      </c>
      <c r="G20" s="95">
        <v>3</v>
      </c>
      <c r="H20" s="97">
        <v>19107.189999999999</v>
      </c>
      <c r="I20" s="182">
        <v>12017.1</v>
      </c>
      <c r="J20" s="96">
        <f t="shared" si="0"/>
        <v>19107.188999999998</v>
      </c>
      <c r="K20" s="96">
        <f>(E20*G20)</f>
        <v>12017.099999999999</v>
      </c>
      <c r="L20" s="96">
        <f t="shared" si="1"/>
        <v>31124.288999999997</v>
      </c>
      <c r="M20" s="98">
        <f t="shared" si="2"/>
        <v>-1.0000000002037268E-3</v>
      </c>
      <c r="N20" s="98">
        <f t="shared" si="2"/>
        <v>-1.8189894035458565E-12</v>
      </c>
      <c r="O20" s="102"/>
      <c r="P20" s="102"/>
      <c r="Q20" s="103"/>
      <c r="R20" s="103"/>
      <c r="S20" s="103"/>
      <c r="T20" s="104"/>
    </row>
    <row r="21" spans="1:20" x14ac:dyDescent="0.2">
      <c r="A21" s="258"/>
      <c r="B21" s="262"/>
      <c r="C21" s="265"/>
      <c r="D21" s="100" t="s">
        <v>19</v>
      </c>
      <c r="E21" s="101">
        <v>3702.38</v>
      </c>
      <c r="F21" s="95">
        <v>4.7699999999999996</v>
      </c>
      <c r="G21" s="95">
        <v>3</v>
      </c>
      <c r="H21" s="97">
        <v>17660.349999999999</v>
      </c>
      <c r="I21" s="182">
        <v>11107.14</v>
      </c>
      <c r="J21" s="96">
        <f t="shared" si="0"/>
        <v>17660.352599999998</v>
      </c>
      <c r="K21" s="96">
        <f>(E21*G21)</f>
        <v>11107.14</v>
      </c>
      <c r="L21" s="96">
        <f t="shared" si="1"/>
        <v>28767.492599999998</v>
      </c>
      <c r="M21" s="98">
        <f t="shared" si="2"/>
        <v>2.599999999802094E-3</v>
      </c>
      <c r="N21" s="98">
        <f t="shared" si="2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11941.439999999999</v>
      </c>
      <c r="F22" s="106"/>
      <c r="G22" s="106"/>
      <c r="H22" s="107">
        <f>SUM(H19:H21)</f>
        <v>56960.67</v>
      </c>
      <c r="I22" s="107">
        <f>SUM(I19:I21)</f>
        <v>35824.32</v>
      </c>
      <c r="J22" s="106">
        <f t="shared" ref="J22:S22" si="6">SUM(J19,J20,J21)</f>
        <v>56960.668799999992</v>
      </c>
      <c r="K22" s="106">
        <f t="shared" si="6"/>
        <v>35824.319999999992</v>
      </c>
      <c r="L22" s="106">
        <f t="shared" si="6"/>
        <v>92784.988799999992</v>
      </c>
      <c r="M22" s="106">
        <f t="shared" si="6"/>
        <v>-1.2000000060652383E-3</v>
      </c>
      <c r="N22" s="106">
        <f t="shared" si="6"/>
        <v>-3.637978807091713E-12</v>
      </c>
      <c r="O22" s="106">
        <f t="shared" si="6"/>
        <v>0</v>
      </c>
      <c r="P22" s="106">
        <f t="shared" si="6"/>
        <v>0</v>
      </c>
      <c r="Q22" s="106">
        <f t="shared" si="6"/>
        <v>0</v>
      </c>
      <c r="R22" s="106">
        <f t="shared" si="6"/>
        <v>0</v>
      </c>
      <c r="S22" s="106">
        <f t="shared" si="6"/>
        <v>0</v>
      </c>
      <c r="T22" s="108"/>
    </row>
    <row r="23" spans="1:20" s="117" customFormat="1" x14ac:dyDescent="0.2">
      <c r="A23" s="111"/>
      <c r="B23" s="111"/>
      <c r="C23" s="112"/>
      <c r="D23" s="113" t="s">
        <v>56</v>
      </c>
      <c r="E23" s="114">
        <f>SUM(E10+E14+E18+E22)</f>
        <v>60661.36</v>
      </c>
      <c r="F23" s="114"/>
      <c r="G23" s="114"/>
      <c r="H23" s="115">
        <f>SUM(H22,H18,H14,H10)</f>
        <v>289354.68</v>
      </c>
      <c r="I23" s="115">
        <f>SUM(I22,I18,I14,I10)</f>
        <v>181984.08</v>
      </c>
      <c r="J23" s="114">
        <f t="shared" ref="J23:S23" si="7">SUM(J10+J14+J18+J22)</f>
        <v>289354.68719999999</v>
      </c>
      <c r="K23" s="114">
        <f t="shared" si="7"/>
        <v>181984.08000000002</v>
      </c>
      <c r="L23" s="114">
        <f t="shared" si="7"/>
        <v>471338.7672</v>
      </c>
      <c r="M23" s="114">
        <f>SUM(M10,M14,M18,M22)</f>
        <v>7.1999999818217475E-3</v>
      </c>
      <c r="N23" s="114">
        <f>SUM(N10,N14,N18,N22)</f>
        <v>-3.637978807091713E-12</v>
      </c>
      <c r="O23" s="114">
        <f t="shared" si="7"/>
        <v>0</v>
      </c>
      <c r="P23" s="114">
        <f t="shared" si="7"/>
        <v>0</v>
      </c>
      <c r="Q23" s="114">
        <f t="shared" si="7"/>
        <v>0</v>
      </c>
      <c r="R23" s="114">
        <f t="shared" si="7"/>
        <v>0</v>
      </c>
      <c r="S23" s="114">
        <f t="shared" si="7"/>
        <v>0</v>
      </c>
      <c r="T23" s="116"/>
    </row>
    <row r="24" spans="1:20" ht="12.75" customHeight="1" x14ac:dyDescent="0.2">
      <c r="A24" s="256">
        <v>2</v>
      </c>
      <c r="B24" s="259" t="s">
        <v>32</v>
      </c>
      <c r="C24" s="267" t="s">
        <v>22</v>
      </c>
      <c r="D24" s="118" t="s">
        <v>8</v>
      </c>
      <c r="E24" s="119">
        <v>730.14</v>
      </c>
      <c r="F24" s="95">
        <v>4.7699999999999996</v>
      </c>
      <c r="G24" s="95">
        <v>3</v>
      </c>
      <c r="H24" s="97">
        <v>3482.77</v>
      </c>
      <c r="I24" s="182">
        <v>2190.42</v>
      </c>
      <c r="J24" s="102">
        <f>(E24*F24)</f>
        <v>3482.7677999999996</v>
      </c>
      <c r="K24" s="102">
        <f>(E24*G24)</f>
        <v>2190.42</v>
      </c>
      <c r="L24" s="96">
        <f t="shared" ref="L24:L38" si="8">SUM(J24,K24)</f>
        <v>5673.1877999999997</v>
      </c>
      <c r="M24" s="103">
        <f>SUM(J24-H24)</f>
        <v>-2.2000000003572495E-3</v>
      </c>
      <c r="N24" s="103">
        <f>SUM(K24-I24)</f>
        <v>0</v>
      </c>
      <c r="O24" s="102"/>
      <c r="P24" s="102"/>
      <c r="Q24" s="103"/>
      <c r="R24" s="103"/>
      <c r="S24" s="103"/>
      <c r="T24" s="104"/>
    </row>
    <row r="25" spans="1:20" x14ac:dyDescent="0.2">
      <c r="A25" s="257"/>
      <c r="B25" s="260"/>
      <c r="C25" s="268"/>
      <c r="D25" s="118" t="s">
        <v>9</v>
      </c>
      <c r="E25" s="120">
        <v>720.54</v>
      </c>
      <c r="F25" s="95">
        <v>4.7699999999999996</v>
      </c>
      <c r="G25" s="95">
        <v>3</v>
      </c>
      <c r="H25" s="97">
        <v>3436.98</v>
      </c>
      <c r="I25" s="97">
        <v>2161.62</v>
      </c>
      <c r="J25" s="102">
        <f>(E25*F25)</f>
        <v>3436.9757999999997</v>
      </c>
      <c r="K25" s="102">
        <f t="shared" ref="K25:K26" si="9">(E25*G25)</f>
        <v>2161.62</v>
      </c>
      <c r="L25" s="96">
        <f t="shared" si="8"/>
        <v>5598.5957999999991</v>
      </c>
      <c r="M25" s="103">
        <f t="shared" ref="M25:M26" si="10">SUM(J25-H25)</f>
        <v>-4.2000000003099558E-3</v>
      </c>
      <c r="N25" s="103">
        <f t="shared" ref="N25:N26" si="11"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57"/>
      <c r="B26" s="260"/>
      <c r="C26" s="268"/>
      <c r="D26" s="118" t="s">
        <v>10</v>
      </c>
      <c r="E26" s="120">
        <v>886.92</v>
      </c>
      <c r="F26" s="95">
        <v>4.7699999999999996</v>
      </c>
      <c r="G26" s="95">
        <v>3</v>
      </c>
      <c r="H26" s="97">
        <v>4230.6099999999997</v>
      </c>
      <c r="I26" s="97">
        <v>2660.76</v>
      </c>
      <c r="J26" s="102">
        <f>(E26*F26)</f>
        <v>4230.6083999999992</v>
      </c>
      <c r="K26" s="102">
        <f t="shared" si="9"/>
        <v>2660.7599999999998</v>
      </c>
      <c r="L26" s="96">
        <f t="shared" si="8"/>
        <v>6891.3683999999994</v>
      </c>
      <c r="M26" s="103">
        <f t="shared" si="10"/>
        <v>-1.6000000005078618E-3</v>
      </c>
      <c r="N26" s="103">
        <f t="shared" si="11"/>
        <v>-4.5474735088646412E-13</v>
      </c>
      <c r="O26" s="102"/>
      <c r="P26" s="102"/>
      <c r="Q26" s="103"/>
      <c r="R26" s="103"/>
      <c r="S26" s="103"/>
      <c r="T26" s="104"/>
    </row>
    <row r="27" spans="1:20" ht="24" x14ac:dyDescent="0.2">
      <c r="A27" s="257"/>
      <c r="B27" s="260"/>
      <c r="C27" s="268"/>
      <c r="D27" s="105" t="s">
        <v>52</v>
      </c>
      <c r="E27" s="106">
        <f>SUM(E24,E25,E26)</f>
        <v>2337.6</v>
      </c>
      <c r="F27" s="106"/>
      <c r="G27" s="106"/>
      <c r="H27" s="107">
        <f>SUM(H24:H26)</f>
        <v>11150.36</v>
      </c>
      <c r="I27" s="107">
        <f>SUM(I24:I26)</f>
        <v>7012.8</v>
      </c>
      <c r="J27" s="106">
        <f t="shared" ref="J27:S27" si="12">SUM(J24,J25,J26)</f>
        <v>11150.351999999999</v>
      </c>
      <c r="K27" s="106">
        <f t="shared" si="12"/>
        <v>7012.7999999999993</v>
      </c>
      <c r="L27" s="106">
        <f t="shared" si="12"/>
        <v>18163.151999999998</v>
      </c>
      <c r="M27" s="106">
        <f t="shared" si="12"/>
        <v>-8.0000000011750672E-3</v>
      </c>
      <c r="N27" s="106">
        <f t="shared" si="12"/>
        <v>-4.5474735088646412E-13</v>
      </c>
      <c r="O27" s="106">
        <f t="shared" si="12"/>
        <v>0</v>
      </c>
      <c r="P27" s="106">
        <f t="shared" si="12"/>
        <v>0</v>
      </c>
      <c r="Q27" s="106">
        <f t="shared" si="12"/>
        <v>0</v>
      </c>
      <c r="R27" s="106">
        <f t="shared" si="12"/>
        <v>0</v>
      </c>
      <c r="S27" s="106">
        <f t="shared" si="12"/>
        <v>0</v>
      </c>
      <c r="T27" s="108"/>
    </row>
    <row r="28" spans="1:20" x14ac:dyDescent="0.2">
      <c r="A28" s="257"/>
      <c r="B28" s="260"/>
      <c r="C28" s="268"/>
      <c r="D28" s="118" t="s">
        <v>11</v>
      </c>
      <c r="E28" s="119">
        <v>894.34</v>
      </c>
      <c r="F28" s="95">
        <v>4.7699999999999996</v>
      </c>
      <c r="G28" s="95">
        <v>3</v>
      </c>
      <c r="H28" s="97">
        <v>4266</v>
      </c>
      <c r="I28" s="182">
        <v>2683.02</v>
      </c>
      <c r="J28" s="102">
        <f>(E28*F28)</f>
        <v>4266.0018</v>
      </c>
      <c r="K28" s="102">
        <f>(E28*G28)</f>
        <v>2683.02</v>
      </c>
      <c r="L28" s="96">
        <f t="shared" si="8"/>
        <v>6949.0218000000004</v>
      </c>
      <c r="M28" s="103">
        <f>SUM(J28-H28)</f>
        <v>1.8000000000029104E-3</v>
      </c>
      <c r="N28" s="103">
        <f>SUM(K28-I28)</f>
        <v>0</v>
      </c>
      <c r="O28" s="102"/>
      <c r="P28" s="102"/>
      <c r="Q28" s="103"/>
      <c r="R28" s="103"/>
      <c r="S28" s="103"/>
      <c r="T28" s="104"/>
    </row>
    <row r="29" spans="1:20" x14ac:dyDescent="0.2">
      <c r="A29" s="257"/>
      <c r="B29" s="260"/>
      <c r="C29" s="268"/>
      <c r="D29" s="118" t="s">
        <v>12</v>
      </c>
      <c r="E29" s="119">
        <v>1017.44</v>
      </c>
      <c r="F29" s="95">
        <v>4.7699999999999996</v>
      </c>
      <c r="G29" s="95">
        <v>3</v>
      </c>
      <c r="H29" s="97">
        <v>4853.1899999999996</v>
      </c>
      <c r="I29" s="182">
        <v>3052.32</v>
      </c>
      <c r="J29" s="102">
        <f>(E29*F29)</f>
        <v>4853.1887999999999</v>
      </c>
      <c r="K29" s="102">
        <f t="shared" ref="K29:K30" si="13">(E29*G29)</f>
        <v>3052.32</v>
      </c>
      <c r="L29" s="96">
        <f t="shared" si="8"/>
        <v>7905.5087999999996</v>
      </c>
      <c r="M29" s="103">
        <f t="shared" ref="M29:M30" si="14">SUM(J29-H29)</f>
        <v>-1.1999999996987754E-3</v>
      </c>
      <c r="N29" s="103">
        <f t="shared" ref="N29:N30" si="15"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57"/>
      <c r="B30" s="260"/>
      <c r="C30" s="268"/>
      <c r="D30" s="118" t="s">
        <v>13</v>
      </c>
      <c r="E30" s="119">
        <v>1034.08</v>
      </c>
      <c r="F30" s="95">
        <v>4.7699999999999996</v>
      </c>
      <c r="G30" s="95">
        <v>3</v>
      </c>
      <c r="H30" s="97">
        <v>4932.5600000000004</v>
      </c>
      <c r="I30" s="182">
        <v>3102.24</v>
      </c>
      <c r="J30" s="102">
        <f>(E30*F30)</f>
        <v>4932.5615999999991</v>
      </c>
      <c r="K30" s="102">
        <f t="shared" si="13"/>
        <v>3102.24</v>
      </c>
      <c r="L30" s="96">
        <f t="shared" si="8"/>
        <v>8034.8015999999989</v>
      </c>
      <c r="M30" s="103">
        <f t="shared" si="14"/>
        <v>1.5999999986888724E-3</v>
      </c>
      <c r="N30" s="103">
        <f t="shared" si="15"/>
        <v>0</v>
      </c>
      <c r="O30" s="102"/>
      <c r="P30" s="102"/>
      <c r="Q30" s="103"/>
      <c r="R30" s="103"/>
      <c r="S30" s="103"/>
      <c r="T30" s="104"/>
    </row>
    <row r="31" spans="1:20" ht="24" x14ac:dyDescent="0.2">
      <c r="A31" s="257"/>
      <c r="B31" s="260"/>
      <c r="C31" s="268"/>
      <c r="D31" s="105" t="s">
        <v>53</v>
      </c>
      <c r="E31" s="106">
        <f>SUM(E28,E29,E30)</f>
        <v>2945.86</v>
      </c>
      <c r="F31" s="106"/>
      <c r="G31" s="106"/>
      <c r="H31" s="107">
        <f>SUM(H28:H30)</f>
        <v>14051.75</v>
      </c>
      <c r="I31" s="107">
        <f>SUM(I28:I30)</f>
        <v>8837.58</v>
      </c>
      <c r="J31" s="106">
        <f t="shared" ref="J31:S31" si="16">SUM(J28,J29,J30)</f>
        <v>14051.752199999999</v>
      </c>
      <c r="K31" s="106">
        <f t="shared" si="16"/>
        <v>8837.58</v>
      </c>
      <c r="L31" s="106">
        <f t="shared" si="16"/>
        <v>22889.332199999997</v>
      </c>
      <c r="M31" s="106">
        <f t="shared" si="16"/>
        <v>2.1999999989930075E-3</v>
      </c>
      <c r="N31" s="106">
        <f t="shared" si="16"/>
        <v>0</v>
      </c>
      <c r="O31" s="106">
        <f t="shared" si="16"/>
        <v>0</v>
      </c>
      <c r="P31" s="106">
        <f t="shared" si="16"/>
        <v>0</v>
      </c>
      <c r="Q31" s="106">
        <f t="shared" si="16"/>
        <v>0</v>
      </c>
      <c r="R31" s="106">
        <f t="shared" si="16"/>
        <v>0</v>
      </c>
      <c r="S31" s="106">
        <f t="shared" si="16"/>
        <v>0</v>
      </c>
      <c r="T31" s="108"/>
    </row>
    <row r="32" spans="1:20" x14ac:dyDescent="0.2">
      <c r="A32" s="257"/>
      <c r="B32" s="260"/>
      <c r="C32" s="268"/>
      <c r="D32" s="118" t="s">
        <v>14</v>
      </c>
      <c r="E32" s="119">
        <v>904.56</v>
      </c>
      <c r="F32" s="95">
        <v>4.7699999999999996</v>
      </c>
      <c r="G32" s="95">
        <v>3</v>
      </c>
      <c r="H32" s="97">
        <v>4314.75</v>
      </c>
      <c r="I32" s="182">
        <v>2713.68</v>
      </c>
      <c r="J32" s="102">
        <f>(E32*F32)</f>
        <v>4314.7511999999997</v>
      </c>
      <c r="K32" s="102">
        <f>(E32*G32)</f>
        <v>2713.68</v>
      </c>
      <c r="L32" s="96">
        <f t="shared" si="8"/>
        <v>7028.4311999999991</v>
      </c>
      <c r="M32" s="103">
        <f>SUM(J32-H32)</f>
        <v>1.1999999996987754E-3</v>
      </c>
      <c r="N32" s="103">
        <f>SUM(K32-I32)</f>
        <v>0</v>
      </c>
      <c r="O32" s="102"/>
      <c r="P32" s="102"/>
      <c r="Q32" s="103"/>
      <c r="R32" s="103"/>
      <c r="S32" s="103"/>
      <c r="T32" s="104"/>
    </row>
    <row r="33" spans="1:20" x14ac:dyDescent="0.2">
      <c r="A33" s="257"/>
      <c r="B33" s="260"/>
      <c r="C33" s="268"/>
      <c r="D33" s="118" t="s">
        <v>15</v>
      </c>
      <c r="E33" s="119">
        <v>1152.1199999999999</v>
      </c>
      <c r="F33" s="95">
        <v>4.7699999999999996</v>
      </c>
      <c r="G33" s="95">
        <v>3</v>
      </c>
      <c r="H33" s="97">
        <v>5495.61</v>
      </c>
      <c r="I33" s="182">
        <v>3456.36</v>
      </c>
      <c r="J33" s="102">
        <f>(E33*F33)</f>
        <v>5495.6123999999991</v>
      </c>
      <c r="K33" s="102">
        <f t="shared" ref="K33:K34" si="17">(E33*G33)</f>
        <v>3456.3599999999997</v>
      </c>
      <c r="L33" s="96">
        <f t="shared" si="8"/>
        <v>8951.9723999999987</v>
      </c>
      <c r="M33" s="103">
        <f t="shared" ref="M33:M34" si="18">SUM(J33-H33)</f>
        <v>2.3999999993975507E-3</v>
      </c>
      <c r="N33" s="103">
        <f t="shared" ref="N33:N34" si="19">SUM(K33-I33)</f>
        <v>-4.5474735088646412E-13</v>
      </c>
      <c r="O33" s="102"/>
      <c r="P33" s="102"/>
      <c r="Q33" s="103"/>
      <c r="R33" s="103"/>
      <c r="S33" s="103"/>
      <c r="T33" s="104"/>
    </row>
    <row r="34" spans="1:20" x14ac:dyDescent="0.2">
      <c r="A34" s="257"/>
      <c r="B34" s="260"/>
      <c r="C34" s="268"/>
      <c r="D34" s="118" t="s">
        <v>16</v>
      </c>
      <c r="E34" s="120">
        <v>1070.08</v>
      </c>
      <c r="F34" s="95">
        <v>4.7699999999999996</v>
      </c>
      <c r="G34" s="95">
        <v>3</v>
      </c>
      <c r="H34" s="97">
        <v>5104.28</v>
      </c>
      <c r="I34" s="182">
        <v>3210.24</v>
      </c>
      <c r="J34" s="102">
        <f>(E34*F34)</f>
        <v>5104.2815999999993</v>
      </c>
      <c r="K34" s="102">
        <f t="shared" si="17"/>
        <v>3210.24</v>
      </c>
      <c r="L34" s="96">
        <f t="shared" si="8"/>
        <v>8314.5216</v>
      </c>
      <c r="M34" s="103">
        <f t="shared" si="18"/>
        <v>1.5999999995983671E-3</v>
      </c>
      <c r="N34" s="103">
        <f t="shared" si="19"/>
        <v>0</v>
      </c>
      <c r="O34" s="102"/>
      <c r="P34" s="102"/>
      <c r="Q34" s="103"/>
      <c r="R34" s="103"/>
      <c r="S34" s="103"/>
      <c r="T34" s="104"/>
    </row>
    <row r="35" spans="1:20" ht="24" x14ac:dyDescent="0.2">
      <c r="A35" s="257"/>
      <c r="B35" s="260"/>
      <c r="C35" s="268"/>
      <c r="D35" s="105" t="s">
        <v>54</v>
      </c>
      <c r="E35" s="106">
        <f>SUM(E32,E33,E34)</f>
        <v>3126.7599999999998</v>
      </c>
      <c r="F35" s="106"/>
      <c r="G35" s="106"/>
      <c r="H35" s="107">
        <f>SUM(H32:H34)</f>
        <v>14914.64</v>
      </c>
      <c r="I35" s="107">
        <f>SUM(I32:I34)</f>
        <v>9380.2799999999988</v>
      </c>
      <c r="J35" s="106">
        <f t="shared" ref="J35:S35" si="20">SUM(J32,J33,J34)</f>
        <v>14914.645199999999</v>
      </c>
      <c r="K35" s="106">
        <f t="shared" si="20"/>
        <v>9380.2799999999988</v>
      </c>
      <c r="L35" s="106">
        <f t="shared" si="20"/>
        <v>24294.925199999998</v>
      </c>
      <c r="M35" s="106">
        <f t="shared" si="20"/>
        <v>5.1999999986946932E-3</v>
      </c>
      <c r="N35" s="106">
        <f t="shared" si="20"/>
        <v>-4.5474735088646412E-13</v>
      </c>
      <c r="O35" s="106">
        <f t="shared" si="20"/>
        <v>0</v>
      </c>
      <c r="P35" s="106">
        <f t="shared" si="20"/>
        <v>0</v>
      </c>
      <c r="Q35" s="106">
        <f t="shared" si="20"/>
        <v>0</v>
      </c>
      <c r="R35" s="106">
        <f t="shared" si="20"/>
        <v>0</v>
      </c>
      <c r="S35" s="106">
        <f t="shared" si="20"/>
        <v>0</v>
      </c>
      <c r="T35" s="108"/>
    </row>
    <row r="36" spans="1:20" x14ac:dyDescent="0.2">
      <c r="A36" s="257"/>
      <c r="B36" s="260"/>
      <c r="C36" s="268"/>
      <c r="D36" s="118" t="s">
        <v>17</v>
      </c>
      <c r="E36" s="119">
        <v>925.28</v>
      </c>
      <c r="F36" s="95">
        <v>4.7699999999999996</v>
      </c>
      <c r="G36" s="95">
        <v>3</v>
      </c>
      <c r="H36" s="97">
        <v>4413.59</v>
      </c>
      <c r="I36" s="182">
        <v>2775.84</v>
      </c>
      <c r="J36" s="102">
        <f>(E36*F36)</f>
        <v>4413.5855999999994</v>
      </c>
      <c r="K36" s="102">
        <f>(E36*G36)</f>
        <v>2775.84</v>
      </c>
      <c r="L36" s="96">
        <f t="shared" si="8"/>
        <v>7189.4255999999996</v>
      </c>
      <c r="M36" s="103">
        <f>SUM(J36-H36)</f>
        <v>-4.400000000714499E-3</v>
      </c>
      <c r="N36" s="103">
        <f>SUM(K36-I36)</f>
        <v>0</v>
      </c>
      <c r="O36" s="102"/>
      <c r="P36" s="102"/>
      <c r="Q36" s="103"/>
      <c r="R36" s="103"/>
      <c r="S36" s="103"/>
      <c r="T36" s="104"/>
    </row>
    <row r="37" spans="1:20" x14ac:dyDescent="0.2">
      <c r="A37" s="257"/>
      <c r="B37" s="260"/>
      <c r="C37" s="268"/>
      <c r="D37" s="118" t="s">
        <v>18</v>
      </c>
      <c r="E37" s="119">
        <v>1019.36</v>
      </c>
      <c r="F37" s="95">
        <v>4.7699999999999996</v>
      </c>
      <c r="G37" s="95">
        <v>3</v>
      </c>
      <c r="H37" s="97">
        <v>4862.3500000000004</v>
      </c>
      <c r="I37" s="182">
        <v>3058.08</v>
      </c>
      <c r="J37" s="102">
        <f t="shared" ref="J37:J38" si="21">(E37*F37)</f>
        <v>4862.3471999999992</v>
      </c>
      <c r="K37" s="102">
        <f t="shared" ref="K37:K38" si="22">(E37*G37)</f>
        <v>3058.08</v>
      </c>
      <c r="L37" s="96">
        <f t="shared" si="8"/>
        <v>7920.4271999999992</v>
      </c>
      <c r="M37" s="103">
        <f t="shared" ref="M37:M38" si="23">SUM(J37-H37)</f>
        <v>-2.8000000011161319E-3</v>
      </c>
      <c r="N37" s="103">
        <f t="shared" ref="N37:N38" si="24"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58"/>
      <c r="B38" s="266"/>
      <c r="C38" s="269"/>
      <c r="D38" s="118" t="s">
        <v>19</v>
      </c>
      <c r="E38" s="120">
        <v>813.14</v>
      </c>
      <c r="F38" s="95">
        <v>4.7699999999999996</v>
      </c>
      <c r="G38" s="95">
        <v>3</v>
      </c>
      <c r="H38" s="97">
        <v>3878.68</v>
      </c>
      <c r="I38" s="182">
        <v>2439.42</v>
      </c>
      <c r="J38" s="102">
        <f t="shared" si="21"/>
        <v>3878.6777999999995</v>
      </c>
      <c r="K38" s="102">
        <f t="shared" si="22"/>
        <v>2439.42</v>
      </c>
      <c r="L38" s="96">
        <f t="shared" si="8"/>
        <v>6318.0977999999996</v>
      </c>
      <c r="M38" s="103">
        <f t="shared" si="23"/>
        <v>-2.2000000003572495E-3</v>
      </c>
      <c r="N38" s="103">
        <f t="shared" si="24"/>
        <v>0</v>
      </c>
      <c r="O38" s="102"/>
      <c r="P38" s="102"/>
      <c r="Q38" s="103"/>
      <c r="R38" s="103"/>
      <c r="S38" s="103"/>
      <c r="T38" s="104"/>
    </row>
    <row r="39" spans="1:20" ht="24" x14ac:dyDescent="0.2">
      <c r="A39" s="121"/>
      <c r="B39" s="121"/>
      <c r="C39" s="121"/>
      <c r="D39" s="105" t="s">
        <v>55</v>
      </c>
      <c r="E39" s="106">
        <f>SUM(E36,E37,E38)</f>
        <v>2757.7799999999997</v>
      </c>
      <c r="F39" s="106"/>
      <c r="G39" s="106"/>
      <c r="H39" s="107">
        <f>SUM(H36:H38)</f>
        <v>13154.62</v>
      </c>
      <c r="I39" s="107">
        <f>SUM(I36:I38)</f>
        <v>8273.34</v>
      </c>
      <c r="J39" s="106">
        <f t="shared" ref="J39:S39" si="25">SUM(J36,J37,J38)</f>
        <v>13154.610599999998</v>
      </c>
      <c r="K39" s="106">
        <f t="shared" si="25"/>
        <v>8273.34</v>
      </c>
      <c r="L39" s="106">
        <f t="shared" si="25"/>
        <v>21427.950599999996</v>
      </c>
      <c r="M39" s="106">
        <f t="shared" si="25"/>
        <v>-9.4000000021878805E-3</v>
      </c>
      <c r="N39" s="106">
        <f t="shared" si="25"/>
        <v>0</v>
      </c>
      <c r="O39" s="106">
        <f t="shared" si="25"/>
        <v>0</v>
      </c>
      <c r="P39" s="106">
        <f t="shared" si="25"/>
        <v>0</v>
      </c>
      <c r="Q39" s="106">
        <f t="shared" si="25"/>
        <v>0</v>
      </c>
      <c r="R39" s="106">
        <f t="shared" si="25"/>
        <v>0</v>
      </c>
      <c r="S39" s="106">
        <f t="shared" si="25"/>
        <v>0</v>
      </c>
      <c r="T39" s="108"/>
    </row>
    <row r="40" spans="1:20" s="117" customFormat="1" x14ac:dyDescent="0.2">
      <c r="A40" s="111"/>
      <c r="B40" s="111"/>
      <c r="C40" s="112"/>
      <c r="D40" s="113" t="s">
        <v>56</v>
      </c>
      <c r="E40" s="114">
        <f>SUM(E27+E31+E35+E39)</f>
        <v>11168</v>
      </c>
      <c r="F40" s="114">
        <f>SUM(F27+F31+F35+F39)</f>
        <v>0</v>
      </c>
      <c r="G40" s="114">
        <f>SUM(G27+G31+G35+G39)</f>
        <v>0</v>
      </c>
      <c r="H40" s="115">
        <f>SUM(H27,H31,H35,H39)</f>
        <v>53271.37</v>
      </c>
      <c r="I40" s="115">
        <f>SUM(I39,I35,I31,I27)</f>
        <v>33504</v>
      </c>
      <c r="J40" s="114">
        <f t="shared" ref="J40:S40" si="26">SUM(J27+J31+J35+J39)</f>
        <v>53271.360000000001</v>
      </c>
      <c r="K40" s="114">
        <f t="shared" si="26"/>
        <v>33504</v>
      </c>
      <c r="L40" s="114">
        <f t="shared" si="26"/>
        <v>86775.359999999986</v>
      </c>
      <c r="M40" s="114">
        <f t="shared" si="26"/>
        <v>-1.0000000005675247E-2</v>
      </c>
      <c r="N40" s="114">
        <f t="shared" si="26"/>
        <v>-9.0949470177292824E-13</v>
      </c>
      <c r="O40" s="114">
        <f t="shared" si="26"/>
        <v>0</v>
      </c>
      <c r="P40" s="114">
        <f t="shared" si="26"/>
        <v>0</v>
      </c>
      <c r="Q40" s="114">
        <f t="shared" si="26"/>
        <v>0</v>
      </c>
      <c r="R40" s="114">
        <f t="shared" si="26"/>
        <v>0</v>
      </c>
      <c r="S40" s="114">
        <f t="shared" si="26"/>
        <v>0</v>
      </c>
      <c r="T40" s="116"/>
    </row>
    <row r="41" spans="1:20" ht="12.75" customHeight="1" x14ac:dyDescent="0.2">
      <c r="A41" s="256">
        <v>3</v>
      </c>
      <c r="B41" s="259" t="s">
        <v>32</v>
      </c>
      <c r="C41" s="267" t="s">
        <v>23</v>
      </c>
      <c r="D41" s="118" t="s">
        <v>8</v>
      </c>
      <c r="E41" s="119">
        <v>91.54</v>
      </c>
      <c r="F41" s="95">
        <v>4.7699999999999996</v>
      </c>
      <c r="G41" s="95">
        <v>3</v>
      </c>
      <c r="H41" s="97">
        <v>436.65</v>
      </c>
      <c r="I41" s="182">
        <v>274.62</v>
      </c>
      <c r="J41" s="102">
        <f>(E41*F41)</f>
        <v>436.64580000000001</v>
      </c>
      <c r="K41" s="102">
        <f>(E41*G41)</f>
        <v>274.62</v>
      </c>
      <c r="L41" s="96">
        <f>SUM(J41,K41)</f>
        <v>711.26580000000001</v>
      </c>
      <c r="M41" s="103">
        <f>SUM(J41-H41)</f>
        <v>-4.1999999999688953E-3</v>
      </c>
      <c r="N41" s="103">
        <f>SUM(K41-I41)</f>
        <v>0</v>
      </c>
      <c r="O41" s="102"/>
      <c r="P41" s="102"/>
      <c r="Q41" s="103"/>
      <c r="R41" s="103"/>
      <c r="S41" s="103"/>
      <c r="T41" s="104"/>
    </row>
    <row r="42" spans="1:20" x14ac:dyDescent="0.2">
      <c r="A42" s="257"/>
      <c r="B42" s="260"/>
      <c r="C42" s="268"/>
      <c r="D42" s="118" t="s">
        <v>9</v>
      </c>
      <c r="E42" s="120">
        <v>84.52</v>
      </c>
      <c r="F42" s="95">
        <v>4.7699999999999996</v>
      </c>
      <c r="G42" s="95">
        <v>3</v>
      </c>
      <c r="H42" s="97">
        <v>403.16</v>
      </c>
      <c r="I42" s="182">
        <v>253.56</v>
      </c>
      <c r="J42" s="102">
        <f>(E42*F42)</f>
        <v>403.16039999999992</v>
      </c>
      <c r="K42" s="102">
        <f t="shared" ref="K42:K43" si="27">(E42*G42)</f>
        <v>253.56</v>
      </c>
      <c r="L42" s="96">
        <f>SUM(J42,K42)</f>
        <v>656.72039999999993</v>
      </c>
      <c r="M42" s="103">
        <f t="shared" ref="M42:M43" si="28">SUM(J42-H42)</f>
        <v>3.9999999989959178E-4</v>
      </c>
      <c r="N42" s="103">
        <f t="shared" ref="N42:N43" si="29">SUM(K42-I42)</f>
        <v>0</v>
      </c>
      <c r="O42" s="102"/>
      <c r="P42" s="102"/>
      <c r="Q42" s="103"/>
      <c r="R42" s="103"/>
      <c r="S42" s="103"/>
      <c r="T42" s="104"/>
    </row>
    <row r="43" spans="1:20" x14ac:dyDescent="0.2">
      <c r="A43" s="257"/>
      <c r="B43" s="260"/>
      <c r="C43" s="268"/>
      <c r="D43" s="118" t="s">
        <v>10</v>
      </c>
      <c r="E43" s="120">
        <v>126.1</v>
      </c>
      <c r="F43" s="95">
        <v>4.7699999999999996</v>
      </c>
      <c r="G43" s="95">
        <v>3</v>
      </c>
      <c r="H43" s="97">
        <v>601.5</v>
      </c>
      <c r="I43" s="97">
        <v>378.3</v>
      </c>
      <c r="J43" s="102">
        <f>(E43*F43)</f>
        <v>601.49699999999996</v>
      </c>
      <c r="K43" s="102">
        <f t="shared" si="27"/>
        <v>378.29999999999995</v>
      </c>
      <c r="L43" s="96">
        <f>SUM(J43,K43)</f>
        <v>979.79699999999991</v>
      </c>
      <c r="M43" s="103">
        <f t="shared" si="28"/>
        <v>-3.0000000000427463E-3</v>
      </c>
      <c r="N43" s="103">
        <f t="shared" si="29"/>
        <v>-5.6843418860808015E-14</v>
      </c>
      <c r="O43" s="102"/>
      <c r="P43" s="102"/>
      <c r="Q43" s="103"/>
      <c r="R43" s="103"/>
      <c r="S43" s="103"/>
      <c r="T43" s="104"/>
    </row>
    <row r="44" spans="1:20" ht="24" x14ac:dyDescent="0.2">
      <c r="A44" s="257"/>
      <c r="B44" s="260"/>
      <c r="C44" s="268"/>
      <c r="D44" s="105" t="s">
        <v>52</v>
      </c>
      <c r="E44" s="106">
        <f>SUM(E41,E42,E43)</f>
        <v>302.15999999999997</v>
      </c>
      <c r="F44" s="106"/>
      <c r="G44" s="106"/>
      <c r="H44" s="107">
        <f>SUM(H41:H43)</f>
        <v>1441.31</v>
      </c>
      <c r="I44" s="107">
        <f>SUM(I41:I43)</f>
        <v>906.48</v>
      </c>
      <c r="J44" s="106">
        <f t="shared" ref="J44:S44" si="30">SUM(J41,J42,J43)</f>
        <v>1441.3031999999998</v>
      </c>
      <c r="K44" s="106">
        <f t="shared" si="30"/>
        <v>906.48</v>
      </c>
      <c r="L44" s="106">
        <f t="shared" si="30"/>
        <v>2347.7831999999999</v>
      </c>
      <c r="M44" s="106">
        <f t="shared" si="30"/>
        <v>-6.8000000001120497E-3</v>
      </c>
      <c r="N44" s="106">
        <f t="shared" si="30"/>
        <v>-5.6843418860808015E-14</v>
      </c>
      <c r="O44" s="106">
        <f t="shared" si="30"/>
        <v>0</v>
      </c>
      <c r="P44" s="106">
        <f t="shared" si="30"/>
        <v>0</v>
      </c>
      <c r="Q44" s="106">
        <f t="shared" si="30"/>
        <v>0</v>
      </c>
      <c r="R44" s="106">
        <f t="shared" si="30"/>
        <v>0</v>
      </c>
      <c r="S44" s="106">
        <f t="shared" si="30"/>
        <v>0</v>
      </c>
      <c r="T44" s="108"/>
    </row>
    <row r="45" spans="1:20" x14ac:dyDescent="0.2">
      <c r="A45" s="257"/>
      <c r="B45" s="260"/>
      <c r="C45" s="268"/>
      <c r="D45" s="118" t="s">
        <v>11</v>
      </c>
      <c r="E45" s="119">
        <v>75.52</v>
      </c>
      <c r="F45" s="95">
        <v>4.7699999999999996</v>
      </c>
      <c r="G45" s="95">
        <v>3</v>
      </c>
      <c r="H45" s="97">
        <v>360.23</v>
      </c>
      <c r="I45" s="182">
        <v>226.56</v>
      </c>
      <c r="J45" s="102">
        <f>(E45*F45)</f>
        <v>360.23039999999997</v>
      </c>
      <c r="K45" s="102">
        <f>(E45*G45)</f>
        <v>226.56</v>
      </c>
      <c r="L45" s="96">
        <f>SUM(J45,K45)</f>
        <v>586.79039999999998</v>
      </c>
      <c r="M45" s="103">
        <f>SUM(J45-H45)</f>
        <v>3.999999999564352E-4</v>
      </c>
      <c r="N45" s="103">
        <f>SUM(K45-I45)</f>
        <v>0</v>
      </c>
      <c r="O45" s="102"/>
      <c r="P45" s="102"/>
      <c r="Q45" s="103"/>
      <c r="R45" s="103"/>
      <c r="S45" s="103"/>
      <c r="T45" s="104"/>
    </row>
    <row r="46" spans="1:20" x14ac:dyDescent="0.2">
      <c r="A46" s="257"/>
      <c r="B46" s="260"/>
      <c r="C46" s="268"/>
      <c r="D46" s="118" t="s">
        <v>12</v>
      </c>
      <c r="E46" s="119">
        <v>73.540000000000006</v>
      </c>
      <c r="F46" s="95">
        <v>4.7699999999999996</v>
      </c>
      <c r="G46" s="95">
        <v>3</v>
      </c>
      <c r="H46" s="97">
        <v>350.79</v>
      </c>
      <c r="I46" s="182">
        <v>220.62</v>
      </c>
      <c r="J46" s="102">
        <f>(E46*F46)</f>
        <v>350.78579999999999</v>
      </c>
      <c r="K46" s="102">
        <f t="shared" ref="K46:K47" si="31">(E46*G46)</f>
        <v>220.62</v>
      </c>
      <c r="L46" s="96">
        <f>SUM(J46,K46)</f>
        <v>571.4058</v>
      </c>
      <c r="M46" s="103">
        <f t="shared" ref="M46:M47" si="32">SUM(J46-H46)</f>
        <v>-4.2000000000257387E-3</v>
      </c>
      <c r="N46" s="103">
        <f t="shared" ref="N46:N47" si="33">SUM(K46-I46)</f>
        <v>0</v>
      </c>
      <c r="O46" s="102"/>
      <c r="P46" s="102"/>
      <c r="Q46" s="103"/>
      <c r="R46" s="103"/>
      <c r="S46" s="103"/>
      <c r="T46" s="104"/>
    </row>
    <row r="47" spans="1:20" x14ac:dyDescent="0.2">
      <c r="A47" s="257"/>
      <c r="B47" s="260"/>
      <c r="C47" s="268"/>
      <c r="D47" s="118" t="s">
        <v>13</v>
      </c>
      <c r="E47" s="119">
        <v>127.72</v>
      </c>
      <c r="F47" s="95">
        <v>4.7699999999999996</v>
      </c>
      <c r="G47" s="95">
        <v>3</v>
      </c>
      <c r="H47" s="97">
        <v>609.22</v>
      </c>
      <c r="I47" s="182">
        <v>383.16</v>
      </c>
      <c r="J47" s="102">
        <f>(E47*F47)</f>
        <v>609.22439999999995</v>
      </c>
      <c r="K47" s="102">
        <f t="shared" si="31"/>
        <v>383.15999999999997</v>
      </c>
      <c r="L47" s="96">
        <f>SUM(J47,K47)</f>
        <v>992.38439999999991</v>
      </c>
      <c r="M47" s="103">
        <f t="shared" si="32"/>
        <v>4.3999999999186912E-3</v>
      </c>
      <c r="N47" s="103">
        <f t="shared" si="33"/>
        <v>-5.6843418860808015E-14</v>
      </c>
      <c r="O47" s="102"/>
      <c r="P47" s="102"/>
      <c r="Q47" s="103"/>
      <c r="R47" s="103"/>
      <c r="S47" s="103"/>
      <c r="T47" s="104"/>
    </row>
    <row r="48" spans="1:20" ht="24" x14ac:dyDescent="0.2">
      <c r="A48" s="257"/>
      <c r="B48" s="260"/>
      <c r="C48" s="268"/>
      <c r="D48" s="105" t="s">
        <v>53</v>
      </c>
      <c r="E48" s="106">
        <f>SUM(E45,E46,E47)</f>
        <v>276.77999999999997</v>
      </c>
      <c r="F48" s="106"/>
      <c r="G48" s="106"/>
      <c r="H48" s="107">
        <f>SUM(H45:H47)</f>
        <v>1320.24</v>
      </c>
      <c r="I48" s="107">
        <f>SUM(I45:I47)</f>
        <v>830.34</v>
      </c>
      <c r="J48" s="106">
        <f t="shared" ref="J48:S48" si="34">SUM(J45,J46,J47)</f>
        <v>1320.2406000000001</v>
      </c>
      <c r="K48" s="106">
        <f t="shared" si="34"/>
        <v>830.33999999999992</v>
      </c>
      <c r="L48" s="106">
        <f t="shared" si="34"/>
        <v>2150.5805999999998</v>
      </c>
      <c r="M48" s="106">
        <f t="shared" si="34"/>
        <v>5.9999999984938768E-4</v>
      </c>
      <c r="N48" s="106">
        <f t="shared" si="34"/>
        <v>-5.6843418860808015E-14</v>
      </c>
      <c r="O48" s="106">
        <f t="shared" si="34"/>
        <v>0</v>
      </c>
      <c r="P48" s="106">
        <f t="shared" si="34"/>
        <v>0</v>
      </c>
      <c r="Q48" s="106">
        <f t="shared" si="34"/>
        <v>0</v>
      </c>
      <c r="R48" s="106">
        <f t="shared" si="34"/>
        <v>0</v>
      </c>
      <c r="S48" s="106">
        <f t="shared" si="34"/>
        <v>0</v>
      </c>
      <c r="T48" s="108"/>
    </row>
    <row r="49" spans="1:20" x14ac:dyDescent="0.2">
      <c r="A49" s="257"/>
      <c r="B49" s="260"/>
      <c r="C49" s="268"/>
      <c r="D49" s="118" t="s">
        <v>14</v>
      </c>
      <c r="E49" s="119">
        <v>105.08</v>
      </c>
      <c r="F49" s="95">
        <v>4.7699999999999996</v>
      </c>
      <c r="G49" s="95">
        <v>3</v>
      </c>
      <c r="H49" s="97">
        <v>501.23</v>
      </c>
      <c r="I49" s="182">
        <v>315.24</v>
      </c>
      <c r="J49" s="102">
        <f>(E49*F49)</f>
        <v>501.23159999999996</v>
      </c>
      <c r="K49" s="102">
        <f>(E49*G49)</f>
        <v>315.24</v>
      </c>
      <c r="L49" s="96">
        <f>SUM(J49,K49)</f>
        <v>816.47159999999997</v>
      </c>
      <c r="M49" s="103">
        <f>SUM(J49-H49)</f>
        <v>1.5999999999394277E-3</v>
      </c>
      <c r="N49" s="103">
        <f>SUM(K49-I49)</f>
        <v>0</v>
      </c>
      <c r="O49" s="102"/>
      <c r="P49" s="102"/>
      <c r="Q49" s="103"/>
      <c r="R49" s="103"/>
      <c r="S49" s="103"/>
      <c r="T49" s="104"/>
    </row>
    <row r="50" spans="1:20" x14ac:dyDescent="0.2">
      <c r="A50" s="257"/>
      <c r="B50" s="260"/>
      <c r="C50" s="268"/>
      <c r="D50" s="118" t="s">
        <v>15</v>
      </c>
      <c r="E50" s="119">
        <v>127.44</v>
      </c>
      <c r="F50" s="95">
        <v>4.7699999999999996</v>
      </c>
      <c r="G50" s="95">
        <v>3</v>
      </c>
      <c r="H50" s="97">
        <v>607.89</v>
      </c>
      <c r="I50" s="182">
        <v>382.32</v>
      </c>
      <c r="J50" s="102">
        <f>(E50*F50)</f>
        <v>607.88879999999995</v>
      </c>
      <c r="K50" s="102">
        <f t="shared" ref="K50:K51" si="35">(E50*G50)</f>
        <v>382.32</v>
      </c>
      <c r="L50" s="96">
        <f>SUM(J50,K50)</f>
        <v>990.20879999999988</v>
      </c>
      <c r="M50" s="103">
        <f t="shared" ref="M50:M51" si="36">SUM(J50-H50)</f>
        <v>-1.2000000000398359E-3</v>
      </c>
      <c r="N50" s="103">
        <f t="shared" ref="N50:N51" si="37">SUM(K50-I50)</f>
        <v>0</v>
      </c>
      <c r="O50" s="102"/>
      <c r="P50" s="102"/>
      <c r="Q50" s="103"/>
      <c r="R50" s="103"/>
      <c r="S50" s="103"/>
      <c r="T50" s="104"/>
    </row>
    <row r="51" spans="1:20" x14ac:dyDescent="0.2">
      <c r="A51" s="257"/>
      <c r="B51" s="260"/>
      <c r="C51" s="268"/>
      <c r="D51" s="118" t="s">
        <v>16</v>
      </c>
      <c r="E51" s="120">
        <v>117.44</v>
      </c>
      <c r="F51" s="95">
        <v>4.7699999999999996</v>
      </c>
      <c r="G51" s="95">
        <v>3</v>
      </c>
      <c r="H51" s="97">
        <v>560.19000000000005</v>
      </c>
      <c r="I51" s="182">
        <v>352.32</v>
      </c>
      <c r="J51" s="102">
        <f>(E51*F51)</f>
        <v>560.1887999999999</v>
      </c>
      <c r="K51" s="102">
        <f t="shared" si="35"/>
        <v>352.32</v>
      </c>
      <c r="L51" s="96">
        <f>SUM(J51,K51)</f>
        <v>912.50879999999984</v>
      </c>
      <c r="M51" s="103">
        <f t="shared" si="36"/>
        <v>-1.2000000001535227E-3</v>
      </c>
      <c r="N51" s="103">
        <f t="shared" si="37"/>
        <v>0</v>
      </c>
      <c r="O51" s="102"/>
      <c r="P51" s="102"/>
      <c r="Q51" s="103"/>
      <c r="R51" s="103"/>
      <c r="S51" s="103"/>
      <c r="T51" s="104"/>
    </row>
    <row r="52" spans="1:20" ht="24" x14ac:dyDescent="0.2">
      <c r="A52" s="257"/>
      <c r="B52" s="260"/>
      <c r="C52" s="268"/>
      <c r="D52" s="105" t="s">
        <v>54</v>
      </c>
      <c r="E52" s="106">
        <f>SUM(E49,E50,E51)</f>
        <v>349.96</v>
      </c>
      <c r="F52" s="106"/>
      <c r="G52" s="106"/>
      <c r="H52" s="107">
        <f>SUM(H49:H51)</f>
        <v>1669.31</v>
      </c>
      <c r="I52" s="107">
        <f>SUM(I49:I51)</f>
        <v>1049.8799999999999</v>
      </c>
      <c r="J52" s="106">
        <f t="shared" ref="J52:S52" si="38">SUM(J49,J50,J51)</f>
        <v>1669.3091999999997</v>
      </c>
      <c r="K52" s="106">
        <f t="shared" si="38"/>
        <v>1049.8799999999999</v>
      </c>
      <c r="L52" s="106">
        <f t="shared" si="38"/>
        <v>2719.1891999999998</v>
      </c>
      <c r="M52" s="106">
        <f t="shared" si="38"/>
        <v>-8.0000000025393092E-4</v>
      </c>
      <c r="N52" s="106">
        <f t="shared" si="38"/>
        <v>0</v>
      </c>
      <c r="O52" s="106">
        <f t="shared" si="38"/>
        <v>0</v>
      </c>
      <c r="P52" s="106">
        <f t="shared" si="38"/>
        <v>0</v>
      </c>
      <c r="Q52" s="106">
        <f t="shared" si="38"/>
        <v>0</v>
      </c>
      <c r="R52" s="106">
        <f t="shared" si="38"/>
        <v>0</v>
      </c>
      <c r="S52" s="106">
        <f t="shared" si="38"/>
        <v>0</v>
      </c>
      <c r="T52" s="108"/>
    </row>
    <row r="53" spans="1:20" x14ac:dyDescent="0.2">
      <c r="A53" s="257"/>
      <c r="B53" s="260"/>
      <c r="C53" s="268"/>
      <c r="D53" s="118" t="s">
        <v>17</v>
      </c>
      <c r="E53" s="119">
        <v>107.28</v>
      </c>
      <c r="F53" s="95">
        <v>4.7699999999999996</v>
      </c>
      <c r="G53" s="95">
        <v>3</v>
      </c>
      <c r="H53" s="97">
        <v>511.73</v>
      </c>
      <c r="I53" s="182">
        <v>321.83999999999997</v>
      </c>
      <c r="J53" s="102">
        <f>(E53*F53)</f>
        <v>511.72559999999999</v>
      </c>
      <c r="K53" s="102">
        <f>(E53*G53)</f>
        <v>321.84000000000003</v>
      </c>
      <c r="L53" s="96">
        <f t="shared" ref="L53:L60" si="39">SUM(J53,K53)</f>
        <v>833.56560000000002</v>
      </c>
      <c r="M53" s="103">
        <f>SUM(J53-H53)</f>
        <v>-4.400000000032378E-3</v>
      </c>
      <c r="N53" s="103">
        <f>SUM(K53-I53)</f>
        <v>5.6843418860808015E-14</v>
      </c>
      <c r="O53" s="102"/>
      <c r="P53" s="102"/>
      <c r="Q53" s="103"/>
      <c r="R53" s="103"/>
      <c r="S53" s="103"/>
      <c r="T53" s="104"/>
    </row>
    <row r="54" spans="1:20" x14ac:dyDescent="0.2">
      <c r="A54" s="257"/>
      <c r="B54" s="260"/>
      <c r="C54" s="268"/>
      <c r="D54" s="118" t="s">
        <v>18</v>
      </c>
      <c r="E54" s="119">
        <v>151</v>
      </c>
      <c r="F54" s="95">
        <v>4.7699999999999996</v>
      </c>
      <c r="G54" s="95">
        <v>3</v>
      </c>
      <c r="H54" s="97">
        <v>720.27</v>
      </c>
      <c r="I54" s="182">
        <v>453</v>
      </c>
      <c r="J54" s="102">
        <f>(E54*F54)</f>
        <v>720.27</v>
      </c>
      <c r="K54" s="102">
        <f t="shared" ref="K54:K55" si="40">(E54*G54)</f>
        <v>453</v>
      </c>
      <c r="L54" s="96">
        <f t="shared" si="39"/>
        <v>1173.27</v>
      </c>
      <c r="M54" s="103">
        <f t="shared" ref="M54:M55" si="41">SUM(J54-H54)</f>
        <v>0</v>
      </c>
      <c r="N54" s="103">
        <f t="shared" ref="N54:N55" si="42">SUM(K54-I54)</f>
        <v>0</v>
      </c>
      <c r="O54" s="102"/>
      <c r="P54" s="102"/>
      <c r="Q54" s="103"/>
      <c r="R54" s="103"/>
      <c r="S54" s="103"/>
      <c r="T54" s="104"/>
    </row>
    <row r="55" spans="1:20" x14ac:dyDescent="0.2">
      <c r="A55" s="258"/>
      <c r="B55" s="266"/>
      <c r="C55" s="269"/>
      <c r="D55" s="118" t="s">
        <v>19</v>
      </c>
      <c r="E55" s="120">
        <v>130.80000000000001</v>
      </c>
      <c r="F55" s="95">
        <v>4.7699999999999996</v>
      </c>
      <c r="G55" s="95">
        <v>3</v>
      </c>
      <c r="H55" s="97">
        <v>623.91999999999996</v>
      </c>
      <c r="I55" s="182">
        <v>392.4</v>
      </c>
      <c r="J55" s="102">
        <f>(E55*F55)</f>
        <v>623.91600000000005</v>
      </c>
      <c r="K55" s="102">
        <f t="shared" si="40"/>
        <v>392.40000000000003</v>
      </c>
      <c r="L55" s="96">
        <f t="shared" si="39"/>
        <v>1016.316</v>
      </c>
      <c r="M55" s="103">
        <f t="shared" si="41"/>
        <v>-3.9999999999054126E-3</v>
      </c>
      <c r="N55" s="103">
        <f t="shared" si="42"/>
        <v>5.6843418860808015E-14</v>
      </c>
      <c r="O55" s="102"/>
      <c r="P55" s="102"/>
      <c r="Q55" s="103"/>
      <c r="R55" s="103"/>
      <c r="S55" s="103"/>
      <c r="T55" s="104"/>
    </row>
    <row r="56" spans="1:20" ht="24" x14ac:dyDescent="0.2">
      <c r="A56" s="109"/>
      <c r="B56" s="109"/>
      <c r="C56" s="109"/>
      <c r="D56" s="105" t="s">
        <v>55</v>
      </c>
      <c r="E56" s="106">
        <f>SUM(E53,E54,E55)</f>
        <v>389.08</v>
      </c>
      <c r="F56" s="106"/>
      <c r="G56" s="106"/>
      <c r="H56" s="107">
        <f>SUM(H53:H55)</f>
        <v>1855.92</v>
      </c>
      <c r="I56" s="107">
        <f>SUM(I53:I55)</f>
        <v>1167.2399999999998</v>
      </c>
      <c r="J56" s="106">
        <f t="shared" ref="J56:S56" si="43">SUM(J53,J54,J55)</f>
        <v>1855.9115999999999</v>
      </c>
      <c r="K56" s="106">
        <f t="shared" si="43"/>
        <v>1167.24</v>
      </c>
      <c r="L56" s="106">
        <f t="shared" si="43"/>
        <v>3023.1516000000001</v>
      </c>
      <c r="M56" s="106">
        <f t="shared" si="43"/>
        <v>-8.3999999999377906E-3</v>
      </c>
      <c r="N56" s="106">
        <f t="shared" si="43"/>
        <v>1.1368683772161603E-13</v>
      </c>
      <c r="O56" s="106">
        <f t="shared" si="43"/>
        <v>0</v>
      </c>
      <c r="P56" s="106">
        <f t="shared" si="43"/>
        <v>0</v>
      </c>
      <c r="Q56" s="106">
        <f t="shared" si="43"/>
        <v>0</v>
      </c>
      <c r="R56" s="106">
        <f t="shared" si="43"/>
        <v>0</v>
      </c>
      <c r="S56" s="106">
        <f t="shared" si="43"/>
        <v>0</v>
      </c>
      <c r="T56" s="108"/>
    </row>
    <row r="57" spans="1:20" s="117" customFormat="1" x14ac:dyDescent="0.2">
      <c r="A57" s="111"/>
      <c r="B57" s="111"/>
      <c r="C57" s="112"/>
      <c r="D57" s="113" t="s">
        <v>56</v>
      </c>
      <c r="E57" s="114">
        <f>SUM(E44+E48+E52+E56)</f>
        <v>1317.9799999999998</v>
      </c>
      <c r="F57" s="114">
        <f>SUM(F44+F48+F52+F56)</f>
        <v>0</v>
      </c>
      <c r="G57" s="114">
        <f>SUM(G44+G48+G52+G56)</f>
        <v>0</v>
      </c>
      <c r="H57" s="115">
        <f>SUM(H44,H48,H52,H56)</f>
        <v>6286.7800000000007</v>
      </c>
      <c r="I57" s="115">
        <f>SUM(I56,I52,I48,I44)</f>
        <v>3953.94</v>
      </c>
      <c r="J57" s="114">
        <f t="shared" ref="J57:S57" si="44">SUM(J44+J48+J52+J56)</f>
        <v>6286.7645999999986</v>
      </c>
      <c r="K57" s="114">
        <f t="shared" si="44"/>
        <v>3953.9399999999996</v>
      </c>
      <c r="L57" s="114">
        <f t="shared" si="44"/>
        <v>10240.704599999999</v>
      </c>
      <c r="M57" s="114">
        <f t="shared" si="44"/>
        <v>-1.5400000000454384E-2</v>
      </c>
      <c r="N57" s="114">
        <f t="shared" si="44"/>
        <v>0</v>
      </c>
      <c r="O57" s="114">
        <f t="shared" si="44"/>
        <v>0</v>
      </c>
      <c r="P57" s="114">
        <f t="shared" si="44"/>
        <v>0</v>
      </c>
      <c r="Q57" s="114">
        <f t="shared" si="44"/>
        <v>0</v>
      </c>
      <c r="R57" s="114">
        <f t="shared" si="44"/>
        <v>0</v>
      </c>
      <c r="S57" s="114">
        <f t="shared" si="44"/>
        <v>0</v>
      </c>
      <c r="T57" s="116"/>
    </row>
    <row r="58" spans="1:20" ht="12.75" customHeight="1" x14ac:dyDescent="0.2">
      <c r="A58" s="270">
        <v>4</v>
      </c>
      <c r="B58" s="259" t="s">
        <v>32</v>
      </c>
      <c r="C58" s="263" t="s">
        <v>24</v>
      </c>
      <c r="D58" s="118" t="s">
        <v>8</v>
      </c>
      <c r="E58" s="119">
        <v>580.29999999999995</v>
      </c>
      <c r="F58" s="95">
        <v>4.7699999999999996</v>
      </c>
      <c r="G58" s="95">
        <v>3</v>
      </c>
      <c r="H58" s="97">
        <v>2768.03</v>
      </c>
      <c r="I58" s="182">
        <v>1740.9</v>
      </c>
      <c r="J58" s="102">
        <f>(E58*F58)</f>
        <v>2768.0309999999995</v>
      </c>
      <c r="K58" s="102">
        <f>(E58*G58)</f>
        <v>1740.8999999999999</v>
      </c>
      <c r="L58" s="96">
        <f t="shared" si="39"/>
        <v>4508.9309999999996</v>
      </c>
      <c r="M58" s="103">
        <f>SUM(J58-H58)</f>
        <v>9.9999999929423211E-4</v>
      </c>
      <c r="N58" s="103">
        <f>SUM(K58-I58)</f>
        <v>-2.2737367544323206E-13</v>
      </c>
      <c r="O58" s="102"/>
      <c r="P58" s="102"/>
      <c r="Q58" s="103"/>
      <c r="R58" s="103"/>
      <c r="S58" s="103"/>
      <c r="T58" s="104"/>
    </row>
    <row r="59" spans="1:20" ht="12.75" customHeight="1" x14ac:dyDescent="0.2">
      <c r="A59" s="271"/>
      <c r="B59" s="260"/>
      <c r="C59" s="264"/>
      <c r="D59" s="118" t="s">
        <v>9</v>
      </c>
      <c r="E59" s="120">
        <v>587.74</v>
      </c>
      <c r="F59" s="95">
        <v>4.7699999999999996</v>
      </c>
      <c r="G59" s="95">
        <v>3</v>
      </c>
      <c r="H59" s="97">
        <v>2803.52</v>
      </c>
      <c r="I59" s="182">
        <v>1763.22</v>
      </c>
      <c r="J59" s="102">
        <f>(E59*F59)</f>
        <v>2803.5197999999996</v>
      </c>
      <c r="K59" s="102">
        <f t="shared" ref="K59:K60" si="45">(E59*G59)</f>
        <v>1763.22</v>
      </c>
      <c r="L59" s="96">
        <f t="shared" si="39"/>
        <v>4566.7397999999994</v>
      </c>
      <c r="M59" s="103">
        <f t="shared" ref="M59:M60" si="46">SUM(J59-H59)</f>
        <v>-2.0000000040454324E-4</v>
      </c>
      <c r="N59" s="103">
        <f t="shared" ref="N59:N60" si="47">SUM(K59-I59)</f>
        <v>0</v>
      </c>
      <c r="O59" s="102"/>
      <c r="P59" s="102"/>
      <c r="Q59" s="103"/>
      <c r="R59" s="103"/>
      <c r="S59" s="103"/>
      <c r="T59" s="104"/>
    </row>
    <row r="60" spans="1:20" ht="12.75" customHeight="1" x14ac:dyDescent="0.2">
      <c r="A60" s="271"/>
      <c r="B60" s="260"/>
      <c r="C60" s="264"/>
      <c r="D60" s="118" t="s">
        <v>10</v>
      </c>
      <c r="E60" s="120">
        <v>639.74</v>
      </c>
      <c r="F60" s="95">
        <v>4.7699999999999996</v>
      </c>
      <c r="G60" s="95">
        <v>3</v>
      </c>
      <c r="H60" s="97">
        <v>3051.56</v>
      </c>
      <c r="I60" s="182">
        <v>1919.22</v>
      </c>
      <c r="J60" s="102">
        <f>(E60*F60)</f>
        <v>3051.5598</v>
      </c>
      <c r="K60" s="102">
        <f t="shared" si="45"/>
        <v>1919.22</v>
      </c>
      <c r="L60" s="96">
        <f t="shared" si="39"/>
        <v>4970.7798000000003</v>
      </c>
      <c r="M60" s="103">
        <f t="shared" si="46"/>
        <v>-1.9999999994979589E-4</v>
      </c>
      <c r="N60" s="103">
        <f t="shared" si="47"/>
        <v>0</v>
      </c>
      <c r="O60" s="102"/>
      <c r="P60" s="102"/>
      <c r="Q60" s="103"/>
      <c r="R60" s="103"/>
      <c r="S60" s="103"/>
      <c r="T60" s="104"/>
    </row>
    <row r="61" spans="1:20" ht="24" x14ac:dyDescent="0.2">
      <c r="A61" s="271"/>
      <c r="B61" s="260"/>
      <c r="C61" s="264"/>
      <c r="D61" s="105" t="s">
        <v>52</v>
      </c>
      <c r="E61" s="106">
        <f>SUM(E58,E59,E60)</f>
        <v>1807.78</v>
      </c>
      <c r="F61" s="106"/>
      <c r="G61" s="106"/>
      <c r="H61" s="107">
        <f>SUM(H58:H60)</f>
        <v>8623.11</v>
      </c>
      <c r="I61" s="107">
        <f>SUM(I58:I60)</f>
        <v>5423.34</v>
      </c>
      <c r="J61" s="106">
        <f t="shared" ref="J61:S61" si="48">SUM(J58,J59,J60)</f>
        <v>8623.1106</v>
      </c>
      <c r="K61" s="106">
        <f t="shared" si="48"/>
        <v>5423.34</v>
      </c>
      <c r="L61" s="106">
        <f t="shared" si="48"/>
        <v>14046.4506</v>
      </c>
      <c r="M61" s="106">
        <f t="shared" si="48"/>
        <v>5.9999999893989298E-4</v>
      </c>
      <c r="N61" s="106">
        <f t="shared" si="48"/>
        <v>-2.2737367544323206E-13</v>
      </c>
      <c r="O61" s="106">
        <f t="shared" si="48"/>
        <v>0</v>
      </c>
      <c r="P61" s="106">
        <f t="shared" si="48"/>
        <v>0</v>
      </c>
      <c r="Q61" s="106">
        <f t="shared" si="48"/>
        <v>0</v>
      </c>
      <c r="R61" s="106">
        <f t="shared" si="48"/>
        <v>0</v>
      </c>
      <c r="S61" s="106">
        <f t="shared" si="48"/>
        <v>0</v>
      </c>
      <c r="T61" s="108"/>
    </row>
    <row r="62" spans="1:20" ht="12.75" customHeight="1" x14ac:dyDescent="0.2">
      <c r="A62" s="271"/>
      <c r="B62" s="260"/>
      <c r="C62" s="264"/>
      <c r="D62" s="118" t="s">
        <v>11</v>
      </c>
      <c r="E62" s="119">
        <v>541.12</v>
      </c>
      <c r="F62" s="95">
        <v>4.7699999999999996</v>
      </c>
      <c r="G62" s="95">
        <v>3</v>
      </c>
      <c r="H62" s="97">
        <v>2581.14</v>
      </c>
      <c r="I62" s="182">
        <v>1623.36</v>
      </c>
      <c r="J62" s="102">
        <f>(E62*F62)</f>
        <v>2581.1423999999997</v>
      </c>
      <c r="K62" s="102">
        <f>(E62*G62)</f>
        <v>1623.3600000000001</v>
      </c>
      <c r="L62" s="96">
        <f>SUM(J62,K62)</f>
        <v>4204.5023999999994</v>
      </c>
      <c r="M62" s="103">
        <f>SUM(J62-H62)</f>
        <v>2.3999999998522981E-3</v>
      </c>
      <c r="N62" s="103">
        <f>SUM(K62-I62)</f>
        <v>2.2737367544323206E-13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71"/>
      <c r="B63" s="260"/>
      <c r="C63" s="264"/>
      <c r="D63" s="118" t="s">
        <v>12</v>
      </c>
      <c r="E63" s="119">
        <v>574.05999999999995</v>
      </c>
      <c r="F63" s="95">
        <v>4.7699999999999996</v>
      </c>
      <c r="G63" s="95">
        <v>3</v>
      </c>
      <c r="H63" s="97">
        <v>2738.27</v>
      </c>
      <c r="I63" s="182">
        <v>1722.18</v>
      </c>
      <c r="J63" s="102">
        <f>(E63*F63)</f>
        <v>2738.2661999999996</v>
      </c>
      <c r="K63" s="102">
        <f t="shared" ref="K63:K64" si="49">(E63*G63)</f>
        <v>1722.1799999999998</v>
      </c>
      <c r="L63" s="96">
        <f>SUM(J63,K63)</f>
        <v>4460.4461999999994</v>
      </c>
      <c r="M63" s="103">
        <f t="shared" ref="M63:M64" si="50">SUM(J63-H63)</f>
        <v>-3.800000000410364E-3</v>
      </c>
      <c r="N63" s="103">
        <f t="shared" ref="N63:N64" si="51">SUM(K63-I63)</f>
        <v>-2.2737367544323206E-13</v>
      </c>
      <c r="O63" s="102"/>
      <c r="P63" s="102"/>
      <c r="Q63" s="103"/>
      <c r="R63" s="103"/>
      <c r="S63" s="103"/>
      <c r="T63" s="104"/>
    </row>
    <row r="64" spans="1:20" ht="12.75" customHeight="1" x14ac:dyDescent="0.2">
      <c r="A64" s="271"/>
      <c r="B64" s="260"/>
      <c r="C64" s="264"/>
      <c r="D64" s="118" t="s">
        <v>13</v>
      </c>
      <c r="E64" s="119">
        <v>498.62</v>
      </c>
      <c r="F64" s="95">
        <v>4.7699999999999996</v>
      </c>
      <c r="G64" s="95">
        <v>3</v>
      </c>
      <c r="H64" s="97">
        <v>2378.42</v>
      </c>
      <c r="I64" s="182">
        <v>1495.86</v>
      </c>
      <c r="J64" s="102">
        <f>(E64*F64)</f>
        <v>2378.4173999999998</v>
      </c>
      <c r="K64" s="102">
        <f t="shared" si="49"/>
        <v>1495.8600000000001</v>
      </c>
      <c r="L64" s="96">
        <f>SUM(J64,K64)</f>
        <v>3874.2773999999999</v>
      </c>
      <c r="M64" s="103">
        <f t="shared" si="50"/>
        <v>-2.6000000002568413E-3</v>
      </c>
      <c r="N64" s="103">
        <f t="shared" si="51"/>
        <v>2.2737367544323206E-13</v>
      </c>
      <c r="O64" s="102"/>
      <c r="P64" s="102"/>
      <c r="Q64" s="103"/>
      <c r="R64" s="103"/>
      <c r="S64" s="103"/>
      <c r="T64" s="104"/>
    </row>
    <row r="65" spans="1:20" ht="24" x14ac:dyDescent="0.2">
      <c r="A65" s="271"/>
      <c r="B65" s="260"/>
      <c r="C65" s="264"/>
      <c r="D65" s="105" t="s">
        <v>53</v>
      </c>
      <c r="E65" s="106">
        <f>SUM(E62,E63,E64)</f>
        <v>1613.7999999999997</v>
      </c>
      <c r="F65" s="106"/>
      <c r="G65" s="106"/>
      <c r="H65" s="107">
        <f>SUM(H62:H64)</f>
        <v>7697.83</v>
      </c>
      <c r="I65" s="107">
        <f>SUM(I62:I64)</f>
        <v>4841.3999999999996</v>
      </c>
      <c r="J65" s="106">
        <f t="shared" ref="J65:S65" si="52">SUM(J62,J63,J64)</f>
        <v>7697.8259999999991</v>
      </c>
      <c r="K65" s="106">
        <f t="shared" si="52"/>
        <v>4841.3999999999996</v>
      </c>
      <c r="L65" s="106">
        <f t="shared" si="52"/>
        <v>12539.225999999999</v>
      </c>
      <c r="M65" s="106">
        <f t="shared" si="52"/>
        <v>-4.0000000008149073E-3</v>
      </c>
      <c r="N65" s="106">
        <f t="shared" si="52"/>
        <v>2.2737367544323206E-13</v>
      </c>
      <c r="O65" s="106">
        <f t="shared" si="52"/>
        <v>0</v>
      </c>
      <c r="P65" s="106">
        <f t="shared" si="52"/>
        <v>0</v>
      </c>
      <c r="Q65" s="106">
        <f t="shared" si="52"/>
        <v>0</v>
      </c>
      <c r="R65" s="106">
        <f t="shared" si="52"/>
        <v>0</v>
      </c>
      <c r="S65" s="106">
        <f t="shared" si="52"/>
        <v>0</v>
      </c>
      <c r="T65" s="108"/>
    </row>
    <row r="66" spans="1:20" ht="12.75" customHeight="1" x14ac:dyDescent="0.2">
      <c r="A66" s="271"/>
      <c r="B66" s="260"/>
      <c r="C66" s="264"/>
      <c r="D66" s="118" t="s">
        <v>14</v>
      </c>
      <c r="E66" s="119">
        <v>535.4</v>
      </c>
      <c r="F66" s="95">
        <v>4.7699999999999996</v>
      </c>
      <c r="G66" s="95">
        <v>3</v>
      </c>
      <c r="H66" s="97">
        <v>2553.86</v>
      </c>
      <c r="I66" s="182">
        <v>1606.2</v>
      </c>
      <c r="J66" s="102">
        <f>(E66*F66)</f>
        <v>2553.8579999999997</v>
      </c>
      <c r="K66" s="102">
        <f>(E66*G66)</f>
        <v>1606.1999999999998</v>
      </c>
      <c r="L66" s="96">
        <f>SUM(J66,K66)</f>
        <v>4160.0579999999991</v>
      </c>
      <c r="M66" s="103">
        <f>SUM(J66-H66)</f>
        <v>-2.0000000004074536E-3</v>
      </c>
      <c r="N66" s="103">
        <f>SUM(K66-I66)</f>
        <v>-2.2737367544323206E-13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71"/>
      <c r="B67" s="260"/>
      <c r="C67" s="264"/>
      <c r="D67" s="118" t="s">
        <v>15</v>
      </c>
      <c r="E67" s="119">
        <v>579.29999999999995</v>
      </c>
      <c r="F67" s="95">
        <v>4.7699999999999996</v>
      </c>
      <c r="G67" s="95">
        <v>3</v>
      </c>
      <c r="H67" s="97">
        <v>2763.26</v>
      </c>
      <c r="I67" s="182">
        <v>1737.9</v>
      </c>
      <c r="J67" s="102">
        <f>(E67*F67)</f>
        <v>2763.2609999999995</v>
      </c>
      <c r="K67" s="102">
        <f t="shared" ref="K67:K68" si="53">(E67*G67)</f>
        <v>1737.8999999999999</v>
      </c>
      <c r="L67" s="96">
        <f>SUM(J67,K67)</f>
        <v>4501.1609999999991</v>
      </c>
      <c r="M67" s="103">
        <f t="shared" ref="M67:M68" si="54">SUM(J67-H67)</f>
        <v>9.9999999929423211E-4</v>
      </c>
      <c r="N67" s="103">
        <f t="shared" ref="N67:N68" si="55">SUM(K67-I67)</f>
        <v>-2.2737367544323206E-13</v>
      </c>
      <c r="O67" s="102"/>
      <c r="P67" s="102"/>
      <c r="Q67" s="103"/>
      <c r="R67" s="103"/>
      <c r="S67" s="103"/>
      <c r="T67" s="104"/>
    </row>
    <row r="68" spans="1:20" ht="12.75" customHeight="1" x14ac:dyDescent="0.2">
      <c r="A68" s="271"/>
      <c r="B68" s="260"/>
      <c r="C68" s="264"/>
      <c r="D68" s="118" t="s">
        <v>16</v>
      </c>
      <c r="E68" s="120">
        <v>516.98</v>
      </c>
      <c r="F68" s="95">
        <v>4.7699999999999996</v>
      </c>
      <c r="G68" s="95">
        <v>3</v>
      </c>
      <c r="H68" s="97">
        <v>2465.9899999999998</v>
      </c>
      <c r="I68" s="182">
        <v>1550.94</v>
      </c>
      <c r="J68" s="102">
        <f>(E68*F68)</f>
        <v>2465.9946</v>
      </c>
      <c r="K68" s="102">
        <f t="shared" si="53"/>
        <v>1550.94</v>
      </c>
      <c r="L68" s="96">
        <f>SUM(J68,K68)</f>
        <v>4016.9346</v>
      </c>
      <c r="M68" s="103">
        <f t="shared" si="54"/>
        <v>4.6000000002095476E-3</v>
      </c>
      <c r="N68" s="103">
        <f t="shared" si="55"/>
        <v>0</v>
      </c>
      <c r="O68" s="102"/>
      <c r="P68" s="102"/>
      <c r="Q68" s="103"/>
      <c r="R68" s="103"/>
      <c r="S68" s="103"/>
      <c r="T68" s="104"/>
    </row>
    <row r="69" spans="1:20" ht="24" x14ac:dyDescent="0.2">
      <c r="A69" s="271"/>
      <c r="B69" s="260"/>
      <c r="C69" s="264"/>
      <c r="D69" s="105" t="s">
        <v>54</v>
      </c>
      <c r="E69" s="106">
        <f>SUM(E66,E67,E68)</f>
        <v>1631.6799999999998</v>
      </c>
      <c r="F69" s="106"/>
      <c r="G69" s="106"/>
      <c r="H69" s="107">
        <f>SUM(H66:H68)</f>
        <v>7783.1100000000006</v>
      </c>
      <c r="I69" s="107">
        <f>SUM(I66:I68)</f>
        <v>4895.0400000000009</v>
      </c>
      <c r="J69" s="106">
        <f t="shared" ref="J69:S69" si="56">SUM(J66,J67,J68)</f>
        <v>7783.1135999999988</v>
      </c>
      <c r="K69" s="106">
        <f t="shared" si="56"/>
        <v>4895.0399999999991</v>
      </c>
      <c r="L69" s="106">
        <f t="shared" si="56"/>
        <v>12678.153599999998</v>
      </c>
      <c r="M69" s="106">
        <f t="shared" si="56"/>
        <v>3.5999999990963261E-3</v>
      </c>
      <c r="N69" s="106">
        <f t="shared" si="56"/>
        <v>-4.5474735088646412E-13</v>
      </c>
      <c r="O69" s="106">
        <f t="shared" si="56"/>
        <v>0</v>
      </c>
      <c r="P69" s="106">
        <f t="shared" si="56"/>
        <v>0</v>
      </c>
      <c r="Q69" s="106">
        <f t="shared" si="56"/>
        <v>0</v>
      </c>
      <c r="R69" s="106">
        <f t="shared" si="56"/>
        <v>0</v>
      </c>
      <c r="S69" s="106">
        <f t="shared" si="56"/>
        <v>0</v>
      </c>
      <c r="T69" s="108"/>
    </row>
    <row r="70" spans="1:20" ht="12.75" customHeight="1" x14ac:dyDescent="0.2">
      <c r="A70" s="271"/>
      <c r="B70" s="260"/>
      <c r="C70" s="264"/>
      <c r="D70" s="118" t="s">
        <v>17</v>
      </c>
      <c r="E70" s="119">
        <v>507.18</v>
      </c>
      <c r="F70" s="95">
        <v>4.7699999999999996</v>
      </c>
      <c r="G70" s="95">
        <v>3</v>
      </c>
      <c r="H70" s="97">
        <v>2419.25</v>
      </c>
      <c r="I70" s="182">
        <v>1521.54</v>
      </c>
      <c r="J70" s="102">
        <f>(E70*F70)</f>
        <v>2419.2485999999999</v>
      </c>
      <c r="K70" s="102">
        <f>(E70*G70)</f>
        <v>1521.54</v>
      </c>
      <c r="L70" s="96">
        <f>SUM(J70,K70)</f>
        <v>3940.7885999999999</v>
      </c>
      <c r="M70" s="103">
        <f>SUM(J70-H70)</f>
        <v>-1.4000000001033186E-3</v>
      </c>
      <c r="N70" s="103">
        <f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71"/>
      <c r="B71" s="260"/>
      <c r="C71" s="264"/>
      <c r="D71" s="118" t="s">
        <v>18</v>
      </c>
      <c r="E71" s="119">
        <v>582.62</v>
      </c>
      <c r="F71" s="95">
        <v>4.7699999999999996</v>
      </c>
      <c r="G71" s="95">
        <v>3</v>
      </c>
      <c r="H71" s="97">
        <v>2779.1</v>
      </c>
      <c r="I71" s="182">
        <v>1747.86</v>
      </c>
      <c r="J71" s="102">
        <f>(E71*F71)</f>
        <v>2779.0973999999997</v>
      </c>
      <c r="K71" s="102">
        <f t="shared" ref="K71:K72" si="57">(E71*G71)</f>
        <v>1747.8600000000001</v>
      </c>
      <c r="L71" s="96">
        <f>SUM(J71,K71)</f>
        <v>4526.9573999999993</v>
      </c>
      <c r="M71" s="103">
        <f t="shared" ref="M71:M72" si="58">SUM(J71-H71)</f>
        <v>-2.6000000002568413E-3</v>
      </c>
      <c r="N71" s="103">
        <f t="shared" ref="N71:N72" si="59">SUM(K71-I71)</f>
        <v>2.2737367544323206E-13</v>
      </c>
      <c r="O71" s="102"/>
      <c r="P71" s="102"/>
      <c r="Q71" s="103"/>
      <c r="R71" s="103"/>
      <c r="S71" s="103"/>
      <c r="T71" s="104"/>
    </row>
    <row r="72" spans="1:20" ht="13.5" customHeight="1" x14ac:dyDescent="0.2">
      <c r="A72" s="272"/>
      <c r="B72" s="266"/>
      <c r="C72" s="265"/>
      <c r="D72" s="118" t="s">
        <v>19</v>
      </c>
      <c r="E72" s="120">
        <v>511.38</v>
      </c>
      <c r="F72" s="95">
        <v>4.7699999999999996</v>
      </c>
      <c r="G72" s="95">
        <v>3</v>
      </c>
      <c r="H72" s="97">
        <v>2439.2800000000002</v>
      </c>
      <c r="I72" s="182">
        <v>1534.14</v>
      </c>
      <c r="J72" s="102">
        <f>(E72*F72)</f>
        <v>2439.2825999999995</v>
      </c>
      <c r="K72" s="102">
        <f t="shared" si="57"/>
        <v>1534.1399999999999</v>
      </c>
      <c r="L72" s="96">
        <f>SUM(J72,K72)</f>
        <v>3973.4225999999994</v>
      </c>
      <c r="M72" s="103">
        <f t="shared" si="58"/>
        <v>2.5999999993473466E-3</v>
      </c>
      <c r="N72" s="103">
        <f t="shared" si="59"/>
        <v>-2.2737367544323206E-13</v>
      </c>
      <c r="O72" s="102"/>
      <c r="P72" s="102"/>
      <c r="Q72" s="103"/>
      <c r="R72" s="103"/>
      <c r="S72" s="103"/>
      <c r="T72" s="104"/>
    </row>
    <row r="73" spans="1:20" ht="24.75" x14ac:dyDescent="0.25">
      <c r="A73" s="82"/>
      <c r="B73" s="82"/>
      <c r="C73" s="82"/>
      <c r="D73" s="105" t="s">
        <v>55</v>
      </c>
      <c r="E73" s="106">
        <f>SUM(E70,E71,E72)</f>
        <v>1601.1799999999998</v>
      </c>
      <c r="F73" s="106"/>
      <c r="G73" s="106"/>
      <c r="H73" s="107">
        <f>SUM(H70:H72)</f>
        <v>7637.630000000001</v>
      </c>
      <c r="I73" s="107">
        <f>SUM(I70:I72)</f>
        <v>4803.54</v>
      </c>
      <c r="J73" s="106">
        <f t="shared" ref="J73:S73" si="60">SUM(J70,J71,J72)</f>
        <v>7637.6285999999991</v>
      </c>
      <c r="K73" s="106">
        <f t="shared" si="60"/>
        <v>4803.54</v>
      </c>
      <c r="L73" s="106">
        <f t="shared" si="60"/>
        <v>12441.168599999999</v>
      </c>
      <c r="M73" s="106">
        <f t="shared" si="60"/>
        <v>-1.4000000010128133E-3</v>
      </c>
      <c r="N73" s="106">
        <f t="shared" si="60"/>
        <v>0</v>
      </c>
      <c r="O73" s="106">
        <f t="shared" si="60"/>
        <v>0</v>
      </c>
      <c r="P73" s="106">
        <f t="shared" si="60"/>
        <v>0</v>
      </c>
      <c r="Q73" s="106">
        <f t="shared" si="60"/>
        <v>0</v>
      </c>
      <c r="R73" s="106">
        <f t="shared" si="60"/>
        <v>0</v>
      </c>
      <c r="S73" s="106">
        <f t="shared" si="60"/>
        <v>0</v>
      </c>
      <c r="T73" s="108"/>
    </row>
    <row r="74" spans="1:20" s="117" customFormat="1" x14ac:dyDescent="0.2">
      <c r="A74" s="111"/>
      <c r="B74" s="111"/>
      <c r="C74" s="112"/>
      <c r="D74" s="113" t="s">
        <v>56</v>
      </c>
      <c r="E74" s="114">
        <f>SUM(E61+E65+E69+E73)</f>
        <v>6654.4400000000005</v>
      </c>
      <c r="F74" s="114">
        <f>SUM(F61+F65+F69+F73)</f>
        <v>0</v>
      </c>
      <c r="G74" s="114">
        <f>SUM(G61+G65+G69+G73)</f>
        <v>0</v>
      </c>
      <c r="H74" s="115">
        <f>SUM(H61,H65,H69,H73)</f>
        <v>31741.680000000004</v>
      </c>
      <c r="I74" s="115">
        <f>SUM(I73,I69,I65,I61)</f>
        <v>19963.32</v>
      </c>
      <c r="J74" s="114">
        <f t="shared" ref="J74:S74" si="61">SUM(J61+J65+J69+J73)</f>
        <v>31741.678799999998</v>
      </c>
      <c r="K74" s="114">
        <f t="shared" si="61"/>
        <v>19963.32</v>
      </c>
      <c r="L74" s="114">
        <f t="shared" si="61"/>
        <v>51704.998799999994</v>
      </c>
      <c r="M74" s="114">
        <f>SUM(M73,M69,M65,M61)</f>
        <v>-1.2000000037915015E-3</v>
      </c>
      <c r="N74" s="114">
        <f>SUM(N61,N65,N69,N73)</f>
        <v>-4.5474735088646412E-13</v>
      </c>
      <c r="O74" s="114">
        <f t="shared" si="61"/>
        <v>0</v>
      </c>
      <c r="P74" s="114">
        <f t="shared" si="61"/>
        <v>0</v>
      </c>
      <c r="Q74" s="114">
        <f t="shared" si="61"/>
        <v>0</v>
      </c>
      <c r="R74" s="114">
        <f t="shared" si="61"/>
        <v>0</v>
      </c>
      <c r="S74" s="114">
        <f t="shared" si="61"/>
        <v>0</v>
      </c>
      <c r="T74" s="116"/>
    </row>
    <row r="75" spans="1:20" ht="12.75" customHeight="1" x14ac:dyDescent="0.2">
      <c r="A75" s="270">
        <v>5</v>
      </c>
      <c r="B75" s="259" t="s">
        <v>32</v>
      </c>
      <c r="C75" s="263" t="s">
        <v>25</v>
      </c>
      <c r="D75" s="118" t="s">
        <v>8</v>
      </c>
      <c r="E75" s="119">
        <v>203.56</v>
      </c>
      <c r="F75" s="95">
        <v>4.7699999999999996</v>
      </c>
      <c r="G75" s="95">
        <v>3</v>
      </c>
      <c r="H75" s="97">
        <v>970.98</v>
      </c>
      <c r="I75" s="182">
        <v>610.67999999999995</v>
      </c>
      <c r="J75" s="102">
        <f>(E75*F75)</f>
        <v>970.98119999999994</v>
      </c>
      <c r="K75" s="102">
        <f>(E75*G75)</f>
        <v>610.68000000000006</v>
      </c>
      <c r="L75" s="96">
        <f>SUM(J75,K75)</f>
        <v>1581.6612</v>
      </c>
      <c r="M75" s="103">
        <f>SUM(J75-H75)</f>
        <v>1.199999999926149E-3</v>
      </c>
      <c r="N75" s="103">
        <f>SUM(K75-I75)</f>
        <v>1.1368683772161603E-13</v>
      </c>
      <c r="O75" s="102"/>
      <c r="P75" s="102"/>
      <c r="Q75" s="103"/>
      <c r="R75" s="103"/>
      <c r="S75" s="103"/>
      <c r="T75" s="104"/>
    </row>
    <row r="76" spans="1:20" ht="12.75" customHeight="1" x14ac:dyDescent="0.2">
      <c r="A76" s="271"/>
      <c r="B76" s="260"/>
      <c r="C76" s="264"/>
      <c r="D76" s="118" t="s">
        <v>9</v>
      </c>
      <c r="E76" s="120">
        <v>200.5</v>
      </c>
      <c r="F76" s="95">
        <v>4.7699999999999996</v>
      </c>
      <c r="G76" s="95">
        <v>3</v>
      </c>
      <c r="H76" s="97">
        <v>956.39</v>
      </c>
      <c r="I76" s="182">
        <v>601.5</v>
      </c>
      <c r="J76" s="102">
        <f>(E76*F76)</f>
        <v>956.38499999999988</v>
      </c>
      <c r="K76" s="102">
        <f t="shared" ref="K76:K77" si="62">(E76*G76)</f>
        <v>601.5</v>
      </c>
      <c r="L76" s="96">
        <f>SUM(J76,K76)</f>
        <v>1557.8849999999998</v>
      </c>
      <c r="M76" s="103">
        <f t="shared" ref="M76:M77" si="63">SUM(J76-H76)</f>
        <v>-5.0000000001091394E-3</v>
      </c>
      <c r="N76" s="103">
        <f t="shared" ref="N76:N77" si="64">SUM(K76-I76)</f>
        <v>0</v>
      </c>
      <c r="O76" s="102"/>
      <c r="P76" s="102"/>
      <c r="Q76" s="103"/>
      <c r="R76" s="103"/>
      <c r="S76" s="103"/>
      <c r="T76" s="104"/>
    </row>
    <row r="77" spans="1:20" ht="12.75" customHeight="1" x14ac:dyDescent="0.2">
      <c r="A77" s="271"/>
      <c r="B77" s="260"/>
      <c r="C77" s="264"/>
      <c r="D77" s="118" t="s">
        <v>10</v>
      </c>
      <c r="E77" s="120">
        <v>315.12</v>
      </c>
      <c r="F77" s="95">
        <v>4.7699999999999996</v>
      </c>
      <c r="G77" s="95">
        <v>3</v>
      </c>
      <c r="H77" s="97">
        <v>1503.12</v>
      </c>
      <c r="I77" s="97">
        <v>945.36</v>
      </c>
      <c r="J77" s="102">
        <f>(E77*F77)</f>
        <v>1503.1224</v>
      </c>
      <c r="K77" s="102">
        <f t="shared" si="62"/>
        <v>945.36</v>
      </c>
      <c r="L77" s="96">
        <f>SUM(J77,K77)</f>
        <v>2448.4823999999999</v>
      </c>
      <c r="M77" s="103">
        <f t="shared" si="63"/>
        <v>2.4000000000796717E-3</v>
      </c>
      <c r="N77" s="103">
        <f t="shared" si="64"/>
        <v>0</v>
      </c>
      <c r="O77" s="102"/>
      <c r="P77" s="102"/>
      <c r="Q77" s="103"/>
      <c r="R77" s="103"/>
      <c r="S77" s="103"/>
      <c r="T77" s="104"/>
    </row>
    <row r="78" spans="1:20" ht="12.75" customHeight="1" x14ac:dyDescent="0.2">
      <c r="A78" s="271"/>
      <c r="B78" s="260"/>
      <c r="C78" s="264"/>
      <c r="D78" s="105" t="s">
        <v>52</v>
      </c>
      <c r="E78" s="106">
        <f>SUM(E75,E76,E77)</f>
        <v>719.18000000000006</v>
      </c>
      <c r="F78" s="106"/>
      <c r="G78" s="106"/>
      <c r="H78" s="107">
        <f>SUM(H75:H77)</f>
        <v>3430.49</v>
      </c>
      <c r="I78" s="107">
        <f>SUM(I75:I77)</f>
        <v>2157.54</v>
      </c>
      <c r="J78" s="106">
        <f t="shared" ref="J78:S78" si="65">SUM(J75,J76,J77)</f>
        <v>3430.4885999999997</v>
      </c>
      <c r="K78" s="106">
        <f t="shared" si="65"/>
        <v>2157.54</v>
      </c>
      <c r="L78" s="106">
        <f t="shared" si="65"/>
        <v>5588.0285999999996</v>
      </c>
      <c r="M78" s="106">
        <f t="shared" si="65"/>
        <v>-1.4000000001033186E-3</v>
      </c>
      <c r="N78" s="106">
        <f t="shared" si="65"/>
        <v>1.1368683772161603E-13</v>
      </c>
      <c r="O78" s="106">
        <f t="shared" si="65"/>
        <v>0</v>
      </c>
      <c r="P78" s="106">
        <f t="shared" si="65"/>
        <v>0</v>
      </c>
      <c r="Q78" s="106">
        <f t="shared" si="65"/>
        <v>0</v>
      </c>
      <c r="R78" s="106">
        <f t="shared" si="65"/>
        <v>0</v>
      </c>
      <c r="S78" s="106">
        <f t="shared" si="65"/>
        <v>0</v>
      </c>
      <c r="T78" s="108"/>
    </row>
    <row r="79" spans="1:20" ht="12.75" customHeight="1" x14ac:dyDescent="0.2">
      <c r="A79" s="271"/>
      <c r="B79" s="260"/>
      <c r="C79" s="264"/>
      <c r="D79" s="118" t="s">
        <v>11</v>
      </c>
      <c r="E79" s="119">
        <v>260.26</v>
      </c>
      <c r="F79" s="95">
        <v>4.7699999999999996</v>
      </c>
      <c r="G79" s="95">
        <v>3</v>
      </c>
      <c r="H79" s="97">
        <v>1241.44</v>
      </c>
      <c r="I79" s="182">
        <v>780.78</v>
      </c>
      <c r="J79" s="102">
        <f>(E79*F79)</f>
        <v>1241.4401999999998</v>
      </c>
      <c r="K79" s="102">
        <f>(E79*G79)</f>
        <v>780.78</v>
      </c>
      <c r="L79" s="96">
        <f>SUM(J79,K79)</f>
        <v>2022.2201999999997</v>
      </c>
      <c r="M79" s="103">
        <f>SUM(J79-H79)</f>
        <v>1.9999999972242222E-4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71"/>
      <c r="B80" s="260"/>
      <c r="C80" s="264"/>
      <c r="D80" s="118" t="s">
        <v>12</v>
      </c>
      <c r="E80" s="119">
        <v>241.76</v>
      </c>
      <c r="F80" s="95">
        <v>4.7699999999999996</v>
      </c>
      <c r="G80" s="95">
        <v>3</v>
      </c>
      <c r="H80" s="97">
        <v>1153.2</v>
      </c>
      <c r="I80" s="182">
        <v>725.28</v>
      </c>
      <c r="J80" s="102">
        <f>(E80*F80)</f>
        <v>1153.1951999999999</v>
      </c>
      <c r="K80" s="102">
        <f t="shared" ref="K80:K81" si="66">(E80*G80)</f>
        <v>725.28</v>
      </c>
      <c r="L80" s="96">
        <f>SUM(J80,K80)</f>
        <v>1878.4751999999999</v>
      </c>
      <c r="M80" s="103">
        <f t="shared" ref="M80:M81" si="67">SUM(J80-H80)</f>
        <v>-4.8000000001593435E-3</v>
      </c>
      <c r="N80" s="103">
        <f t="shared" ref="N80:N81" si="68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71"/>
      <c r="B81" s="260"/>
      <c r="C81" s="264"/>
      <c r="D81" s="118" t="s">
        <v>13</v>
      </c>
      <c r="E81" s="119">
        <v>206.96</v>
      </c>
      <c r="F81" s="95">
        <v>4.7699999999999996</v>
      </c>
      <c r="G81" s="95">
        <v>3</v>
      </c>
      <c r="H81" s="97">
        <v>987.2</v>
      </c>
      <c r="I81" s="182">
        <v>620.88</v>
      </c>
      <c r="J81" s="102">
        <f>(E81*F81)</f>
        <v>987.19919999999991</v>
      </c>
      <c r="K81" s="102">
        <f t="shared" si="66"/>
        <v>620.88</v>
      </c>
      <c r="L81" s="96">
        <f>SUM(J81,K81)</f>
        <v>1608.0791999999999</v>
      </c>
      <c r="M81" s="103">
        <f t="shared" si="67"/>
        <v>-8.0000000014024408E-4</v>
      </c>
      <c r="N81" s="103">
        <f t="shared" si="68"/>
        <v>0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71"/>
      <c r="B82" s="260"/>
      <c r="C82" s="264"/>
      <c r="D82" s="105" t="s">
        <v>53</v>
      </c>
      <c r="E82" s="106">
        <f>SUM(E79,E80,E81)</f>
        <v>708.98</v>
      </c>
      <c r="F82" s="106"/>
      <c r="G82" s="106"/>
      <c r="H82" s="107">
        <f>SUM(H79:H81)</f>
        <v>3381.84</v>
      </c>
      <c r="I82" s="107">
        <f>SUM(I79:I81)</f>
        <v>2126.94</v>
      </c>
      <c r="J82" s="106">
        <f t="shared" ref="J82:S82" si="69">SUM(J79,J80,J81)</f>
        <v>3381.8345999999997</v>
      </c>
      <c r="K82" s="106">
        <f t="shared" si="69"/>
        <v>2126.94</v>
      </c>
      <c r="L82" s="106">
        <f t="shared" si="69"/>
        <v>5508.7745999999997</v>
      </c>
      <c r="M82" s="106">
        <f t="shared" si="69"/>
        <v>-5.4000000005771653E-3</v>
      </c>
      <c r="N82" s="106">
        <f t="shared" si="69"/>
        <v>0</v>
      </c>
      <c r="O82" s="106">
        <f t="shared" si="69"/>
        <v>0</v>
      </c>
      <c r="P82" s="106">
        <f t="shared" si="69"/>
        <v>0</v>
      </c>
      <c r="Q82" s="106">
        <f t="shared" si="69"/>
        <v>0</v>
      </c>
      <c r="R82" s="106">
        <f t="shared" si="69"/>
        <v>0</v>
      </c>
      <c r="S82" s="106">
        <f t="shared" si="69"/>
        <v>0</v>
      </c>
      <c r="T82" s="108"/>
    </row>
    <row r="83" spans="1:20" ht="12.75" customHeight="1" x14ac:dyDescent="0.2">
      <c r="A83" s="271"/>
      <c r="B83" s="260"/>
      <c r="C83" s="264"/>
      <c r="D83" s="118" t="s">
        <v>14</v>
      </c>
      <c r="E83" s="119">
        <v>189.76</v>
      </c>
      <c r="F83" s="95">
        <v>4.7699999999999996</v>
      </c>
      <c r="G83" s="95">
        <v>3</v>
      </c>
      <c r="H83" s="97">
        <v>905.16</v>
      </c>
      <c r="I83" s="182">
        <v>569.28</v>
      </c>
      <c r="J83" s="102">
        <f>(E83*F83)</f>
        <v>905.15519999999992</v>
      </c>
      <c r="K83" s="102">
        <f>(E83*G83)</f>
        <v>569.28</v>
      </c>
      <c r="L83" s="96">
        <f>SUM(J83,K83)</f>
        <v>1474.4351999999999</v>
      </c>
      <c r="M83" s="103">
        <f>SUM(J83-H83)</f>
        <v>-4.8000000000456566E-3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71"/>
      <c r="B84" s="260"/>
      <c r="C84" s="264"/>
      <c r="D84" s="118" t="s">
        <v>15</v>
      </c>
      <c r="E84" s="119">
        <v>230.58</v>
      </c>
      <c r="F84" s="95">
        <v>4.7699999999999996</v>
      </c>
      <c r="G84" s="95">
        <v>3</v>
      </c>
      <c r="H84" s="97">
        <v>1099.8699999999999</v>
      </c>
      <c r="I84" s="182">
        <v>691.74</v>
      </c>
      <c r="J84" s="102">
        <f>(E84*F84)</f>
        <v>1099.8666000000001</v>
      </c>
      <c r="K84" s="102">
        <f t="shared" ref="K84:K85" si="70">(E84*G84)</f>
        <v>691.74</v>
      </c>
      <c r="L84" s="96">
        <f>SUM(J84,K84)</f>
        <v>1791.6066000000001</v>
      </c>
      <c r="M84" s="103">
        <f t="shared" ref="M84:M85" si="71">SUM(J84-H84)</f>
        <v>-3.3999999998286512E-3</v>
      </c>
      <c r="N84" s="103">
        <f t="shared" ref="N84:N85" si="72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71"/>
      <c r="B85" s="260"/>
      <c r="C85" s="264"/>
      <c r="D85" s="118" t="s">
        <v>16</v>
      </c>
      <c r="E85" s="120">
        <v>255.14</v>
      </c>
      <c r="F85" s="95">
        <v>4.7699999999999996</v>
      </c>
      <c r="G85" s="95">
        <v>3</v>
      </c>
      <c r="H85" s="97">
        <v>1217.02</v>
      </c>
      <c r="I85" s="182">
        <v>765.42</v>
      </c>
      <c r="J85" s="102">
        <f>(E85*F85)</f>
        <v>1217.0177999999999</v>
      </c>
      <c r="K85" s="102">
        <f t="shared" si="70"/>
        <v>765.42</v>
      </c>
      <c r="L85" s="96">
        <f>SUM(J85,K85)</f>
        <v>1982.4377999999997</v>
      </c>
      <c r="M85" s="103">
        <f t="shared" si="71"/>
        <v>-2.2000000001298758E-3</v>
      </c>
      <c r="N85" s="103">
        <f t="shared" si="72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71"/>
      <c r="B86" s="260"/>
      <c r="C86" s="264"/>
      <c r="D86" s="105" t="s">
        <v>54</v>
      </c>
      <c r="E86" s="106">
        <f>SUM(E83,E84,E85)</f>
        <v>675.48</v>
      </c>
      <c r="F86" s="106"/>
      <c r="G86" s="106"/>
      <c r="H86" s="107">
        <f>SUM(H83:H85)</f>
        <v>3222.0499999999997</v>
      </c>
      <c r="I86" s="107">
        <f>SUM(I83:I85)</f>
        <v>2026.44</v>
      </c>
      <c r="J86" s="106">
        <f t="shared" ref="J86:S86" si="73">SUM(J83,J84,J85)</f>
        <v>3222.0396000000001</v>
      </c>
      <c r="K86" s="106">
        <f t="shared" si="73"/>
        <v>2026.44</v>
      </c>
      <c r="L86" s="106">
        <f t="shared" si="73"/>
        <v>5248.4795999999997</v>
      </c>
      <c r="M86" s="106">
        <f t="shared" si="73"/>
        <v>-1.0400000000004184E-2</v>
      </c>
      <c r="N86" s="106">
        <f t="shared" si="73"/>
        <v>0</v>
      </c>
      <c r="O86" s="106">
        <f t="shared" si="73"/>
        <v>0</v>
      </c>
      <c r="P86" s="106">
        <f t="shared" si="73"/>
        <v>0</v>
      </c>
      <c r="Q86" s="106">
        <f t="shared" si="73"/>
        <v>0</v>
      </c>
      <c r="R86" s="106">
        <f t="shared" si="73"/>
        <v>0</v>
      </c>
      <c r="S86" s="106">
        <f t="shared" si="73"/>
        <v>0</v>
      </c>
      <c r="T86" s="108"/>
    </row>
    <row r="87" spans="1:20" ht="12.75" customHeight="1" x14ac:dyDescent="0.2">
      <c r="A87" s="271"/>
      <c r="B87" s="260"/>
      <c r="C87" s="264"/>
      <c r="D87" s="118" t="s">
        <v>17</v>
      </c>
      <c r="E87" s="119">
        <v>222.54</v>
      </c>
      <c r="F87" s="95">
        <v>4.7699999999999996</v>
      </c>
      <c r="G87" s="95">
        <v>3</v>
      </c>
      <c r="H87" s="97">
        <v>1061.52</v>
      </c>
      <c r="I87" s="182">
        <v>667.62</v>
      </c>
      <c r="J87" s="102">
        <f>(E87*F87)</f>
        <v>1061.5157999999999</v>
      </c>
      <c r="K87" s="102">
        <f>(E87*G87)</f>
        <v>667.62</v>
      </c>
      <c r="L87" s="96">
        <f>SUM(J87,K87)</f>
        <v>1729.1358</v>
      </c>
      <c r="M87" s="103">
        <f>SUM(J87-H87)</f>
        <v>-4.2000000000825821E-3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71"/>
      <c r="B88" s="260"/>
      <c r="C88" s="264"/>
      <c r="D88" s="118" t="s">
        <v>18</v>
      </c>
      <c r="E88" s="119">
        <v>246.72</v>
      </c>
      <c r="F88" s="95">
        <v>4.7699999999999996</v>
      </c>
      <c r="G88" s="95">
        <v>3</v>
      </c>
      <c r="H88" s="97">
        <v>1176.8499999999999</v>
      </c>
      <c r="I88" s="182">
        <v>740.16</v>
      </c>
      <c r="J88" s="102">
        <f>(E88*F88)</f>
        <v>1176.8543999999999</v>
      </c>
      <c r="K88" s="102">
        <f t="shared" ref="K88:K89" si="74">(E88*G88)</f>
        <v>740.16</v>
      </c>
      <c r="L88" s="96">
        <f>SUM(J88,K88)</f>
        <v>1917.0144</v>
      </c>
      <c r="M88" s="103">
        <f t="shared" ref="M88:M89" si="75">SUM(J88-H88)</f>
        <v>4.400000000032378E-3</v>
      </c>
      <c r="N88" s="103">
        <f t="shared" ref="N88:N89" si="76">SUM(K88-I88)</f>
        <v>0</v>
      </c>
      <c r="O88" s="102"/>
      <c r="P88" s="102"/>
      <c r="Q88" s="103"/>
      <c r="R88" s="103"/>
      <c r="S88" s="103"/>
      <c r="T88" s="104"/>
    </row>
    <row r="89" spans="1:20" ht="13.5" customHeight="1" x14ac:dyDescent="0.2">
      <c r="A89" s="272"/>
      <c r="B89" s="266"/>
      <c r="C89" s="265"/>
      <c r="D89" s="118" t="s">
        <v>19</v>
      </c>
      <c r="E89" s="120">
        <v>248.24</v>
      </c>
      <c r="F89" s="95">
        <v>4.7699999999999996</v>
      </c>
      <c r="G89" s="95">
        <v>3</v>
      </c>
      <c r="H89" s="97">
        <v>1184.0999999999999</v>
      </c>
      <c r="I89" s="182">
        <v>744.72</v>
      </c>
      <c r="J89" s="102">
        <f>(E89*F89)</f>
        <v>1184.1047999999998</v>
      </c>
      <c r="K89" s="102">
        <f t="shared" si="74"/>
        <v>744.72</v>
      </c>
      <c r="L89" s="96">
        <f>SUM(J89,K89)</f>
        <v>1928.8247999999999</v>
      </c>
      <c r="M89" s="103">
        <f t="shared" si="75"/>
        <v>4.7999999999319698E-3</v>
      </c>
      <c r="N89" s="103">
        <f t="shared" si="76"/>
        <v>0</v>
      </c>
      <c r="O89" s="102"/>
      <c r="P89" s="102"/>
      <c r="Q89" s="103"/>
      <c r="R89" s="103"/>
      <c r="S89" s="103"/>
      <c r="T89" s="104"/>
    </row>
    <row r="90" spans="1:20" ht="24.75" x14ac:dyDescent="0.25">
      <c r="A90" s="82"/>
      <c r="B90" s="82"/>
      <c r="C90" s="82"/>
      <c r="D90" s="105" t="s">
        <v>55</v>
      </c>
      <c r="E90" s="106">
        <f>SUM(E87,E88,E89)</f>
        <v>717.5</v>
      </c>
      <c r="F90" s="106"/>
      <c r="G90" s="106"/>
      <c r="H90" s="107">
        <f>SUM(H87:H89)</f>
        <v>3422.47</v>
      </c>
      <c r="I90" s="107">
        <f>SUM(I87:I89)</f>
        <v>2152.5</v>
      </c>
      <c r="J90" s="106">
        <f t="shared" ref="J90:S90" si="77">SUM(J87,J88,J89)</f>
        <v>3422.4749999999995</v>
      </c>
      <c r="K90" s="106">
        <f t="shared" si="77"/>
        <v>2152.5</v>
      </c>
      <c r="L90" s="106">
        <f t="shared" si="77"/>
        <v>5574.9750000000004</v>
      </c>
      <c r="M90" s="106">
        <f t="shared" si="77"/>
        <v>4.9999999998817657E-3</v>
      </c>
      <c r="N90" s="106">
        <f t="shared" si="77"/>
        <v>0</v>
      </c>
      <c r="O90" s="106">
        <f t="shared" si="77"/>
        <v>0</v>
      </c>
      <c r="P90" s="106">
        <f t="shared" si="77"/>
        <v>0</v>
      </c>
      <c r="Q90" s="106">
        <f t="shared" si="77"/>
        <v>0</v>
      </c>
      <c r="R90" s="106">
        <f t="shared" si="77"/>
        <v>0</v>
      </c>
      <c r="S90" s="106">
        <f t="shared" si="77"/>
        <v>0</v>
      </c>
      <c r="T90" s="108"/>
    </row>
    <row r="91" spans="1:20" s="117" customFormat="1" x14ac:dyDescent="0.2">
      <c r="A91" s="111"/>
      <c r="B91" s="111"/>
      <c r="C91" s="112"/>
      <c r="D91" s="113" t="s">
        <v>56</v>
      </c>
      <c r="E91" s="114">
        <f>SUM(E78+E82+E86+E90)</f>
        <v>2821.1400000000003</v>
      </c>
      <c r="F91" s="114">
        <f>SUM(F78+F82+F86+F90)</f>
        <v>0</v>
      </c>
      <c r="G91" s="114">
        <f>SUM(G78+G82+G86+G90)</f>
        <v>0</v>
      </c>
      <c r="H91" s="115">
        <f>SUM(H78,H82,H86,H90)</f>
        <v>13456.849999999999</v>
      </c>
      <c r="I91" s="115">
        <f>SUM(I90,I86,I82,I78)</f>
        <v>8463.4200000000019</v>
      </c>
      <c r="J91" s="114">
        <f t="shared" ref="J91:S91" si="78">SUM(J78+J82+J86+J90)</f>
        <v>13456.837799999998</v>
      </c>
      <c r="K91" s="114">
        <f t="shared" si="78"/>
        <v>8463.42</v>
      </c>
      <c r="L91" s="114">
        <f t="shared" si="78"/>
        <v>21920.257799999999</v>
      </c>
      <c r="M91" s="114">
        <f t="shared" si="78"/>
        <v>-1.2200000000802902E-2</v>
      </c>
      <c r="N91" s="114">
        <f t="shared" si="78"/>
        <v>1.1368683772161603E-13</v>
      </c>
      <c r="O91" s="114">
        <f t="shared" si="78"/>
        <v>0</v>
      </c>
      <c r="P91" s="114">
        <f t="shared" si="78"/>
        <v>0</v>
      </c>
      <c r="Q91" s="114">
        <f t="shared" si="78"/>
        <v>0</v>
      </c>
      <c r="R91" s="114">
        <f t="shared" si="78"/>
        <v>0</v>
      </c>
      <c r="S91" s="114">
        <f t="shared" si="78"/>
        <v>0</v>
      </c>
      <c r="T91" s="116"/>
    </row>
    <row r="92" spans="1:20" ht="12.75" customHeight="1" x14ac:dyDescent="0.2">
      <c r="A92" s="270">
        <v>6</v>
      </c>
      <c r="B92" s="259" t="s">
        <v>32</v>
      </c>
      <c r="C92" s="263" t="s">
        <v>26</v>
      </c>
      <c r="D92" s="118" t="s">
        <v>8</v>
      </c>
      <c r="E92" s="119">
        <v>180.06</v>
      </c>
      <c r="F92" s="95">
        <v>4.7699999999999996</v>
      </c>
      <c r="G92" s="95">
        <v>3</v>
      </c>
      <c r="H92" s="97">
        <v>858.89</v>
      </c>
      <c r="I92" s="97">
        <v>540.17999999999995</v>
      </c>
      <c r="J92" s="102">
        <f>(E92*F92)</f>
        <v>858.88619999999992</v>
      </c>
      <c r="K92" s="102">
        <f>(E92*G92)</f>
        <v>540.18000000000006</v>
      </c>
      <c r="L92" s="96">
        <f>SUM(J92,K92)</f>
        <v>1399.0662</v>
      </c>
      <c r="M92" s="103">
        <f>SUM(J92-H92)</f>
        <v>-3.8000000000693035E-3</v>
      </c>
      <c r="N92" s="103">
        <f>SUM(K92-I92)</f>
        <v>1.1368683772161603E-13</v>
      </c>
      <c r="O92" s="102"/>
      <c r="P92" s="102"/>
      <c r="Q92" s="103"/>
      <c r="R92" s="103"/>
      <c r="S92" s="103"/>
      <c r="T92" s="104"/>
    </row>
    <row r="93" spans="1:20" ht="12.75" customHeight="1" x14ac:dyDescent="0.2">
      <c r="A93" s="271"/>
      <c r="B93" s="260"/>
      <c r="C93" s="264"/>
      <c r="D93" s="118" t="s">
        <v>9</v>
      </c>
      <c r="E93" s="120">
        <v>152.76</v>
      </c>
      <c r="F93" s="95">
        <v>4.7699999999999996</v>
      </c>
      <c r="G93" s="95">
        <v>3</v>
      </c>
      <c r="H93" s="97">
        <v>728.67</v>
      </c>
      <c r="I93" s="182">
        <v>458.28</v>
      </c>
      <c r="J93" s="102">
        <f>(E93*F93)</f>
        <v>728.66519999999991</v>
      </c>
      <c r="K93" s="102">
        <f t="shared" ref="K93:K94" si="79">(E93*G93)</f>
        <v>458.28</v>
      </c>
      <c r="L93" s="96">
        <f>SUM(J93,K93)</f>
        <v>1186.9451999999999</v>
      </c>
      <c r="M93" s="103">
        <f t="shared" ref="M93:M94" si="80">SUM(J93-H93)</f>
        <v>-4.8000000000456566E-3</v>
      </c>
      <c r="N93" s="103">
        <f t="shared" ref="N93:N94" si="81">SUM(K93-I93)</f>
        <v>0</v>
      </c>
      <c r="O93" s="102"/>
      <c r="P93" s="102"/>
      <c r="Q93" s="103"/>
      <c r="R93" s="103"/>
      <c r="S93" s="103"/>
      <c r="T93" s="104"/>
    </row>
    <row r="94" spans="1:20" ht="12.75" customHeight="1" x14ac:dyDescent="0.2">
      <c r="A94" s="271"/>
      <c r="B94" s="260"/>
      <c r="C94" s="264"/>
      <c r="D94" s="118" t="s">
        <v>10</v>
      </c>
      <c r="E94" s="120">
        <v>190.7</v>
      </c>
      <c r="F94" s="95">
        <v>4.7699999999999996</v>
      </c>
      <c r="G94" s="95">
        <v>3</v>
      </c>
      <c r="H94" s="97">
        <v>909.64</v>
      </c>
      <c r="I94" s="182">
        <v>572.1</v>
      </c>
      <c r="J94" s="102">
        <f>(E94*F94)</f>
        <v>909.6389999999999</v>
      </c>
      <c r="K94" s="102">
        <f t="shared" si="79"/>
        <v>572.09999999999991</v>
      </c>
      <c r="L94" s="96">
        <f>SUM(J94,K94)</f>
        <v>1481.7389999999998</v>
      </c>
      <c r="M94" s="103">
        <f t="shared" si="80"/>
        <v>-1.00000000009004E-3</v>
      </c>
      <c r="N94" s="103">
        <f t="shared" si="81"/>
        <v>-1.1368683772161603E-13</v>
      </c>
      <c r="O94" s="102"/>
      <c r="P94" s="102"/>
      <c r="Q94" s="103"/>
      <c r="R94" s="103"/>
      <c r="S94" s="103"/>
      <c r="T94" s="104"/>
    </row>
    <row r="95" spans="1:20" ht="12.75" customHeight="1" x14ac:dyDescent="0.2">
      <c r="A95" s="271"/>
      <c r="B95" s="260"/>
      <c r="C95" s="264"/>
      <c r="D95" s="105" t="s">
        <v>52</v>
      </c>
      <c r="E95" s="106">
        <f>SUM(E92,E93,E94)</f>
        <v>523.52</v>
      </c>
      <c r="F95" s="106"/>
      <c r="G95" s="106"/>
      <c r="H95" s="107">
        <f>SUM(H92:H94)</f>
        <v>2497.1999999999998</v>
      </c>
      <c r="I95" s="107">
        <f>SUM(I92:I94)</f>
        <v>1570.56</v>
      </c>
      <c r="J95" s="106">
        <f t="shared" ref="J95:S95" si="82">SUM(J92,J93,J94)</f>
        <v>2497.1903999999995</v>
      </c>
      <c r="K95" s="106">
        <f t="shared" si="82"/>
        <v>1570.56</v>
      </c>
      <c r="L95" s="106">
        <f t="shared" si="82"/>
        <v>4067.7503999999999</v>
      </c>
      <c r="M95" s="106">
        <f t="shared" si="82"/>
        <v>-9.6000000002050001E-3</v>
      </c>
      <c r="N95" s="106">
        <f t="shared" si="82"/>
        <v>0</v>
      </c>
      <c r="O95" s="106">
        <f t="shared" si="82"/>
        <v>0</v>
      </c>
      <c r="P95" s="106">
        <f t="shared" si="82"/>
        <v>0</v>
      </c>
      <c r="Q95" s="106">
        <f t="shared" si="82"/>
        <v>0</v>
      </c>
      <c r="R95" s="106">
        <f t="shared" si="82"/>
        <v>0</v>
      </c>
      <c r="S95" s="106">
        <f t="shared" si="82"/>
        <v>0</v>
      </c>
      <c r="T95" s="108"/>
    </row>
    <row r="96" spans="1:20" ht="12.75" customHeight="1" x14ac:dyDescent="0.2">
      <c r="A96" s="271"/>
      <c r="B96" s="260"/>
      <c r="C96" s="264"/>
      <c r="D96" s="118" t="s">
        <v>11</v>
      </c>
      <c r="E96" s="119">
        <v>196.1</v>
      </c>
      <c r="F96" s="95">
        <v>4.7699999999999996</v>
      </c>
      <c r="G96" s="95">
        <v>3</v>
      </c>
      <c r="H96" s="97">
        <v>935.4</v>
      </c>
      <c r="I96" s="182">
        <v>588.29999999999995</v>
      </c>
      <c r="J96" s="102">
        <f>(E96*F96)</f>
        <v>935.39699999999993</v>
      </c>
      <c r="K96" s="102">
        <f>(E96*G96)</f>
        <v>588.29999999999995</v>
      </c>
      <c r="L96" s="96">
        <f>SUM(J96,K96)</f>
        <v>1523.6969999999999</v>
      </c>
      <c r="M96" s="103">
        <f>SUM(J96-H96)</f>
        <v>-3.0000000000427463E-3</v>
      </c>
      <c r="N96" s="103">
        <f>SUM(K96-I96)</f>
        <v>0</v>
      </c>
      <c r="O96" s="102"/>
      <c r="P96" s="102"/>
      <c r="Q96" s="103"/>
      <c r="R96" s="103"/>
      <c r="S96" s="103"/>
      <c r="T96" s="104"/>
    </row>
    <row r="97" spans="1:20" ht="12.75" customHeight="1" x14ac:dyDescent="0.2">
      <c r="A97" s="271"/>
      <c r="B97" s="260"/>
      <c r="C97" s="264"/>
      <c r="D97" s="118" t="s">
        <v>12</v>
      </c>
      <c r="E97" s="119">
        <v>212.78</v>
      </c>
      <c r="F97" s="95">
        <v>4.7699999999999996</v>
      </c>
      <c r="G97" s="95">
        <v>3</v>
      </c>
      <c r="H97" s="97">
        <v>1014.96</v>
      </c>
      <c r="I97" s="182">
        <v>638.34</v>
      </c>
      <c r="J97" s="102">
        <f>(E97*F97)</f>
        <v>1014.9605999999999</v>
      </c>
      <c r="K97" s="102">
        <f t="shared" ref="K97:K98" si="83">(E97*G97)</f>
        <v>638.34</v>
      </c>
      <c r="L97" s="96">
        <f>SUM(J97,K97)</f>
        <v>1653.3006</v>
      </c>
      <c r="M97" s="103">
        <f t="shared" ref="M97:M98" si="84">SUM(J97-H97)</f>
        <v>5.9999999984938768E-4</v>
      </c>
      <c r="N97" s="103">
        <f t="shared" ref="N97:N98" si="85"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71"/>
      <c r="B98" s="260"/>
      <c r="C98" s="264"/>
      <c r="D98" s="118" t="s">
        <v>13</v>
      </c>
      <c r="E98" s="119">
        <v>210.22</v>
      </c>
      <c r="F98" s="95">
        <v>4.7699999999999996</v>
      </c>
      <c r="G98" s="95">
        <v>3</v>
      </c>
      <c r="H98" s="97">
        <v>1002.75</v>
      </c>
      <c r="I98" s="182">
        <v>630.66</v>
      </c>
      <c r="J98" s="102">
        <f>(E98*F98)</f>
        <v>1002.7493999999999</v>
      </c>
      <c r="K98" s="102">
        <f t="shared" si="83"/>
        <v>630.66</v>
      </c>
      <c r="L98" s="96">
        <f>SUM(J98,K98)</f>
        <v>1633.4094</v>
      </c>
      <c r="M98" s="103">
        <f t="shared" si="84"/>
        <v>-6.0000000007676135E-4</v>
      </c>
      <c r="N98" s="103">
        <f t="shared" si="85"/>
        <v>0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71"/>
      <c r="B99" s="260"/>
      <c r="C99" s="264"/>
      <c r="D99" s="105" t="s">
        <v>53</v>
      </c>
      <c r="E99" s="106">
        <f>SUM(E96,E97,E98)</f>
        <v>619.1</v>
      </c>
      <c r="F99" s="106"/>
      <c r="G99" s="106"/>
      <c r="H99" s="107">
        <f>SUM(H96:H98)</f>
        <v>2953.11</v>
      </c>
      <c r="I99" s="107">
        <f>SUM(I96:I98)</f>
        <v>1857.2999999999997</v>
      </c>
      <c r="J99" s="106">
        <f t="shared" ref="J99:S99" si="86">SUM(J96,J97,J98)</f>
        <v>2953.107</v>
      </c>
      <c r="K99" s="106">
        <f t="shared" si="86"/>
        <v>1857.2999999999997</v>
      </c>
      <c r="L99" s="106">
        <f t="shared" si="86"/>
        <v>4810.4069999999992</v>
      </c>
      <c r="M99" s="106">
        <f t="shared" si="86"/>
        <v>-3.0000000002701199E-3</v>
      </c>
      <c r="N99" s="106">
        <f t="shared" si="86"/>
        <v>0</v>
      </c>
      <c r="O99" s="106">
        <f t="shared" si="86"/>
        <v>0</v>
      </c>
      <c r="P99" s="106">
        <f t="shared" si="86"/>
        <v>0</v>
      </c>
      <c r="Q99" s="106">
        <f t="shared" si="86"/>
        <v>0</v>
      </c>
      <c r="R99" s="106">
        <f t="shared" si="86"/>
        <v>0</v>
      </c>
      <c r="S99" s="106">
        <f t="shared" si="86"/>
        <v>0</v>
      </c>
      <c r="T99" s="108"/>
    </row>
    <row r="100" spans="1:20" ht="12.75" customHeight="1" x14ac:dyDescent="0.2">
      <c r="A100" s="271"/>
      <c r="B100" s="260"/>
      <c r="C100" s="264"/>
      <c r="D100" s="118" t="s">
        <v>14</v>
      </c>
      <c r="E100" s="119">
        <v>212.7</v>
      </c>
      <c r="F100" s="95">
        <v>4.7699999999999996</v>
      </c>
      <c r="G100" s="95">
        <v>3</v>
      </c>
      <c r="H100" s="97">
        <v>1014.58</v>
      </c>
      <c r="I100" s="182">
        <v>638.1</v>
      </c>
      <c r="J100" s="102">
        <f>(E100*F100)</f>
        <v>1014.5789999999998</v>
      </c>
      <c r="K100" s="102">
        <f>(E100*G100)</f>
        <v>638.09999999999991</v>
      </c>
      <c r="L100" s="96">
        <f>SUM(J100,K100)</f>
        <v>1652.6789999999996</v>
      </c>
      <c r="M100" s="103">
        <f>SUM(J100-H100)</f>
        <v>-1.0000000002037268E-3</v>
      </c>
      <c r="N100" s="103">
        <f>SUM(K100-I100)</f>
        <v>-1.1368683772161603E-13</v>
      </c>
      <c r="O100" s="102"/>
      <c r="P100" s="102"/>
      <c r="Q100" s="103"/>
      <c r="R100" s="103"/>
      <c r="S100" s="103"/>
      <c r="T100" s="104"/>
    </row>
    <row r="101" spans="1:20" ht="12.75" customHeight="1" x14ac:dyDescent="0.2">
      <c r="A101" s="271"/>
      <c r="B101" s="260"/>
      <c r="C101" s="264"/>
      <c r="D101" s="118" t="s">
        <v>15</v>
      </c>
      <c r="E101" s="119">
        <v>254.22</v>
      </c>
      <c r="F101" s="95">
        <v>4.7699999999999996</v>
      </c>
      <c r="G101" s="95">
        <v>3</v>
      </c>
      <c r="H101" s="97">
        <v>1212.6300000000001</v>
      </c>
      <c r="I101" s="182">
        <v>762.66</v>
      </c>
      <c r="J101" s="102">
        <f>(E101*F101)</f>
        <v>1212.6293999999998</v>
      </c>
      <c r="K101" s="102">
        <f t="shared" ref="K101:K102" si="87">(E101*G101)</f>
        <v>762.66</v>
      </c>
      <c r="L101" s="96">
        <f>SUM(J101,K101)</f>
        <v>1975.2893999999997</v>
      </c>
      <c r="M101" s="103">
        <f t="shared" ref="M101:M102" si="88">SUM(J101-H101)</f>
        <v>-6.0000000030413503E-4</v>
      </c>
      <c r="N101" s="103">
        <f t="shared" ref="N101:N102" si="89"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71"/>
      <c r="B102" s="260"/>
      <c r="C102" s="264"/>
      <c r="D102" s="118" t="s">
        <v>16</v>
      </c>
      <c r="E102" s="120">
        <v>251.62</v>
      </c>
      <c r="F102" s="95">
        <v>4.7699999999999996</v>
      </c>
      <c r="G102" s="95">
        <v>3</v>
      </c>
      <c r="H102" s="97">
        <v>1200.23</v>
      </c>
      <c r="I102" s="182">
        <v>754.86</v>
      </c>
      <c r="J102" s="102">
        <f>(E102*F102)</f>
        <v>1200.2274</v>
      </c>
      <c r="K102" s="102">
        <f t="shared" si="87"/>
        <v>754.86</v>
      </c>
      <c r="L102" s="96">
        <f>SUM(J102,K102)</f>
        <v>1955.0873999999999</v>
      </c>
      <c r="M102" s="103">
        <f t="shared" si="88"/>
        <v>-2.6000000000294676E-3</v>
      </c>
      <c r="N102" s="103">
        <f t="shared" si="89"/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71"/>
      <c r="B103" s="260"/>
      <c r="C103" s="264"/>
      <c r="D103" s="105" t="s">
        <v>54</v>
      </c>
      <c r="E103" s="106">
        <f>SUM(E100,E101,E102)</f>
        <v>718.54</v>
      </c>
      <c r="F103" s="106"/>
      <c r="G103" s="106"/>
      <c r="H103" s="107">
        <f>SUM(H100:H102)</f>
        <v>3427.44</v>
      </c>
      <c r="I103" s="107">
        <f>SUM(I100:I102)</f>
        <v>2155.62</v>
      </c>
      <c r="J103" s="106">
        <f t="shared" ref="J103:S103" si="90">SUM(J100,J101,J102)</f>
        <v>3427.4357999999993</v>
      </c>
      <c r="K103" s="106">
        <f t="shared" si="90"/>
        <v>2155.62</v>
      </c>
      <c r="L103" s="106">
        <f t="shared" si="90"/>
        <v>5583.0557999999992</v>
      </c>
      <c r="M103" s="106">
        <f t="shared" si="90"/>
        <v>-4.2000000005373295E-3</v>
      </c>
      <c r="N103" s="106">
        <f t="shared" si="90"/>
        <v>-1.1368683772161603E-13</v>
      </c>
      <c r="O103" s="106">
        <f t="shared" si="90"/>
        <v>0</v>
      </c>
      <c r="P103" s="106">
        <f t="shared" si="90"/>
        <v>0</v>
      </c>
      <c r="Q103" s="106">
        <f t="shared" si="90"/>
        <v>0</v>
      </c>
      <c r="R103" s="106">
        <f t="shared" si="90"/>
        <v>0</v>
      </c>
      <c r="S103" s="106">
        <f t="shared" si="90"/>
        <v>0</v>
      </c>
      <c r="T103" s="108"/>
    </row>
    <row r="104" spans="1:20" ht="12.75" customHeight="1" x14ac:dyDescent="0.2">
      <c r="A104" s="271"/>
      <c r="B104" s="260"/>
      <c r="C104" s="264"/>
      <c r="D104" s="118" t="s">
        <v>17</v>
      </c>
      <c r="E104" s="119">
        <v>229.86</v>
      </c>
      <c r="F104" s="95">
        <v>4.7699999999999996</v>
      </c>
      <c r="G104" s="95">
        <v>3</v>
      </c>
      <c r="H104" s="97">
        <v>1096.43</v>
      </c>
      <c r="I104" s="182">
        <v>689.58</v>
      </c>
      <c r="J104" s="102">
        <f>(E104*F104)</f>
        <v>1096.4322</v>
      </c>
      <c r="K104" s="102">
        <f>(E104*G104)</f>
        <v>689.58</v>
      </c>
      <c r="L104" s="96">
        <f>SUM(J104,K104)</f>
        <v>1786.0122000000001</v>
      </c>
      <c r="M104" s="103">
        <f>SUM(J104-H104)</f>
        <v>2.1999999999025022E-3</v>
      </c>
      <c r="N104" s="103">
        <f>SUM(K104-I104)</f>
        <v>0</v>
      </c>
      <c r="O104" s="102"/>
      <c r="P104" s="102"/>
      <c r="Q104" s="103"/>
      <c r="R104" s="103"/>
      <c r="S104" s="103"/>
      <c r="T104" s="104"/>
    </row>
    <row r="105" spans="1:20" ht="12.75" customHeight="1" x14ac:dyDescent="0.2">
      <c r="A105" s="271"/>
      <c r="B105" s="260"/>
      <c r="C105" s="264"/>
      <c r="D105" s="118" t="s">
        <v>18</v>
      </c>
      <c r="E105" s="119">
        <v>256.56</v>
      </c>
      <c r="F105" s="95">
        <v>4.7699999999999996</v>
      </c>
      <c r="G105" s="95">
        <v>3</v>
      </c>
      <c r="H105" s="97">
        <v>1223.79</v>
      </c>
      <c r="I105" s="182">
        <v>769.68</v>
      </c>
      <c r="J105" s="102">
        <f>(E105*F105)</f>
        <v>1223.7911999999999</v>
      </c>
      <c r="K105" s="102">
        <f t="shared" ref="K105:K106" si="91">(E105*G105)</f>
        <v>769.68000000000006</v>
      </c>
      <c r="L105" s="96">
        <f>SUM(J105,K105)</f>
        <v>1993.4712</v>
      </c>
      <c r="M105" s="103">
        <f t="shared" ref="M105:M106" si="92">SUM(J105-H105)</f>
        <v>1.199999999926149E-3</v>
      </c>
      <c r="N105" s="103">
        <f t="shared" ref="N105:N106" si="93">SUM(K105-I105)</f>
        <v>1.1368683772161603E-13</v>
      </c>
      <c r="O105" s="102"/>
      <c r="P105" s="102"/>
      <c r="Q105" s="103"/>
      <c r="R105" s="103"/>
      <c r="S105" s="103"/>
      <c r="T105" s="104"/>
    </row>
    <row r="106" spans="1:20" ht="13.5" customHeight="1" x14ac:dyDescent="0.2">
      <c r="A106" s="272"/>
      <c r="B106" s="266"/>
      <c r="C106" s="265"/>
      <c r="D106" s="118" t="s">
        <v>19</v>
      </c>
      <c r="E106" s="120">
        <v>226.7</v>
      </c>
      <c r="F106" s="95">
        <v>4.7699999999999996</v>
      </c>
      <c r="G106" s="95">
        <v>3</v>
      </c>
      <c r="H106" s="97">
        <v>1081.3599999999999</v>
      </c>
      <c r="I106" s="182">
        <v>680.1</v>
      </c>
      <c r="J106" s="102">
        <f>(E106*F106)</f>
        <v>1081.3589999999999</v>
      </c>
      <c r="K106" s="102">
        <f t="shared" si="91"/>
        <v>680.09999999999991</v>
      </c>
      <c r="L106" s="96">
        <f>SUM(J106,K106)</f>
        <v>1761.4589999999998</v>
      </c>
      <c r="M106" s="103">
        <f t="shared" si="92"/>
        <v>-9.9999999997635314E-4</v>
      </c>
      <c r="N106" s="103">
        <f t="shared" si="93"/>
        <v>-1.1368683772161603E-13</v>
      </c>
      <c r="O106" s="102"/>
      <c r="P106" s="102"/>
      <c r="Q106" s="103"/>
      <c r="R106" s="103"/>
      <c r="S106" s="103"/>
      <c r="T106" s="104"/>
    </row>
    <row r="107" spans="1:20" ht="24.75" x14ac:dyDescent="0.25">
      <c r="A107" s="82"/>
      <c r="B107" s="82"/>
      <c r="C107" s="82"/>
      <c r="D107" s="105" t="s">
        <v>55</v>
      </c>
      <c r="E107" s="106">
        <f>SUM(E104,E105,E106)</f>
        <v>713.12</v>
      </c>
      <c r="F107" s="106"/>
      <c r="G107" s="106"/>
      <c r="H107" s="107">
        <f>SUM(H104:H106)</f>
        <v>3401.58</v>
      </c>
      <c r="I107" s="107">
        <f>SUM(I104:I106)</f>
        <v>2139.36</v>
      </c>
      <c r="J107" s="106">
        <f t="shared" ref="J107:S107" si="94">SUM(J104,J105,J106)</f>
        <v>3401.5823999999998</v>
      </c>
      <c r="K107" s="106">
        <f t="shared" si="94"/>
        <v>2139.36</v>
      </c>
      <c r="L107" s="106">
        <f t="shared" si="94"/>
        <v>5540.9423999999999</v>
      </c>
      <c r="M107" s="106">
        <f t="shared" si="94"/>
        <v>2.3999999998522981E-3</v>
      </c>
      <c r="N107" s="106">
        <f t="shared" si="94"/>
        <v>0</v>
      </c>
      <c r="O107" s="106">
        <f t="shared" si="94"/>
        <v>0</v>
      </c>
      <c r="P107" s="106">
        <f t="shared" si="94"/>
        <v>0</v>
      </c>
      <c r="Q107" s="106">
        <f t="shared" si="94"/>
        <v>0</v>
      </c>
      <c r="R107" s="106">
        <f t="shared" si="94"/>
        <v>0</v>
      </c>
      <c r="S107" s="106">
        <f t="shared" si="94"/>
        <v>0</v>
      </c>
      <c r="T107" s="108"/>
    </row>
    <row r="108" spans="1:20" s="117" customFormat="1" x14ac:dyDescent="0.2">
      <c r="A108" s="111"/>
      <c r="B108" s="111"/>
      <c r="C108" s="112"/>
      <c r="D108" s="113" t="s">
        <v>56</v>
      </c>
      <c r="E108" s="114">
        <f>SUM(E95+E99+E103+E107)</f>
        <v>2574.2799999999997</v>
      </c>
      <c r="F108" s="114">
        <f>SUM(F95+F99+F103+F107)</f>
        <v>0</v>
      </c>
      <c r="G108" s="114">
        <f>SUM(G95+G99+G103+G107)</f>
        <v>0</v>
      </c>
      <c r="H108" s="115">
        <f>SUM(H95,H99,H103,H107)</f>
        <v>12279.33</v>
      </c>
      <c r="I108" s="115">
        <f>SUM(I107,I103,I99,I95)</f>
        <v>7722.8399999999983</v>
      </c>
      <c r="J108" s="114">
        <f t="shared" ref="J108:S108" si="95">SUM(J95+J99+J103+J107)</f>
        <v>12279.315599999998</v>
      </c>
      <c r="K108" s="114">
        <f t="shared" si="95"/>
        <v>7722.84</v>
      </c>
      <c r="L108" s="114">
        <f t="shared" si="95"/>
        <v>20002.155599999998</v>
      </c>
      <c r="M108" s="114">
        <f>SUM(M107,M103,M99,M95)</f>
        <v>-1.4400000001160151E-2</v>
      </c>
      <c r="N108" s="114">
        <f>SUM(N95,N99,N103,N107)</f>
        <v>-1.1368683772161603E-13</v>
      </c>
      <c r="O108" s="114">
        <f t="shared" si="95"/>
        <v>0</v>
      </c>
      <c r="P108" s="114">
        <f t="shared" si="95"/>
        <v>0</v>
      </c>
      <c r="Q108" s="114">
        <f t="shared" si="95"/>
        <v>0</v>
      </c>
      <c r="R108" s="114">
        <f t="shared" si="95"/>
        <v>0</v>
      </c>
      <c r="S108" s="114">
        <f t="shared" si="95"/>
        <v>0</v>
      </c>
      <c r="T108" s="116"/>
    </row>
    <row r="109" spans="1:20" ht="12.75" customHeight="1" x14ac:dyDescent="0.2">
      <c r="A109" s="270">
        <v>7</v>
      </c>
      <c r="B109" s="259" t="s">
        <v>32</v>
      </c>
      <c r="C109" s="263" t="s">
        <v>27</v>
      </c>
      <c r="D109" s="118" t="s">
        <v>8</v>
      </c>
      <c r="E109" s="95">
        <v>1024.1199999999999</v>
      </c>
      <c r="F109" s="95">
        <v>4.7699999999999996</v>
      </c>
      <c r="G109" s="95">
        <v>3</v>
      </c>
      <c r="H109" s="97">
        <v>4885.05</v>
      </c>
      <c r="I109" s="182">
        <v>3072.36</v>
      </c>
      <c r="J109" s="102">
        <f>(E109*F109)</f>
        <v>4885.0523999999987</v>
      </c>
      <c r="K109" s="102">
        <f>(E109*G109)</f>
        <v>3072.3599999999997</v>
      </c>
      <c r="L109" s="96">
        <f>SUM(J109,K109)</f>
        <v>7957.4123999999983</v>
      </c>
      <c r="M109" s="103">
        <f>SUM(J109-H109)</f>
        <v>2.399999998488056E-3</v>
      </c>
      <c r="N109" s="103">
        <f>SUM(K109-I109)</f>
        <v>-4.5474735088646412E-13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71"/>
      <c r="B110" s="260"/>
      <c r="C110" s="264"/>
      <c r="D110" s="118" t="s">
        <v>9</v>
      </c>
      <c r="E110" s="120">
        <v>931.44</v>
      </c>
      <c r="F110" s="95">
        <v>4.7699999999999996</v>
      </c>
      <c r="G110" s="95">
        <v>3</v>
      </c>
      <c r="H110" s="97">
        <v>4442.97</v>
      </c>
      <c r="I110" s="182">
        <v>2794.32</v>
      </c>
      <c r="J110" s="102">
        <f>(E110*F110)</f>
        <v>4442.9687999999996</v>
      </c>
      <c r="K110" s="102">
        <f t="shared" ref="K110:K111" si="96">(E110*G110)</f>
        <v>2794.32</v>
      </c>
      <c r="L110" s="96">
        <f>SUM(J110,K110)</f>
        <v>7237.2888000000003</v>
      </c>
      <c r="M110" s="103">
        <f t="shared" ref="M110:M111" si="97">SUM(J110-H110)</f>
        <v>-1.2000000006082701E-3</v>
      </c>
      <c r="N110" s="103">
        <f t="shared" ref="N110:N111" si="98">SUM(K110-I110)</f>
        <v>0</v>
      </c>
      <c r="O110" s="102"/>
      <c r="P110" s="102"/>
      <c r="Q110" s="103"/>
      <c r="R110" s="103"/>
      <c r="S110" s="103"/>
      <c r="T110" s="104"/>
    </row>
    <row r="111" spans="1:20" ht="12.75" customHeight="1" x14ac:dyDescent="0.2">
      <c r="A111" s="271"/>
      <c r="B111" s="260"/>
      <c r="C111" s="264"/>
      <c r="D111" s="118" t="s">
        <v>10</v>
      </c>
      <c r="E111" s="120">
        <v>1272.74</v>
      </c>
      <c r="F111" s="95">
        <v>4.7699999999999996</v>
      </c>
      <c r="G111" s="95">
        <v>3</v>
      </c>
      <c r="H111" s="97">
        <v>6070.97</v>
      </c>
      <c r="I111" s="182">
        <v>3818.22</v>
      </c>
      <c r="J111" s="102">
        <f>(E111*F111)</f>
        <v>6070.9697999999999</v>
      </c>
      <c r="K111" s="102">
        <f t="shared" si="96"/>
        <v>3818.2200000000003</v>
      </c>
      <c r="L111" s="96">
        <f>SUM(J111,K111)</f>
        <v>9889.1898000000001</v>
      </c>
      <c r="M111" s="103">
        <f t="shared" si="97"/>
        <v>-2.0000000040454324E-4</v>
      </c>
      <c r="N111" s="103">
        <f t="shared" si="98"/>
        <v>4.5474735088646412E-13</v>
      </c>
      <c r="O111" s="102"/>
      <c r="P111" s="102"/>
      <c r="Q111" s="103"/>
      <c r="R111" s="103"/>
      <c r="S111" s="103"/>
      <c r="T111" s="104"/>
    </row>
    <row r="112" spans="1:20" ht="12.75" customHeight="1" x14ac:dyDescent="0.2">
      <c r="A112" s="271"/>
      <c r="B112" s="260"/>
      <c r="C112" s="264"/>
      <c r="D112" s="105" t="s">
        <v>52</v>
      </c>
      <c r="E112" s="106">
        <f>SUM(E109,E110,E111)</f>
        <v>3228.3</v>
      </c>
      <c r="F112" s="106"/>
      <c r="G112" s="106"/>
      <c r="H112" s="107">
        <f>SUM(H109:H111)</f>
        <v>15398.990000000002</v>
      </c>
      <c r="I112" s="107">
        <f>SUM(I109:I111)</f>
        <v>9684.9</v>
      </c>
      <c r="J112" s="106">
        <f t="shared" ref="J112:S112" si="99">SUM(J109,J110,J111)</f>
        <v>15398.990999999998</v>
      </c>
      <c r="K112" s="106">
        <f t="shared" si="99"/>
        <v>9684.9000000000015</v>
      </c>
      <c r="L112" s="106">
        <f t="shared" si="99"/>
        <v>25083.891</v>
      </c>
      <c r="M112" s="106">
        <f t="shared" si="99"/>
        <v>9.9999999747524271E-4</v>
      </c>
      <c r="N112" s="106">
        <f t="shared" si="99"/>
        <v>0</v>
      </c>
      <c r="O112" s="106">
        <f t="shared" si="99"/>
        <v>0</v>
      </c>
      <c r="P112" s="106">
        <f t="shared" si="99"/>
        <v>0</v>
      </c>
      <c r="Q112" s="106">
        <f t="shared" si="99"/>
        <v>0</v>
      </c>
      <c r="R112" s="106">
        <f t="shared" si="99"/>
        <v>0</v>
      </c>
      <c r="S112" s="106">
        <f t="shared" si="99"/>
        <v>0</v>
      </c>
      <c r="T112" s="108"/>
    </row>
    <row r="113" spans="1:20" ht="12.75" customHeight="1" x14ac:dyDescent="0.2">
      <c r="A113" s="271"/>
      <c r="B113" s="260"/>
      <c r="C113" s="264"/>
      <c r="D113" s="118" t="s">
        <v>11</v>
      </c>
      <c r="E113" s="119">
        <v>1119</v>
      </c>
      <c r="F113" s="95">
        <v>4.7699999999999996</v>
      </c>
      <c r="G113" s="95">
        <v>3</v>
      </c>
      <c r="H113" s="97">
        <v>5337.63</v>
      </c>
      <c r="I113" s="182">
        <v>3357</v>
      </c>
      <c r="J113" s="102">
        <f>(E113*F113)</f>
        <v>5337.6299999999992</v>
      </c>
      <c r="K113" s="102">
        <f>(E113*G113)</f>
        <v>3357</v>
      </c>
      <c r="L113" s="96">
        <f>SUM(J113,K113)</f>
        <v>8694.6299999999992</v>
      </c>
      <c r="M113" s="103">
        <f>SUM(J113-H113)</f>
        <v>-9.0949470177292824E-13</v>
      </c>
      <c r="N113" s="103">
        <f>SUM(K113-I113)</f>
        <v>0</v>
      </c>
      <c r="O113" s="102"/>
      <c r="P113" s="102"/>
      <c r="Q113" s="103"/>
      <c r="R113" s="103"/>
      <c r="S113" s="103"/>
      <c r="T113" s="104"/>
    </row>
    <row r="114" spans="1:20" ht="12.75" customHeight="1" x14ac:dyDescent="0.2">
      <c r="A114" s="271"/>
      <c r="B114" s="260"/>
      <c r="C114" s="264"/>
      <c r="D114" s="118" t="s">
        <v>12</v>
      </c>
      <c r="E114" s="119">
        <v>1196.28</v>
      </c>
      <c r="F114" s="95">
        <v>4.7699999999999996</v>
      </c>
      <c r="G114" s="95">
        <v>3</v>
      </c>
      <c r="H114" s="97">
        <v>5706.26</v>
      </c>
      <c r="I114" s="182">
        <v>3588.84</v>
      </c>
      <c r="J114" s="102">
        <f>(E114*F114)</f>
        <v>5706.2555999999995</v>
      </c>
      <c r="K114" s="102">
        <f t="shared" ref="K114:K115" si="100">(E114*G114)</f>
        <v>3588.84</v>
      </c>
      <c r="L114" s="96">
        <f>SUM(J114,K114)</f>
        <v>9295.0956000000006</v>
      </c>
      <c r="M114" s="103">
        <f t="shared" ref="M114:M115" si="101">SUM(J114-H114)</f>
        <v>-4.400000000714499E-3</v>
      </c>
      <c r="N114" s="103">
        <f t="shared" ref="N114:N115" si="102">SUM(K114-I114)</f>
        <v>0</v>
      </c>
      <c r="O114" s="102"/>
      <c r="P114" s="102"/>
      <c r="Q114" s="103"/>
      <c r="R114" s="103"/>
      <c r="S114" s="103"/>
      <c r="T114" s="104"/>
    </row>
    <row r="115" spans="1:20" ht="12.75" customHeight="1" x14ac:dyDescent="0.2">
      <c r="A115" s="271"/>
      <c r="B115" s="260"/>
      <c r="C115" s="264"/>
      <c r="D115" s="118" t="s">
        <v>13</v>
      </c>
      <c r="E115" s="119">
        <v>1113.9000000000001</v>
      </c>
      <c r="F115" s="95">
        <v>4.7699999999999996</v>
      </c>
      <c r="G115" s="95">
        <v>3</v>
      </c>
      <c r="H115" s="97">
        <v>5313.3</v>
      </c>
      <c r="I115" s="182">
        <v>3341.7</v>
      </c>
      <c r="J115" s="102">
        <f>(E115*F115)</f>
        <v>5313.3029999999999</v>
      </c>
      <c r="K115" s="102">
        <f t="shared" si="100"/>
        <v>3341.7000000000003</v>
      </c>
      <c r="L115" s="96">
        <f>SUM(J115,K115)</f>
        <v>8655.0030000000006</v>
      </c>
      <c r="M115" s="103">
        <f t="shared" si="101"/>
        <v>2.9999999997016857E-3</v>
      </c>
      <c r="N115" s="103">
        <f t="shared" si="102"/>
        <v>4.5474735088646412E-13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71"/>
      <c r="B116" s="260"/>
      <c r="C116" s="264"/>
      <c r="D116" s="105" t="s">
        <v>53</v>
      </c>
      <c r="E116" s="106">
        <f>SUM(E113,E114,E115)</f>
        <v>3429.18</v>
      </c>
      <c r="F116" s="106"/>
      <c r="G116" s="106"/>
      <c r="H116" s="107">
        <f>SUM(H113:H115)</f>
        <v>16357.189999999999</v>
      </c>
      <c r="I116" s="107">
        <f>SUM(I113:I115)</f>
        <v>10287.540000000001</v>
      </c>
      <c r="J116" s="106">
        <f t="shared" ref="J116:S116" si="103">SUM(J113,J114,J115)</f>
        <v>16357.188599999998</v>
      </c>
      <c r="K116" s="106">
        <f t="shared" si="103"/>
        <v>10287.540000000001</v>
      </c>
      <c r="L116" s="106">
        <f t="shared" si="103"/>
        <v>26644.728599999999</v>
      </c>
      <c r="M116" s="106">
        <f t="shared" si="103"/>
        <v>-1.400000001922308E-3</v>
      </c>
      <c r="N116" s="106">
        <f t="shared" si="103"/>
        <v>4.5474735088646412E-13</v>
      </c>
      <c r="O116" s="106">
        <f t="shared" si="103"/>
        <v>0</v>
      </c>
      <c r="P116" s="106">
        <f t="shared" si="103"/>
        <v>0</v>
      </c>
      <c r="Q116" s="106">
        <f t="shared" si="103"/>
        <v>0</v>
      </c>
      <c r="R116" s="106">
        <f t="shared" si="103"/>
        <v>0</v>
      </c>
      <c r="S116" s="106">
        <f t="shared" si="103"/>
        <v>0</v>
      </c>
      <c r="T116" s="108"/>
    </row>
    <row r="117" spans="1:20" ht="12.75" customHeight="1" x14ac:dyDescent="0.2">
      <c r="A117" s="271"/>
      <c r="B117" s="260"/>
      <c r="C117" s="264"/>
      <c r="D117" s="118" t="s">
        <v>14</v>
      </c>
      <c r="E117" s="119">
        <v>1120.98</v>
      </c>
      <c r="F117" s="95">
        <v>4.7699999999999996</v>
      </c>
      <c r="G117" s="95">
        <v>3</v>
      </c>
      <c r="H117" s="97">
        <v>5347.07</v>
      </c>
      <c r="I117" s="182">
        <v>3362.94</v>
      </c>
      <c r="J117" s="102">
        <f>(E117*F117)</f>
        <v>5347.0745999999999</v>
      </c>
      <c r="K117" s="102">
        <f>(E117*G117)</f>
        <v>3362.94</v>
      </c>
      <c r="L117" s="96">
        <f>SUM(J117,K117)</f>
        <v>8710.0146000000004</v>
      </c>
      <c r="M117" s="103">
        <f>SUM(J117-H117)</f>
        <v>4.6000000002095476E-3</v>
      </c>
      <c r="N117" s="103">
        <f>SUM(K117-I117)</f>
        <v>0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71"/>
      <c r="B118" s="260"/>
      <c r="C118" s="264"/>
      <c r="D118" s="118" t="s">
        <v>15</v>
      </c>
      <c r="E118" s="119">
        <v>1292.6400000000001</v>
      </c>
      <c r="F118" s="95">
        <v>4.7699999999999996</v>
      </c>
      <c r="G118" s="95">
        <v>3</v>
      </c>
      <c r="H118" s="97">
        <v>6165.89</v>
      </c>
      <c r="I118" s="182">
        <v>3877.92</v>
      </c>
      <c r="J118" s="102">
        <f>(E118*F118)</f>
        <v>6165.8927999999996</v>
      </c>
      <c r="K118" s="102">
        <f t="shared" ref="K118:K119" si="104">(E118*G118)</f>
        <v>3877.92</v>
      </c>
      <c r="L118" s="96">
        <f>SUM(J118,K118)</f>
        <v>10043.8128</v>
      </c>
      <c r="M118" s="103">
        <f t="shared" ref="M118:M119" si="105">SUM(J118-H118)</f>
        <v>2.7999999992971425E-3</v>
      </c>
      <c r="N118" s="103">
        <f t="shared" ref="N118:N119" si="106">SUM(K118-I118)</f>
        <v>0</v>
      </c>
      <c r="O118" s="102"/>
      <c r="P118" s="102"/>
      <c r="Q118" s="103"/>
      <c r="R118" s="103"/>
      <c r="S118" s="103"/>
      <c r="T118" s="104"/>
    </row>
    <row r="119" spans="1:20" ht="12.75" customHeight="1" x14ac:dyDescent="0.2">
      <c r="A119" s="271"/>
      <c r="B119" s="260"/>
      <c r="C119" s="264"/>
      <c r="D119" s="118" t="s">
        <v>16</v>
      </c>
      <c r="E119" s="120">
        <v>1163.5</v>
      </c>
      <c r="F119" s="95">
        <v>4.7699999999999996</v>
      </c>
      <c r="G119" s="95">
        <v>3</v>
      </c>
      <c r="H119" s="97">
        <v>5549.9</v>
      </c>
      <c r="I119" s="182">
        <v>3490.5</v>
      </c>
      <c r="J119" s="102">
        <f>(E119*F119)</f>
        <v>5549.8949999999995</v>
      </c>
      <c r="K119" s="102">
        <f t="shared" si="104"/>
        <v>3490.5</v>
      </c>
      <c r="L119" s="96">
        <f>SUM(J119,K119)</f>
        <v>9040.3950000000004</v>
      </c>
      <c r="M119" s="103">
        <f t="shared" si="105"/>
        <v>-5.0000000001091394E-3</v>
      </c>
      <c r="N119" s="103">
        <f t="shared" si="106"/>
        <v>0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71"/>
      <c r="B120" s="260"/>
      <c r="C120" s="264"/>
      <c r="D120" s="105" t="s">
        <v>54</v>
      </c>
      <c r="E120" s="106">
        <f>SUM(E117,E118,E119)</f>
        <v>3577.12</v>
      </c>
      <c r="F120" s="106"/>
      <c r="G120" s="106"/>
      <c r="H120" s="107">
        <f>SUM(H117:H119)</f>
        <v>17062.86</v>
      </c>
      <c r="I120" s="107">
        <f>SUM(I117:I119)</f>
        <v>10731.36</v>
      </c>
      <c r="J120" s="106">
        <f t="shared" ref="J120:S120" si="107">SUM(J117,J118,J119)</f>
        <v>17062.862399999998</v>
      </c>
      <c r="K120" s="106">
        <f t="shared" si="107"/>
        <v>10731.36</v>
      </c>
      <c r="L120" s="106">
        <f t="shared" si="107"/>
        <v>27794.222400000002</v>
      </c>
      <c r="M120" s="106">
        <f t="shared" si="107"/>
        <v>2.3999999993975507E-3</v>
      </c>
      <c r="N120" s="106">
        <f t="shared" si="107"/>
        <v>0</v>
      </c>
      <c r="O120" s="106">
        <f t="shared" si="107"/>
        <v>0</v>
      </c>
      <c r="P120" s="106">
        <f t="shared" si="107"/>
        <v>0</v>
      </c>
      <c r="Q120" s="106">
        <f t="shared" si="107"/>
        <v>0</v>
      </c>
      <c r="R120" s="106">
        <f t="shared" si="107"/>
        <v>0</v>
      </c>
      <c r="S120" s="106">
        <f t="shared" si="107"/>
        <v>0</v>
      </c>
      <c r="T120" s="108"/>
    </row>
    <row r="121" spans="1:20" ht="12.75" customHeight="1" x14ac:dyDescent="0.2">
      <c r="A121" s="271"/>
      <c r="B121" s="260"/>
      <c r="C121" s="264"/>
      <c r="D121" s="118" t="s">
        <v>17</v>
      </c>
      <c r="E121" s="119">
        <v>964.56</v>
      </c>
      <c r="F121" s="95">
        <v>4.7699999999999996</v>
      </c>
      <c r="G121" s="95">
        <v>3</v>
      </c>
      <c r="H121" s="97">
        <v>4600.95</v>
      </c>
      <c r="I121" s="182">
        <v>2893.68</v>
      </c>
      <c r="J121" s="102">
        <f>(E121*F121)</f>
        <v>4600.9511999999995</v>
      </c>
      <c r="K121" s="102">
        <f>(E121*G121)</f>
        <v>2893.68</v>
      </c>
      <c r="L121" s="96">
        <f>SUM(J121,K121)</f>
        <v>7494.6311999999998</v>
      </c>
      <c r="M121" s="103">
        <f>SUM(J121-H121)</f>
        <v>1.1999999996987754E-3</v>
      </c>
      <c r="N121" s="103">
        <f>SUM(K121-I121)</f>
        <v>0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71"/>
      <c r="B122" s="260"/>
      <c r="C122" s="264"/>
      <c r="D122" s="118" t="s">
        <v>18</v>
      </c>
      <c r="E122" s="119">
        <v>1102.06</v>
      </c>
      <c r="F122" s="95">
        <v>4.7699999999999996</v>
      </c>
      <c r="G122" s="95">
        <v>3</v>
      </c>
      <c r="H122" s="97">
        <v>5256.83</v>
      </c>
      <c r="I122" s="182">
        <v>3306.18</v>
      </c>
      <c r="J122" s="102">
        <f>(E122*F122)</f>
        <v>5256.8261999999995</v>
      </c>
      <c r="K122" s="102">
        <f t="shared" ref="K122:K123" si="108">(E122*G122)</f>
        <v>3306.18</v>
      </c>
      <c r="L122" s="96">
        <f>SUM(J122,K122)</f>
        <v>8563.0061999999998</v>
      </c>
      <c r="M122" s="103">
        <f t="shared" ref="M122:M123" si="109">SUM(J122-H122)</f>
        <v>-3.800000000410364E-3</v>
      </c>
      <c r="N122" s="103">
        <f t="shared" ref="N122:N123" si="110">SUM(K122-I122)</f>
        <v>0</v>
      </c>
      <c r="O122" s="102"/>
      <c r="P122" s="102"/>
      <c r="Q122" s="103"/>
      <c r="R122" s="103"/>
      <c r="S122" s="103"/>
      <c r="T122" s="104"/>
    </row>
    <row r="123" spans="1:20" ht="13.5" customHeight="1" x14ac:dyDescent="0.2">
      <c r="A123" s="272"/>
      <c r="B123" s="266"/>
      <c r="C123" s="265"/>
      <c r="D123" s="118" t="s">
        <v>19</v>
      </c>
      <c r="E123" s="120">
        <v>907.38</v>
      </c>
      <c r="F123" s="95">
        <v>4.7699999999999996</v>
      </c>
      <c r="G123" s="95">
        <v>3</v>
      </c>
      <c r="H123" s="97">
        <v>4328.2</v>
      </c>
      <c r="I123" s="182">
        <v>2722.14</v>
      </c>
      <c r="J123" s="102">
        <f>(E123*F123)</f>
        <v>4328.2025999999996</v>
      </c>
      <c r="K123" s="102">
        <f t="shared" si="108"/>
        <v>2722.14</v>
      </c>
      <c r="L123" s="96">
        <f>SUM(J123,K123)</f>
        <v>7050.3425999999999</v>
      </c>
      <c r="M123" s="103">
        <f t="shared" si="109"/>
        <v>2.599999999802094E-3</v>
      </c>
      <c r="N123" s="103">
        <f t="shared" si="110"/>
        <v>0</v>
      </c>
      <c r="O123" s="102"/>
      <c r="P123" s="102"/>
      <c r="Q123" s="103"/>
      <c r="R123" s="103"/>
      <c r="S123" s="103"/>
      <c r="T123" s="104"/>
    </row>
    <row r="124" spans="1:20" ht="24.75" x14ac:dyDescent="0.25">
      <c r="A124" s="82"/>
      <c r="B124" s="82"/>
      <c r="C124" s="82"/>
      <c r="D124" s="105" t="s">
        <v>55</v>
      </c>
      <c r="E124" s="106">
        <f>SUM(E121,E122,E123)</f>
        <v>2974</v>
      </c>
      <c r="F124" s="106"/>
      <c r="G124" s="106"/>
      <c r="H124" s="107">
        <f>SUM(H121:H123)</f>
        <v>14185.98</v>
      </c>
      <c r="I124" s="107">
        <f>SUM(I121:I123)</f>
        <v>8922</v>
      </c>
      <c r="J124" s="106">
        <f t="shared" ref="J124:S124" si="111">SUM(J121,J122,J123)</f>
        <v>14185.98</v>
      </c>
      <c r="K124" s="106">
        <f t="shared" si="111"/>
        <v>8922</v>
      </c>
      <c r="L124" s="106">
        <f t="shared" si="111"/>
        <v>23107.98</v>
      </c>
      <c r="M124" s="106">
        <f t="shared" si="111"/>
        <v>-9.0949470177292824E-13</v>
      </c>
      <c r="N124" s="106">
        <f t="shared" si="111"/>
        <v>0</v>
      </c>
      <c r="O124" s="106">
        <f t="shared" si="111"/>
        <v>0</v>
      </c>
      <c r="P124" s="106">
        <f t="shared" si="111"/>
        <v>0</v>
      </c>
      <c r="Q124" s="106">
        <f t="shared" si="111"/>
        <v>0</v>
      </c>
      <c r="R124" s="106">
        <f t="shared" si="111"/>
        <v>0</v>
      </c>
      <c r="S124" s="106">
        <f t="shared" si="111"/>
        <v>0</v>
      </c>
      <c r="T124" s="108"/>
    </row>
    <row r="125" spans="1:20" s="117" customFormat="1" x14ac:dyDescent="0.2">
      <c r="A125" s="111"/>
      <c r="B125" s="111"/>
      <c r="C125" s="112"/>
      <c r="D125" s="113" t="s">
        <v>56</v>
      </c>
      <c r="E125" s="114">
        <f>SUM(E112+E116+E120+E124)</f>
        <v>13208.599999999999</v>
      </c>
      <c r="F125" s="114">
        <f>SUM(F112+F116+F120+F124)</f>
        <v>0</v>
      </c>
      <c r="G125" s="114">
        <f>SUM(G112+G116+G120+G124)</f>
        <v>0</v>
      </c>
      <c r="H125" s="115">
        <f>SUM(H112,H116,H120,H124)</f>
        <v>63005.020000000004</v>
      </c>
      <c r="I125" s="115">
        <f>SUM(I124,I120,I116,I112)</f>
        <v>39625.800000000003</v>
      </c>
      <c r="J125" s="114">
        <f t="shared" ref="J125:S125" si="112">SUM(J112+J116+J120+J124)</f>
        <v>63005.021999999997</v>
      </c>
      <c r="K125" s="114">
        <f t="shared" si="112"/>
        <v>39625.800000000003</v>
      </c>
      <c r="L125" s="114">
        <f t="shared" si="112"/>
        <v>102630.822</v>
      </c>
      <c r="M125" s="114">
        <f t="shared" si="112"/>
        <v>1.9999999940409907E-3</v>
      </c>
      <c r="N125" s="114">
        <f t="shared" si="112"/>
        <v>4.5474735088646412E-13</v>
      </c>
      <c r="O125" s="114">
        <f t="shared" si="112"/>
        <v>0</v>
      </c>
      <c r="P125" s="114">
        <f t="shared" si="112"/>
        <v>0</v>
      </c>
      <c r="Q125" s="114">
        <f t="shared" si="112"/>
        <v>0</v>
      </c>
      <c r="R125" s="114">
        <f t="shared" si="112"/>
        <v>0</v>
      </c>
      <c r="S125" s="114">
        <f t="shared" si="112"/>
        <v>0</v>
      </c>
      <c r="T125" s="116"/>
    </row>
    <row r="126" spans="1:20" ht="12.75" customHeight="1" x14ac:dyDescent="0.2">
      <c r="A126" s="270">
        <v>8</v>
      </c>
      <c r="B126" s="259" t="s">
        <v>33</v>
      </c>
      <c r="C126" s="263" t="s">
        <v>28</v>
      </c>
      <c r="D126" s="118" t="s">
        <v>8</v>
      </c>
      <c r="E126" s="119">
        <v>121.54</v>
      </c>
      <c r="F126" s="95">
        <v>4.7699999999999996</v>
      </c>
      <c r="G126" s="95">
        <v>3</v>
      </c>
      <c r="H126" s="97">
        <v>579.75</v>
      </c>
      <c r="I126" s="182">
        <v>364.62</v>
      </c>
      <c r="J126" s="102">
        <f>(E126*F126)</f>
        <v>579.74580000000003</v>
      </c>
      <c r="K126" s="102">
        <f>(E126*G126)</f>
        <v>364.62</v>
      </c>
      <c r="L126" s="96">
        <f>SUM(J126,K126)</f>
        <v>944.36580000000004</v>
      </c>
      <c r="M126" s="103">
        <f>SUM(J126-H126)</f>
        <v>-4.1999999999688953E-3</v>
      </c>
      <c r="N126" s="103">
        <f>SUM(K126-I126)</f>
        <v>0</v>
      </c>
      <c r="O126" s="102"/>
      <c r="P126" s="102"/>
      <c r="Q126" s="103"/>
      <c r="R126" s="103"/>
      <c r="S126" s="103"/>
      <c r="T126" s="104"/>
    </row>
    <row r="127" spans="1:20" ht="12.75" customHeight="1" x14ac:dyDescent="0.2">
      <c r="A127" s="271"/>
      <c r="B127" s="260"/>
      <c r="C127" s="264"/>
      <c r="D127" s="118" t="s">
        <v>9</v>
      </c>
      <c r="E127" s="120">
        <v>95.02</v>
      </c>
      <c r="F127" s="95">
        <v>4.7699999999999996</v>
      </c>
      <c r="G127" s="95">
        <v>3</v>
      </c>
      <c r="H127" s="97">
        <v>453.25</v>
      </c>
      <c r="I127" s="182">
        <v>285.06</v>
      </c>
      <c r="J127" s="102">
        <f>(E127*F127)</f>
        <v>453.24539999999996</v>
      </c>
      <c r="K127" s="102">
        <f t="shared" ref="K127:K128" si="113">(E127*G127)</f>
        <v>285.06</v>
      </c>
      <c r="L127" s="96">
        <f>SUM(J127,K127)</f>
        <v>738.30539999999996</v>
      </c>
      <c r="M127" s="103">
        <f t="shared" ref="M127:M128" si="114">SUM(J127-H127)</f>
        <v>-4.6000000000390173E-3</v>
      </c>
      <c r="N127" s="103">
        <f t="shared" ref="N127:N128" si="115">SUM(K127-I127)</f>
        <v>0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71"/>
      <c r="B128" s="260"/>
      <c r="C128" s="264"/>
      <c r="D128" s="118" t="s">
        <v>10</v>
      </c>
      <c r="E128" s="120">
        <v>204.94</v>
      </c>
      <c r="F128" s="95">
        <v>4.7699999999999996</v>
      </c>
      <c r="G128" s="95">
        <v>3</v>
      </c>
      <c r="H128" s="97">
        <v>977.56</v>
      </c>
      <c r="I128" s="97">
        <v>614.82000000000005</v>
      </c>
      <c r="J128" s="102">
        <f>(E128*F128)</f>
        <v>977.5637999999999</v>
      </c>
      <c r="K128" s="102">
        <f t="shared" si="113"/>
        <v>614.81999999999994</v>
      </c>
      <c r="L128" s="96">
        <f>SUM(J128,K128)</f>
        <v>1592.3837999999998</v>
      </c>
      <c r="M128" s="103">
        <f t="shared" si="114"/>
        <v>3.7999999999556167E-3</v>
      </c>
      <c r="N128" s="103">
        <f t="shared" si="115"/>
        <v>-1.1368683772161603E-13</v>
      </c>
      <c r="O128" s="102"/>
      <c r="P128" s="102"/>
      <c r="Q128" s="103"/>
      <c r="R128" s="103"/>
      <c r="S128" s="103"/>
      <c r="T128" s="104"/>
    </row>
    <row r="129" spans="1:20" ht="12.75" customHeight="1" x14ac:dyDescent="0.2">
      <c r="A129" s="271"/>
      <c r="B129" s="260"/>
      <c r="C129" s="264"/>
      <c r="D129" s="105" t="s">
        <v>52</v>
      </c>
      <c r="E129" s="106">
        <f>SUM(E126,E127,E128)</f>
        <v>421.5</v>
      </c>
      <c r="F129" s="106"/>
      <c r="G129" s="106"/>
      <c r="H129" s="107">
        <f>SUM(H126:H128)</f>
        <v>2010.56</v>
      </c>
      <c r="I129" s="107">
        <f>SUM(I126:I128)</f>
        <v>1264.5</v>
      </c>
      <c r="J129" s="106">
        <f t="shared" ref="J129:S129" si="116">SUM(J126,J127,J128)</f>
        <v>2010.5549999999998</v>
      </c>
      <c r="K129" s="106">
        <f t="shared" si="116"/>
        <v>1264.5</v>
      </c>
      <c r="L129" s="106">
        <f t="shared" si="116"/>
        <v>3275.0549999999998</v>
      </c>
      <c r="M129" s="106">
        <f t="shared" si="116"/>
        <v>-5.0000000000522959E-3</v>
      </c>
      <c r="N129" s="106">
        <f t="shared" si="116"/>
        <v>-1.1368683772161603E-13</v>
      </c>
      <c r="O129" s="106">
        <f t="shared" si="116"/>
        <v>0</v>
      </c>
      <c r="P129" s="106">
        <f t="shared" si="116"/>
        <v>0</v>
      </c>
      <c r="Q129" s="106">
        <f t="shared" si="116"/>
        <v>0</v>
      </c>
      <c r="R129" s="106">
        <f t="shared" si="116"/>
        <v>0</v>
      </c>
      <c r="S129" s="106">
        <f t="shared" si="116"/>
        <v>0</v>
      </c>
      <c r="T129" s="108"/>
    </row>
    <row r="130" spans="1:20" ht="12.75" customHeight="1" x14ac:dyDescent="0.2">
      <c r="A130" s="271"/>
      <c r="B130" s="260"/>
      <c r="C130" s="264"/>
      <c r="D130" s="118" t="s">
        <v>11</v>
      </c>
      <c r="E130" s="119">
        <v>127.34</v>
      </c>
      <c r="F130" s="95">
        <v>4.7699999999999996</v>
      </c>
      <c r="G130" s="95">
        <v>3</v>
      </c>
      <c r="H130" s="97">
        <v>607.41</v>
      </c>
      <c r="I130" s="182">
        <v>382.02</v>
      </c>
      <c r="J130" s="102">
        <f>(E130*F130)</f>
        <v>607.41179999999997</v>
      </c>
      <c r="K130" s="102">
        <f>(E130*G130)</f>
        <v>382.02</v>
      </c>
      <c r="L130" s="96">
        <f>SUM(J130,K130)</f>
        <v>989.43179999999995</v>
      </c>
      <c r="M130" s="103">
        <f>SUM(J130-H130)</f>
        <v>1.8000000000029104E-3</v>
      </c>
      <c r="N130" s="103">
        <f>SUM(K130-I130)</f>
        <v>0</v>
      </c>
      <c r="O130" s="102"/>
      <c r="P130" s="102"/>
      <c r="Q130" s="103"/>
      <c r="R130" s="103"/>
      <c r="S130" s="103"/>
      <c r="T130" s="104"/>
    </row>
    <row r="131" spans="1:20" ht="12.75" customHeight="1" x14ac:dyDescent="0.2">
      <c r="A131" s="271"/>
      <c r="B131" s="260"/>
      <c r="C131" s="264"/>
      <c r="D131" s="118" t="s">
        <v>12</v>
      </c>
      <c r="E131" s="119">
        <v>199.3</v>
      </c>
      <c r="F131" s="95">
        <v>4.7699999999999996</v>
      </c>
      <c r="G131" s="95">
        <v>3</v>
      </c>
      <c r="H131" s="97">
        <v>950.66</v>
      </c>
      <c r="I131" s="182">
        <v>597.9</v>
      </c>
      <c r="J131" s="102">
        <f>(E131*F131)</f>
        <v>950.66099999999994</v>
      </c>
      <c r="K131" s="102">
        <f t="shared" ref="K131:K132" si="117">(E131*G131)</f>
        <v>597.90000000000009</v>
      </c>
      <c r="L131" s="96">
        <f>SUM(J131,K131)</f>
        <v>1548.5610000000001</v>
      </c>
      <c r="M131" s="103">
        <f t="shared" ref="M131:M132" si="118">SUM(J131-H131)</f>
        <v>9.9999999997635314E-4</v>
      </c>
      <c r="N131" s="103">
        <f t="shared" ref="N131:N132" si="119">SUM(K131-I131)</f>
        <v>1.1368683772161603E-13</v>
      </c>
      <c r="O131" s="102"/>
      <c r="P131" s="102"/>
      <c r="Q131" s="103"/>
      <c r="R131" s="103"/>
      <c r="S131" s="103"/>
      <c r="T131" s="104"/>
    </row>
    <row r="132" spans="1:20" ht="12.75" customHeight="1" x14ac:dyDescent="0.2">
      <c r="A132" s="271"/>
      <c r="B132" s="260"/>
      <c r="C132" s="264"/>
      <c r="D132" s="118" t="s">
        <v>13</v>
      </c>
      <c r="E132" s="119">
        <v>310.60000000000002</v>
      </c>
      <c r="F132" s="95">
        <v>4.7699999999999996</v>
      </c>
      <c r="G132" s="95">
        <v>3</v>
      </c>
      <c r="H132" s="97">
        <v>1481.56</v>
      </c>
      <c r="I132" s="182">
        <v>931.8</v>
      </c>
      <c r="J132" s="102">
        <f>(E132*F132)</f>
        <v>1481.5619999999999</v>
      </c>
      <c r="K132" s="102">
        <f t="shared" si="117"/>
        <v>931.80000000000007</v>
      </c>
      <c r="L132" s="96">
        <f>SUM(J132,K132)</f>
        <v>2413.3620000000001</v>
      </c>
      <c r="M132" s="103">
        <f t="shared" si="118"/>
        <v>1.9999999999527063E-3</v>
      </c>
      <c r="N132" s="103">
        <f t="shared" si="119"/>
        <v>1.1368683772161603E-13</v>
      </c>
      <c r="O132" s="102"/>
      <c r="P132" s="102"/>
      <c r="Q132" s="103"/>
      <c r="R132" s="103"/>
      <c r="S132" s="103"/>
      <c r="T132" s="104"/>
    </row>
    <row r="133" spans="1:20" ht="12.75" customHeight="1" x14ac:dyDescent="0.2">
      <c r="A133" s="271"/>
      <c r="B133" s="260"/>
      <c r="C133" s="264"/>
      <c r="D133" s="105" t="s">
        <v>53</v>
      </c>
      <c r="E133" s="106">
        <f>SUM(E130,E131,E132)</f>
        <v>637.24</v>
      </c>
      <c r="F133" s="106"/>
      <c r="G133" s="106"/>
      <c r="H133" s="107">
        <f>SUM(H130:H132)</f>
        <v>3039.63</v>
      </c>
      <c r="I133" s="107">
        <f>SUM(I130:I132)</f>
        <v>1911.7199999999998</v>
      </c>
      <c r="J133" s="106">
        <f t="shared" ref="J133:S133" si="120">SUM(J130,J131,J132)</f>
        <v>3039.6347999999998</v>
      </c>
      <c r="K133" s="106">
        <f t="shared" si="120"/>
        <v>1911.7200000000003</v>
      </c>
      <c r="L133" s="106">
        <f t="shared" si="120"/>
        <v>4951.3548000000001</v>
      </c>
      <c r="M133" s="106">
        <f t="shared" si="120"/>
        <v>4.7999999999319698E-3</v>
      </c>
      <c r="N133" s="106">
        <f t="shared" si="120"/>
        <v>2.2737367544323206E-13</v>
      </c>
      <c r="O133" s="106">
        <f t="shared" si="120"/>
        <v>0</v>
      </c>
      <c r="P133" s="106">
        <f t="shared" si="120"/>
        <v>0</v>
      </c>
      <c r="Q133" s="106">
        <f t="shared" si="120"/>
        <v>0</v>
      </c>
      <c r="R133" s="106">
        <f t="shared" si="120"/>
        <v>0</v>
      </c>
      <c r="S133" s="106">
        <f t="shared" si="120"/>
        <v>0</v>
      </c>
      <c r="T133" s="108"/>
    </row>
    <row r="134" spans="1:20" ht="12.75" customHeight="1" x14ac:dyDescent="0.2">
      <c r="A134" s="271"/>
      <c r="B134" s="260"/>
      <c r="C134" s="264"/>
      <c r="D134" s="118" t="s">
        <v>14</v>
      </c>
      <c r="E134" s="119">
        <v>170.58</v>
      </c>
      <c r="F134" s="95">
        <v>4.7699999999999996</v>
      </c>
      <c r="G134" s="95">
        <v>3</v>
      </c>
      <c r="H134" s="97">
        <v>813.67</v>
      </c>
      <c r="I134" s="182">
        <v>511.74</v>
      </c>
      <c r="J134" s="102">
        <f>(E134*F134)</f>
        <v>813.66660000000002</v>
      </c>
      <c r="K134" s="102">
        <f>(E134*G134)</f>
        <v>511.74</v>
      </c>
      <c r="L134" s="96">
        <f>SUM(J134,K134)</f>
        <v>1325.4066</v>
      </c>
      <c r="M134" s="103">
        <f>SUM(J134-H134)</f>
        <v>-3.399999999942338E-3</v>
      </c>
      <c r="N134" s="103">
        <f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71"/>
      <c r="B135" s="260"/>
      <c r="C135" s="264"/>
      <c r="D135" s="118" t="s">
        <v>15</v>
      </c>
      <c r="E135" s="119">
        <v>129.72</v>
      </c>
      <c r="F135" s="95">
        <v>4.7699999999999996</v>
      </c>
      <c r="G135" s="95">
        <v>3</v>
      </c>
      <c r="H135" s="97">
        <v>618.76</v>
      </c>
      <c r="I135" s="182">
        <v>389.16</v>
      </c>
      <c r="J135" s="102">
        <f>(E135*F135)</f>
        <v>618.76439999999991</v>
      </c>
      <c r="K135" s="102">
        <f t="shared" ref="K135:K136" si="121">(E135*G135)</f>
        <v>389.15999999999997</v>
      </c>
      <c r="L135" s="96">
        <f>SUM(J135,K135)</f>
        <v>1007.9243999999999</v>
      </c>
      <c r="M135" s="103">
        <f t="shared" ref="M135:M136" si="122">SUM(J135-H135)</f>
        <v>4.3999999999186912E-3</v>
      </c>
      <c r="N135" s="103">
        <f t="shared" ref="N135:N136" si="123">SUM(K135-I135)</f>
        <v>-5.6843418860808015E-14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71"/>
      <c r="B136" s="260"/>
      <c r="C136" s="264"/>
      <c r="D136" s="118" t="s">
        <v>16</v>
      </c>
      <c r="E136" s="120">
        <v>121</v>
      </c>
      <c r="F136" s="95">
        <v>4.7699999999999996</v>
      </c>
      <c r="G136" s="95">
        <v>3</v>
      </c>
      <c r="H136" s="97">
        <v>577.16999999999996</v>
      </c>
      <c r="I136" s="182">
        <v>363</v>
      </c>
      <c r="J136" s="102">
        <f>(E136*F136)</f>
        <v>577.16999999999996</v>
      </c>
      <c r="K136" s="102">
        <f t="shared" si="121"/>
        <v>363</v>
      </c>
      <c r="L136" s="96">
        <f>SUM(J136,K136)</f>
        <v>940.17</v>
      </c>
      <c r="M136" s="103">
        <f t="shared" si="122"/>
        <v>0</v>
      </c>
      <c r="N136" s="103">
        <f t="shared" si="123"/>
        <v>0</v>
      </c>
      <c r="O136" s="102"/>
      <c r="P136" s="102"/>
      <c r="Q136" s="103"/>
      <c r="R136" s="103"/>
      <c r="S136" s="103"/>
      <c r="T136" s="104"/>
    </row>
    <row r="137" spans="1:20" ht="12.75" customHeight="1" x14ac:dyDescent="0.2">
      <c r="A137" s="271"/>
      <c r="B137" s="260"/>
      <c r="C137" s="264"/>
      <c r="D137" s="105" t="s">
        <v>54</v>
      </c>
      <c r="E137" s="106">
        <f>SUM(E134,E135,E136)</f>
        <v>421.3</v>
      </c>
      <c r="F137" s="106"/>
      <c r="G137" s="106"/>
      <c r="H137" s="107">
        <f>SUM(H134:H136)</f>
        <v>2009.6</v>
      </c>
      <c r="I137" s="107">
        <f>SUM(I134:I136)</f>
        <v>1263.9000000000001</v>
      </c>
      <c r="J137" s="106">
        <f t="shared" ref="J137:S137" si="124">SUM(J134,J135,J136)</f>
        <v>2009.6010000000001</v>
      </c>
      <c r="K137" s="106">
        <f t="shared" si="124"/>
        <v>1263.9000000000001</v>
      </c>
      <c r="L137" s="106">
        <f t="shared" si="124"/>
        <v>3273.5010000000002</v>
      </c>
      <c r="M137" s="106">
        <f t="shared" si="124"/>
        <v>9.9999999997635314E-4</v>
      </c>
      <c r="N137" s="106">
        <f t="shared" si="124"/>
        <v>-5.6843418860808015E-14</v>
      </c>
      <c r="O137" s="106">
        <f t="shared" si="124"/>
        <v>0</v>
      </c>
      <c r="P137" s="106">
        <f t="shared" si="124"/>
        <v>0</v>
      </c>
      <c r="Q137" s="106">
        <f t="shared" si="124"/>
        <v>0</v>
      </c>
      <c r="R137" s="106">
        <f t="shared" si="124"/>
        <v>0</v>
      </c>
      <c r="S137" s="106">
        <f t="shared" si="124"/>
        <v>0</v>
      </c>
      <c r="T137" s="108"/>
    </row>
    <row r="138" spans="1:20" ht="12.75" customHeight="1" x14ac:dyDescent="0.2">
      <c r="A138" s="271"/>
      <c r="B138" s="260"/>
      <c r="C138" s="264"/>
      <c r="D138" s="118" t="s">
        <v>17</v>
      </c>
      <c r="E138" s="119">
        <v>113.58</v>
      </c>
      <c r="F138" s="95">
        <v>4.7699999999999996</v>
      </c>
      <c r="G138" s="95">
        <v>3</v>
      </c>
      <c r="H138" s="97">
        <v>541.78</v>
      </c>
      <c r="I138" s="182">
        <v>340.74</v>
      </c>
      <c r="J138" s="102">
        <f>(E138*F138)</f>
        <v>541.77659999999992</v>
      </c>
      <c r="K138" s="102">
        <f>(E138*G138)</f>
        <v>340.74</v>
      </c>
      <c r="L138" s="96">
        <f>SUM(J138,K138)</f>
        <v>882.51659999999993</v>
      </c>
      <c r="M138" s="103">
        <f>SUM(J138-H138)</f>
        <v>-3.4000000000560249E-3</v>
      </c>
      <c r="N138" s="103">
        <f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71"/>
      <c r="B139" s="260"/>
      <c r="C139" s="264"/>
      <c r="D139" s="118" t="s">
        <v>18</v>
      </c>
      <c r="E139" s="119">
        <v>125.08</v>
      </c>
      <c r="F139" s="95">
        <v>4.7699999999999996</v>
      </c>
      <c r="G139" s="95">
        <v>3</v>
      </c>
      <c r="H139" s="97">
        <v>596.63</v>
      </c>
      <c r="I139" s="182">
        <v>375.24</v>
      </c>
      <c r="J139" s="102">
        <f>(E139*F139)</f>
        <v>596.63159999999993</v>
      </c>
      <c r="K139" s="102">
        <f t="shared" ref="K139:K140" si="125">(E139*G139)</f>
        <v>375.24</v>
      </c>
      <c r="L139" s="96">
        <f>SUM(J139,K139)</f>
        <v>971.87159999999994</v>
      </c>
      <c r="M139" s="103">
        <f t="shared" ref="M139:M140" si="126">SUM(J139-H139)</f>
        <v>1.5999999999394277E-3</v>
      </c>
      <c r="N139" s="103">
        <f t="shared" ref="N139:N140" si="127">SUM(K139-I139)</f>
        <v>0</v>
      </c>
      <c r="O139" s="102"/>
      <c r="P139" s="102"/>
      <c r="Q139" s="103"/>
      <c r="R139" s="103"/>
      <c r="S139" s="103"/>
      <c r="T139" s="104"/>
    </row>
    <row r="140" spans="1:20" ht="13.5" customHeight="1" x14ac:dyDescent="0.2">
      <c r="A140" s="272"/>
      <c r="B140" s="266"/>
      <c r="C140" s="265"/>
      <c r="D140" s="118" t="s">
        <v>19</v>
      </c>
      <c r="E140" s="120">
        <v>122.84</v>
      </c>
      <c r="F140" s="95">
        <v>4.7699999999999996</v>
      </c>
      <c r="G140" s="95">
        <v>3</v>
      </c>
      <c r="H140" s="97">
        <v>585.95000000000005</v>
      </c>
      <c r="I140" s="182">
        <v>368.52</v>
      </c>
      <c r="J140" s="102">
        <f>(E140*F140)</f>
        <v>585.94679999999994</v>
      </c>
      <c r="K140" s="102">
        <f t="shared" si="125"/>
        <v>368.52</v>
      </c>
      <c r="L140" s="96">
        <f>SUM(J140,K140)</f>
        <v>954.46679999999992</v>
      </c>
      <c r="M140" s="103">
        <f t="shared" si="126"/>
        <v>-3.200000000106229E-3</v>
      </c>
      <c r="N140" s="103">
        <f t="shared" si="127"/>
        <v>0</v>
      </c>
      <c r="O140" s="102"/>
      <c r="P140" s="102"/>
      <c r="Q140" s="103"/>
      <c r="R140" s="103"/>
      <c r="S140" s="103"/>
      <c r="T140" s="104"/>
    </row>
    <row r="141" spans="1:20" ht="24.75" x14ac:dyDescent="0.25">
      <c r="A141" s="82"/>
      <c r="B141" s="109"/>
      <c r="C141" s="109"/>
      <c r="D141" s="105" t="s">
        <v>55</v>
      </c>
      <c r="E141" s="106">
        <f>SUM(E138,E139,E140)</f>
        <v>361.5</v>
      </c>
      <c r="F141" s="106"/>
      <c r="G141" s="106"/>
      <c r="H141" s="107">
        <f>SUM(H138:H140)</f>
        <v>1724.36</v>
      </c>
      <c r="I141" s="107">
        <f>SUM(I138:I140)</f>
        <v>1084.5</v>
      </c>
      <c r="J141" s="106">
        <f t="shared" ref="J141:S141" si="128">SUM(J138,J139,J140)</f>
        <v>1724.3549999999998</v>
      </c>
      <c r="K141" s="106">
        <f t="shared" si="128"/>
        <v>1084.5</v>
      </c>
      <c r="L141" s="106">
        <f t="shared" si="128"/>
        <v>2808.8549999999996</v>
      </c>
      <c r="M141" s="106">
        <f t="shared" si="128"/>
        <v>-5.0000000002228262E-3</v>
      </c>
      <c r="N141" s="106">
        <f t="shared" si="128"/>
        <v>0</v>
      </c>
      <c r="O141" s="106">
        <f t="shared" si="128"/>
        <v>0</v>
      </c>
      <c r="P141" s="106">
        <f t="shared" si="128"/>
        <v>0</v>
      </c>
      <c r="Q141" s="106">
        <f t="shared" si="128"/>
        <v>0</v>
      </c>
      <c r="R141" s="106">
        <f t="shared" si="128"/>
        <v>0</v>
      </c>
      <c r="S141" s="106">
        <f t="shared" si="128"/>
        <v>0</v>
      </c>
      <c r="T141" s="108"/>
    </row>
    <row r="142" spans="1:20" s="117" customFormat="1" x14ac:dyDescent="0.2">
      <c r="A142" s="111"/>
      <c r="B142" s="111"/>
      <c r="C142" s="112"/>
      <c r="D142" s="113" t="s">
        <v>56</v>
      </c>
      <c r="E142" s="114">
        <f>SUM(E129+E133+E137+E141)</f>
        <v>1841.54</v>
      </c>
      <c r="F142" s="114">
        <f>SUM(F129+F133+F137+F141)</f>
        <v>0</v>
      </c>
      <c r="G142" s="114">
        <f>SUM(G129+G133+G137+G141)</f>
        <v>0</v>
      </c>
      <c r="H142" s="115">
        <f>SUM(H129,H133,H137,H141)</f>
        <v>8784.1500000000015</v>
      </c>
      <c r="I142" s="115">
        <f>SUM(I141,I137,I133,I129)</f>
        <v>5524.62</v>
      </c>
      <c r="J142" s="114">
        <f t="shared" ref="J142:S142" si="129">SUM(J129+J133+J137+J141)</f>
        <v>8784.1458000000002</v>
      </c>
      <c r="K142" s="114">
        <f t="shared" si="129"/>
        <v>5524.6200000000008</v>
      </c>
      <c r="L142" s="114">
        <f t="shared" si="129"/>
        <v>14308.765799999999</v>
      </c>
      <c r="M142" s="114">
        <f>SUM(M141,M137,M133,M129)</f>
        <v>-4.2000000003667992E-3</v>
      </c>
      <c r="N142" s="114">
        <f>SUM(N129,N133,N137,N141)</f>
        <v>5.6843418860808015E-14</v>
      </c>
      <c r="O142" s="114">
        <f t="shared" si="129"/>
        <v>0</v>
      </c>
      <c r="P142" s="114">
        <f t="shared" si="129"/>
        <v>0</v>
      </c>
      <c r="Q142" s="114">
        <f t="shared" si="129"/>
        <v>0</v>
      </c>
      <c r="R142" s="114">
        <f t="shared" si="129"/>
        <v>0</v>
      </c>
      <c r="S142" s="114">
        <f t="shared" si="129"/>
        <v>0</v>
      </c>
      <c r="T142" s="116"/>
    </row>
    <row r="143" spans="1:20" ht="13.5" customHeight="1" x14ac:dyDescent="0.2">
      <c r="A143" s="270">
        <v>9</v>
      </c>
      <c r="B143" s="273" t="s">
        <v>20</v>
      </c>
      <c r="C143" s="236" t="s">
        <v>21</v>
      </c>
      <c r="D143" s="118" t="s">
        <v>8</v>
      </c>
      <c r="E143" s="119">
        <v>2335.56</v>
      </c>
      <c r="F143" s="122"/>
      <c r="G143" s="122">
        <v>3</v>
      </c>
      <c r="H143" s="97">
        <v>7785.2</v>
      </c>
      <c r="I143" s="182">
        <v>7006.68</v>
      </c>
      <c r="J143" s="97">
        <v>7785.2</v>
      </c>
      <c r="K143" s="102">
        <f>(E143*G143)</f>
        <v>7006.68</v>
      </c>
      <c r="L143" s="96">
        <f>SUM(J143,K143)</f>
        <v>14791.880000000001</v>
      </c>
      <c r="M143" s="103">
        <f>SUM(J143-H143)</f>
        <v>0</v>
      </c>
      <c r="N143" s="103">
        <f>SUM(K143-I143)</f>
        <v>0</v>
      </c>
      <c r="O143" s="102"/>
      <c r="P143" s="102"/>
      <c r="Q143" s="103"/>
      <c r="R143" s="103"/>
      <c r="S143" s="103"/>
      <c r="T143" s="104"/>
    </row>
    <row r="144" spans="1:20" ht="13.5" customHeight="1" x14ac:dyDescent="0.2">
      <c r="A144" s="271"/>
      <c r="B144" s="274"/>
      <c r="C144" s="237"/>
      <c r="D144" s="118" t="s">
        <v>9</v>
      </c>
      <c r="E144" s="120">
        <v>2418.44</v>
      </c>
      <c r="F144" s="122"/>
      <c r="G144" s="122">
        <v>3</v>
      </c>
      <c r="H144" s="97">
        <v>8061.46</v>
      </c>
      <c r="I144" s="182">
        <v>7255.31</v>
      </c>
      <c r="J144" s="97">
        <v>8061.46</v>
      </c>
      <c r="K144" s="102">
        <f t="shared" ref="K144:K145" si="130">(E144*G144)</f>
        <v>7255.32</v>
      </c>
      <c r="L144" s="96">
        <f>SUM(J144,K144)</f>
        <v>15316.779999999999</v>
      </c>
      <c r="M144" s="103">
        <f t="shared" ref="M144:M145" si="131">SUM(J144-H144)</f>
        <v>0</v>
      </c>
      <c r="N144" s="103">
        <f t="shared" ref="N144:N145" si="132">SUM(K144-I144)</f>
        <v>9.999999999308784E-3</v>
      </c>
      <c r="O144" s="102"/>
      <c r="P144" s="102"/>
      <c r="Q144" s="103"/>
      <c r="R144" s="103"/>
      <c r="S144" s="103"/>
      <c r="T144" s="104"/>
    </row>
    <row r="145" spans="1:20" ht="13.5" customHeight="1" x14ac:dyDescent="0.2">
      <c r="A145" s="271"/>
      <c r="B145" s="274"/>
      <c r="C145" s="237"/>
      <c r="D145" s="118" t="s">
        <v>10</v>
      </c>
      <c r="E145" s="120">
        <v>2648.06</v>
      </c>
      <c r="F145" s="122"/>
      <c r="G145" s="122">
        <v>3</v>
      </c>
      <c r="H145" s="97">
        <v>8826.86</v>
      </c>
      <c r="I145" s="182">
        <v>7944.17</v>
      </c>
      <c r="J145" s="97">
        <v>8826.86</v>
      </c>
      <c r="K145" s="102">
        <f t="shared" si="130"/>
        <v>7944.18</v>
      </c>
      <c r="L145" s="96">
        <f>SUM(J145,K145)</f>
        <v>16771.04</v>
      </c>
      <c r="M145" s="103">
        <f t="shared" si="131"/>
        <v>0</v>
      </c>
      <c r="N145" s="103">
        <f t="shared" si="132"/>
        <v>1.0000000000218279E-2</v>
      </c>
      <c r="O145" s="102"/>
      <c r="P145" s="102"/>
      <c r="Q145" s="103"/>
      <c r="R145" s="103"/>
      <c r="S145" s="103"/>
      <c r="T145" s="104"/>
    </row>
    <row r="146" spans="1:20" ht="13.5" customHeight="1" x14ac:dyDescent="0.2">
      <c r="A146" s="271"/>
      <c r="B146" s="274"/>
      <c r="C146" s="237"/>
      <c r="D146" s="105" t="s">
        <v>52</v>
      </c>
      <c r="E146" s="106">
        <f>SUM(E143:E145)</f>
        <v>7402.0599999999995</v>
      </c>
      <c r="F146" s="106">
        <f>SUM(F143,F144,F145)</f>
        <v>0</v>
      </c>
      <c r="G146" s="106"/>
      <c r="H146" s="107">
        <f>SUM(H143:H145)</f>
        <v>24673.52</v>
      </c>
      <c r="I146" s="107">
        <f>SUM(I143:I145)</f>
        <v>22206.160000000003</v>
      </c>
      <c r="J146" s="106">
        <f t="shared" ref="J146:S146" si="133">SUM(J143,J144,J145)</f>
        <v>24673.52</v>
      </c>
      <c r="K146" s="106">
        <f t="shared" si="133"/>
        <v>22206.18</v>
      </c>
      <c r="L146" s="106">
        <f>SUM(J146:K146)</f>
        <v>46879.7</v>
      </c>
      <c r="M146" s="106">
        <f t="shared" si="133"/>
        <v>0</v>
      </c>
      <c r="N146" s="106">
        <f t="shared" si="133"/>
        <v>1.9999999999527063E-2</v>
      </c>
      <c r="O146" s="106">
        <f t="shared" si="133"/>
        <v>0</v>
      </c>
      <c r="P146" s="106">
        <f t="shared" si="133"/>
        <v>0</v>
      </c>
      <c r="Q146" s="106">
        <f t="shared" si="133"/>
        <v>0</v>
      </c>
      <c r="R146" s="106">
        <f t="shared" si="133"/>
        <v>0</v>
      </c>
      <c r="S146" s="106">
        <f t="shared" si="133"/>
        <v>0</v>
      </c>
      <c r="T146" s="108"/>
    </row>
    <row r="147" spans="1:20" ht="13.5" customHeight="1" x14ac:dyDescent="0.2">
      <c r="A147" s="271"/>
      <c r="B147" s="274"/>
      <c r="C147" s="237"/>
      <c r="D147" s="118" t="s">
        <v>11</v>
      </c>
      <c r="E147" s="119">
        <v>1253.28</v>
      </c>
      <c r="F147" s="122"/>
      <c r="G147" s="122">
        <v>3</v>
      </c>
      <c r="H147" s="97">
        <v>4177.6000000000004</v>
      </c>
      <c r="I147" s="182">
        <v>3759.84</v>
      </c>
      <c r="J147" s="97">
        <v>4177.6000000000004</v>
      </c>
      <c r="K147" s="102">
        <f>(E147*G147)</f>
        <v>3759.84</v>
      </c>
      <c r="L147" s="96">
        <f>SUM(J147,K147)</f>
        <v>7937.4400000000005</v>
      </c>
      <c r="M147" s="103">
        <f>SUM(J147-H147)</f>
        <v>0</v>
      </c>
      <c r="N147" s="103">
        <f>SUM(K147-I147)</f>
        <v>0</v>
      </c>
      <c r="O147" s="102"/>
      <c r="P147" s="102"/>
      <c r="Q147" s="103"/>
      <c r="R147" s="103"/>
      <c r="S147" s="103"/>
      <c r="T147" s="104"/>
    </row>
    <row r="148" spans="1:20" ht="13.5" customHeight="1" x14ac:dyDescent="0.2">
      <c r="A148" s="271"/>
      <c r="B148" s="274"/>
      <c r="C148" s="237"/>
      <c r="D148" s="118" t="s">
        <v>12</v>
      </c>
      <c r="E148" s="119">
        <v>4220.8599999999997</v>
      </c>
      <c r="F148" s="122"/>
      <c r="G148" s="122">
        <v>3</v>
      </c>
      <c r="H148" s="97">
        <v>14069.54</v>
      </c>
      <c r="I148" s="182">
        <v>12662.58</v>
      </c>
      <c r="J148" s="97">
        <v>14069.54</v>
      </c>
      <c r="K148" s="102">
        <f t="shared" ref="K148:K149" si="134">(E148*G148)</f>
        <v>12662.579999999998</v>
      </c>
      <c r="L148" s="96">
        <f>SUM(J148,K148)</f>
        <v>26732.12</v>
      </c>
      <c r="M148" s="103">
        <f t="shared" ref="M148:M149" si="135">SUM(J148-H148)</f>
        <v>0</v>
      </c>
      <c r="N148" s="103">
        <f t="shared" ref="N148:N149" si="136">SUM(K148-I148)</f>
        <v>-1.8189894035458565E-12</v>
      </c>
      <c r="O148" s="102"/>
      <c r="P148" s="102"/>
      <c r="Q148" s="103"/>
      <c r="R148" s="103"/>
      <c r="S148" s="103"/>
      <c r="T148" s="104"/>
    </row>
    <row r="149" spans="1:20" ht="13.5" customHeight="1" x14ac:dyDescent="0.2">
      <c r="A149" s="271"/>
      <c r="B149" s="275"/>
      <c r="C149" s="237"/>
      <c r="D149" s="118" t="s">
        <v>13</v>
      </c>
      <c r="E149" s="119">
        <v>2631.68</v>
      </c>
      <c r="F149" s="122"/>
      <c r="G149" s="122">
        <v>3</v>
      </c>
      <c r="H149" s="97">
        <v>8772.26</v>
      </c>
      <c r="I149" s="182">
        <v>7895.03</v>
      </c>
      <c r="J149" s="97">
        <v>8772.26</v>
      </c>
      <c r="K149" s="102">
        <f t="shared" si="134"/>
        <v>7895.0399999999991</v>
      </c>
      <c r="L149" s="96">
        <f>SUM(J149,K149)</f>
        <v>16667.3</v>
      </c>
      <c r="M149" s="103">
        <f t="shared" si="135"/>
        <v>0</v>
      </c>
      <c r="N149" s="103">
        <f t="shared" si="136"/>
        <v>9.999999999308784E-3</v>
      </c>
      <c r="O149" s="102"/>
      <c r="P149" s="102"/>
      <c r="Q149" s="103"/>
      <c r="R149" s="103"/>
      <c r="S149" s="103"/>
      <c r="T149" s="104"/>
    </row>
    <row r="150" spans="1:20" ht="13.5" customHeight="1" x14ac:dyDescent="0.2">
      <c r="A150" s="271"/>
      <c r="B150" s="123"/>
      <c r="C150" s="237"/>
      <c r="D150" s="105" t="s">
        <v>53</v>
      </c>
      <c r="E150" s="106">
        <f>SUM(E147:E149)</f>
        <v>8105.82</v>
      </c>
      <c r="F150" s="106">
        <f>SUM(F147,F148,F149)</f>
        <v>0</v>
      </c>
      <c r="G150" s="106"/>
      <c r="H150" s="107">
        <f>SUM(H147:H149)</f>
        <v>27019.4</v>
      </c>
      <c r="I150" s="107">
        <f t="shared" ref="I150:K150" si="137">SUM(I147:I149)</f>
        <v>24317.449999999997</v>
      </c>
      <c r="J150" s="107">
        <f t="shared" si="137"/>
        <v>27019.4</v>
      </c>
      <c r="K150" s="107">
        <f t="shared" si="137"/>
        <v>24317.46</v>
      </c>
      <c r="L150" s="106">
        <f>SUM(J150:K150)</f>
        <v>51336.86</v>
      </c>
      <c r="M150" s="106">
        <f t="shared" ref="M150:S150" si="138">SUM(M147,M148,M149)</f>
        <v>0</v>
      </c>
      <c r="N150" s="106">
        <f t="shared" si="138"/>
        <v>9.9999999974897946E-3</v>
      </c>
      <c r="O150" s="106">
        <f t="shared" si="138"/>
        <v>0</v>
      </c>
      <c r="P150" s="106">
        <f t="shared" si="138"/>
        <v>0</v>
      </c>
      <c r="Q150" s="106">
        <f t="shared" si="138"/>
        <v>0</v>
      </c>
      <c r="R150" s="106">
        <f t="shared" si="138"/>
        <v>0</v>
      </c>
      <c r="S150" s="106">
        <f t="shared" si="138"/>
        <v>0</v>
      </c>
      <c r="T150" s="108"/>
    </row>
    <row r="151" spans="1:20" ht="13.5" customHeight="1" x14ac:dyDescent="0.2">
      <c r="A151" s="271"/>
      <c r="B151" s="273" t="s">
        <v>29</v>
      </c>
      <c r="C151" s="237"/>
      <c r="D151" s="118" t="s">
        <v>14</v>
      </c>
      <c r="E151" s="119">
        <v>3019.32</v>
      </c>
      <c r="F151" s="122"/>
      <c r="G151" s="122">
        <v>3</v>
      </c>
      <c r="H151" s="97">
        <v>10064.4</v>
      </c>
      <c r="I151" s="182">
        <v>9057.9599999999991</v>
      </c>
      <c r="J151" s="97">
        <v>10064.4</v>
      </c>
      <c r="K151" s="102">
        <f>(E151*G151)</f>
        <v>9057.9600000000009</v>
      </c>
      <c r="L151" s="96">
        <f>SUM(J151,K151)</f>
        <v>19122.36</v>
      </c>
      <c r="M151" s="103">
        <f>SUM(J151-H151)</f>
        <v>0</v>
      </c>
      <c r="N151" s="103">
        <f>SUM(K151-I151)</f>
        <v>1.8189894035458565E-12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71"/>
      <c r="B152" s="274"/>
      <c r="C152" s="237"/>
      <c r="D152" s="118" t="s">
        <v>15</v>
      </c>
      <c r="E152" s="119">
        <v>3242.89</v>
      </c>
      <c r="F152" s="122"/>
      <c r="G152" s="122">
        <v>3</v>
      </c>
      <c r="H152" s="97">
        <v>10809.64</v>
      </c>
      <c r="I152" s="182">
        <v>9728.68</v>
      </c>
      <c r="J152" s="97">
        <v>10809.64</v>
      </c>
      <c r="K152" s="102">
        <f t="shared" ref="K152:K153" si="139">(E152*G152)</f>
        <v>9728.67</v>
      </c>
      <c r="L152" s="96">
        <f>SUM(J152,K152)</f>
        <v>20538.309999999998</v>
      </c>
      <c r="M152" s="103">
        <f t="shared" ref="M152:M153" si="140">SUM(J152-H152)</f>
        <v>0</v>
      </c>
      <c r="N152" s="103">
        <f t="shared" ref="N152:N153" si="141">SUM(K152-I152)</f>
        <v>-1.0000000000218279E-2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71"/>
      <c r="B153" s="274"/>
      <c r="C153" s="237"/>
      <c r="D153" s="118" t="s">
        <v>16</v>
      </c>
      <c r="E153" s="120">
        <v>2541.96</v>
      </c>
      <c r="F153" s="122"/>
      <c r="G153" s="122">
        <v>3</v>
      </c>
      <c r="H153" s="97">
        <v>8473.19</v>
      </c>
      <c r="I153" s="184">
        <v>7625.87</v>
      </c>
      <c r="J153" s="97">
        <v>8473.19</v>
      </c>
      <c r="K153" s="102">
        <f t="shared" si="139"/>
        <v>7625.88</v>
      </c>
      <c r="L153" s="96">
        <f>SUM(J153,K153)</f>
        <v>16099.07</v>
      </c>
      <c r="M153" s="103">
        <f t="shared" si="140"/>
        <v>0</v>
      </c>
      <c r="N153" s="103">
        <f t="shared" si="141"/>
        <v>1.0000000000218279E-2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71"/>
      <c r="B154" s="274"/>
      <c r="C154" s="237"/>
      <c r="D154" s="105" t="s">
        <v>54</v>
      </c>
      <c r="E154" s="106">
        <f>SUM(E151:E153)</f>
        <v>8804.17</v>
      </c>
      <c r="F154" s="106">
        <f>SUM(F151,F152,F153)</f>
        <v>0</v>
      </c>
      <c r="G154" s="106"/>
      <c r="H154" s="107">
        <f>SUM(H151:H153)</f>
        <v>29347.230000000003</v>
      </c>
      <c r="I154" s="107">
        <f t="shared" ref="I154:K154" si="142">SUM(I151:I153)</f>
        <v>26412.51</v>
      </c>
      <c r="J154" s="107">
        <f t="shared" si="142"/>
        <v>29347.230000000003</v>
      </c>
      <c r="K154" s="107">
        <f t="shared" si="142"/>
        <v>26412.510000000002</v>
      </c>
      <c r="L154" s="106">
        <f>SUM(J154:K154)</f>
        <v>55759.740000000005</v>
      </c>
      <c r="M154" s="106">
        <f t="shared" ref="M154:S154" si="143">SUM(M151,M152,M153)</f>
        <v>0</v>
      </c>
      <c r="N154" s="106">
        <f t="shared" si="143"/>
        <v>1.8189894035458565E-12</v>
      </c>
      <c r="O154" s="106">
        <f t="shared" si="143"/>
        <v>0</v>
      </c>
      <c r="P154" s="106">
        <f t="shared" si="143"/>
        <v>0</v>
      </c>
      <c r="Q154" s="106">
        <f t="shared" si="143"/>
        <v>0</v>
      </c>
      <c r="R154" s="106">
        <f t="shared" si="143"/>
        <v>0</v>
      </c>
      <c r="S154" s="106">
        <f t="shared" si="143"/>
        <v>0</v>
      </c>
      <c r="T154" s="108"/>
    </row>
    <row r="155" spans="1:20" ht="13.5" customHeight="1" x14ac:dyDescent="0.2">
      <c r="A155" s="271"/>
      <c r="B155" s="274"/>
      <c r="C155" s="237"/>
      <c r="D155" s="118" t="s">
        <v>17</v>
      </c>
      <c r="E155" s="119">
        <v>3044.23</v>
      </c>
      <c r="F155" s="122"/>
      <c r="G155" s="122">
        <v>3</v>
      </c>
      <c r="H155" s="97">
        <v>10147.44</v>
      </c>
      <c r="I155" s="184">
        <v>9132.7000000000007</v>
      </c>
      <c r="J155" s="97">
        <v>10147.44</v>
      </c>
      <c r="K155" s="102">
        <f>(E155*G155)</f>
        <v>9132.69</v>
      </c>
      <c r="L155" s="96">
        <f>SUM(J155,K155)</f>
        <v>19280.13</v>
      </c>
      <c r="M155" s="103">
        <f>SUM(J155-H155)</f>
        <v>0</v>
      </c>
      <c r="N155" s="103">
        <f>SUM(K155-I155)</f>
        <v>-1.0000000000218279E-2</v>
      </c>
      <c r="O155" s="102"/>
      <c r="P155" s="102"/>
      <c r="Q155" s="103"/>
      <c r="R155" s="103"/>
      <c r="S155" s="103"/>
      <c r="T155" s="104"/>
    </row>
    <row r="156" spans="1:20" ht="12.75" customHeight="1" x14ac:dyDescent="0.2">
      <c r="A156" s="271"/>
      <c r="B156" s="274"/>
      <c r="C156" s="237"/>
      <c r="D156" s="118" t="s">
        <v>18</v>
      </c>
      <c r="E156" s="119">
        <v>2994.46</v>
      </c>
      <c r="F156" s="122"/>
      <c r="G156" s="122">
        <v>3</v>
      </c>
      <c r="H156" s="97">
        <v>9981.5400000000009</v>
      </c>
      <c r="I156" s="182">
        <v>8983.39</v>
      </c>
      <c r="J156" s="97">
        <v>9981.5400000000009</v>
      </c>
      <c r="K156" s="102">
        <f t="shared" ref="K156:K157" si="144">(E156*G156)</f>
        <v>8983.380000000001</v>
      </c>
      <c r="L156" s="96">
        <f>SUM(J156,K156)</f>
        <v>18964.920000000002</v>
      </c>
      <c r="M156" s="103">
        <f t="shared" ref="M156:M157" si="145">SUM(J156-H156)</f>
        <v>0</v>
      </c>
      <c r="N156" s="103">
        <f t="shared" ref="N156:N157" si="146">SUM(K156-I156)</f>
        <v>-9.9999999983992893E-3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72"/>
      <c r="B157" s="275"/>
      <c r="C157" s="238"/>
      <c r="D157" s="118" t="s">
        <v>19</v>
      </c>
      <c r="E157" s="120">
        <v>2725.63</v>
      </c>
      <c r="F157" s="122"/>
      <c r="G157" s="122">
        <v>3</v>
      </c>
      <c r="H157" s="97">
        <v>9085.42</v>
      </c>
      <c r="I157" s="182">
        <v>8176.88</v>
      </c>
      <c r="J157" s="97">
        <v>9085.42</v>
      </c>
      <c r="K157" s="102">
        <f t="shared" si="144"/>
        <v>8176.89</v>
      </c>
      <c r="L157" s="96">
        <f>SUM(J157,K157)</f>
        <v>17262.310000000001</v>
      </c>
      <c r="M157" s="103">
        <f t="shared" si="145"/>
        <v>0</v>
      </c>
      <c r="N157" s="103">
        <f t="shared" si="146"/>
        <v>1.0000000000218279E-2</v>
      </c>
      <c r="O157" s="102"/>
      <c r="P157" s="102"/>
      <c r="Q157" s="103"/>
      <c r="R157" s="103"/>
      <c r="S157" s="103"/>
      <c r="T157" s="104"/>
    </row>
    <row r="158" spans="1:20" ht="24.75" x14ac:dyDescent="0.25">
      <c r="A158" s="82"/>
      <c r="B158" s="82"/>
      <c r="C158" s="82"/>
      <c r="D158" s="105" t="s">
        <v>55</v>
      </c>
      <c r="E158" s="106">
        <f>SUM(E155:E157)</f>
        <v>8764.32</v>
      </c>
      <c r="F158" s="106">
        <f>SUM(F155,F156,F157)</f>
        <v>0</v>
      </c>
      <c r="G158" s="106"/>
      <c r="H158" s="107">
        <f>SUM(H155:H157)</f>
        <v>29214.400000000001</v>
      </c>
      <c r="I158" s="107">
        <f t="shared" ref="I158:K158" si="147">SUM(I155:I157)</f>
        <v>26292.97</v>
      </c>
      <c r="J158" s="107">
        <f t="shared" si="147"/>
        <v>29214.400000000001</v>
      </c>
      <c r="K158" s="107">
        <f t="shared" si="147"/>
        <v>26292.959999999999</v>
      </c>
      <c r="L158" s="106">
        <f>SUM(J158:K158)</f>
        <v>55507.360000000001</v>
      </c>
      <c r="M158" s="106">
        <f t="shared" ref="M158:S158" si="148">SUM(M155,M156,M157)</f>
        <v>0</v>
      </c>
      <c r="N158" s="106">
        <f t="shared" si="148"/>
        <v>-9.9999999983992893E-3</v>
      </c>
      <c r="O158" s="106">
        <f t="shared" si="148"/>
        <v>0</v>
      </c>
      <c r="P158" s="106">
        <f t="shared" si="148"/>
        <v>0</v>
      </c>
      <c r="Q158" s="106">
        <f t="shared" si="148"/>
        <v>0</v>
      </c>
      <c r="R158" s="106">
        <f t="shared" si="148"/>
        <v>0</v>
      </c>
      <c r="S158" s="106">
        <f t="shared" si="148"/>
        <v>0</v>
      </c>
      <c r="T158" s="108"/>
    </row>
    <row r="159" spans="1:20" s="117" customFormat="1" x14ac:dyDescent="0.2">
      <c r="A159" s="111"/>
      <c r="B159" s="111"/>
      <c r="C159" s="112"/>
      <c r="D159" s="113" t="s">
        <v>56</v>
      </c>
      <c r="E159" s="114">
        <f>SUM(E146+E150+E154+E158)</f>
        <v>33076.369999999995</v>
      </c>
      <c r="F159" s="114">
        <f>SUM(F146+F150+F154+F158)</f>
        <v>0</v>
      </c>
      <c r="G159" s="114"/>
      <c r="H159" s="114">
        <f>SUM(H146+H150+H154+H158)</f>
        <v>110254.54999999999</v>
      </c>
      <c r="I159" s="114">
        <f t="shared" ref="I159:K159" si="149">SUM(I146+I150+I154+I158)</f>
        <v>99229.09</v>
      </c>
      <c r="J159" s="114">
        <f t="shared" si="149"/>
        <v>110254.54999999999</v>
      </c>
      <c r="K159" s="114">
        <f t="shared" si="149"/>
        <v>99229.109999999986</v>
      </c>
      <c r="L159" s="114">
        <f>SUM(J159,K159)</f>
        <v>209483.65999999997</v>
      </c>
      <c r="M159" s="114">
        <f t="shared" ref="M159:S159" si="150">SUM(M146+M150+M154+M158)</f>
        <v>0</v>
      </c>
      <c r="N159" s="114">
        <f t="shared" si="150"/>
        <v>2.0000000000436557E-2</v>
      </c>
      <c r="O159" s="114">
        <f t="shared" si="150"/>
        <v>0</v>
      </c>
      <c r="P159" s="114">
        <f t="shared" si="150"/>
        <v>0</v>
      </c>
      <c r="Q159" s="114">
        <f t="shared" si="150"/>
        <v>0</v>
      </c>
      <c r="R159" s="114">
        <f t="shared" si="150"/>
        <v>0</v>
      </c>
      <c r="S159" s="114">
        <f t="shared" si="150"/>
        <v>0</v>
      </c>
      <c r="T159" s="116"/>
    </row>
    <row r="160" spans="1:20" ht="12.75" customHeight="1" x14ac:dyDescent="0.2">
      <c r="A160" s="270">
        <v>10</v>
      </c>
      <c r="B160" s="273" t="s">
        <v>34</v>
      </c>
      <c r="C160" s="276" t="s">
        <v>30</v>
      </c>
      <c r="D160" s="118" t="s">
        <v>8</v>
      </c>
      <c r="E160" s="119">
        <v>127.64</v>
      </c>
      <c r="F160" s="122"/>
      <c r="G160" s="122">
        <v>3</v>
      </c>
      <c r="H160" s="97">
        <v>425.46</v>
      </c>
      <c r="I160" s="182">
        <v>382.91</v>
      </c>
      <c r="J160" s="97">
        <v>425.46</v>
      </c>
      <c r="K160" s="102">
        <f>(E160*G160)</f>
        <v>382.92</v>
      </c>
      <c r="L160" s="96">
        <f>SUM(J160,K160)</f>
        <v>808.38</v>
      </c>
      <c r="M160" s="103">
        <f>SUM(J160-H160)</f>
        <v>0</v>
      </c>
      <c r="N160" s="103">
        <f>SUM(K160-I160)</f>
        <v>9.9999999999909051E-3</v>
      </c>
      <c r="O160" s="102"/>
      <c r="P160" s="102"/>
      <c r="Q160" s="103"/>
      <c r="R160" s="103"/>
      <c r="S160" s="103"/>
      <c r="T160" s="104"/>
    </row>
    <row r="161" spans="1:20" ht="12.75" customHeight="1" x14ac:dyDescent="0.2">
      <c r="A161" s="271"/>
      <c r="B161" s="274"/>
      <c r="C161" s="277"/>
      <c r="D161" s="118" t="s">
        <v>9</v>
      </c>
      <c r="E161" s="120">
        <v>144.63999999999999</v>
      </c>
      <c r="F161" s="122"/>
      <c r="G161" s="122">
        <v>3</v>
      </c>
      <c r="H161" s="97">
        <v>482.13</v>
      </c>
      <c r="I161" s="182">
        <v>433.92</v>
      </c>
      <c r="J161" s="97">
        <v>482.13</v>
      </c>
      <c r="K161" s="102">
        <f t="shared" ref="K161:K162" si="151">(E161*G161)</f>
        <v>433.91999999999996</v>
      </c>
      <c r="L161" s="96">
        <f>SUM(J161,K161)</f>
        <v>916.05</v>
      </c>
      <c r="M161" s="103">
        <f t="shared" ref="M161:M162" si="152">SUM(J161-H161)</f>
        <v>0</v>
      </c>
      <c r="N161" s="103">
        <f t="shared" ref="N161:N162" si="153">SUM(K161-I161)</f>
        <v>-5.6843418860808015E-14</v>
      </c>
      <c r="O161" s="102"/>
      <c r="P161" s="102"/>
      <c r="Q161" s="103"/>
      <c r="R161" s="103"/>
      <c r="S161" s="103"/>
      <c r="T161" s="104"/>
    </row>
    <row r="162" spans="1:20" ht="12.75" customHeight="1" x14ac:dyDescent="0.2">
      <c r="A162" s="271"/>
      <c r="B162" s="274"/>
      <c r="C162" s="277"/>
      <c r="D162" s="118" t="s">
        <v>10</v>
      </c>
      <c r="E162" s="120">
        <v>212.77</v>
      </c>
      <c r="F162" s="122"/>
      <c r="G162" s="122">
        <v>3</v>
      </c>
      <c r="H162" s="97">
        <v>709.22</v>
      </c>
      <c r="I162" s="182">
        <v>638.29999999999995</v>
      </c>
      <c r="J162" s="97">
        <v>709.22</v>
      </c>
      <c r="K162" s="102">
        <f t="shared" si="151"/>
        <v>638.31000000000006</v>
      </c>
      <c r="L162" s="96">
        <f>SUM(J162,K162)</f>
        <v>1347.5300000000002</v>
      </c>
      <c r="M162" s="103">
        <f t="shared" si="152"/>
        <v>0</v>
      </c>
      <c r="N162" s="103">
        <f t="shared" si="153"/>
        <v>1.0000000000104592E-2</v>
      </c>
      <c r="O162" s="102"/>
      <c r="P162" s="102"/>
      <c r="Q162" s="103"/>
      <c r="R162" s="103"/>
      <c r="S162" s="103"/>
      <c r="T162" s="104"/>
    </row>
    <row r="163" spans="1:20" ht="12.75" customHeight="1" x14ac:dyDescent="0.2">
      <c r="A163" s="271"/>
      <c r="B163" s="274"/>
      <c r="C163" s="277"/>
      <c r="D163" s="105" t="s">
        <v>52</v>
      </c>
      <c r="E163" s="106">
        <f>SUM(E160,E161,E162)</f>
        <v>485.04999999999995</v>
      </c>
      <c r="F163" s="106">
        <f>SUM(F160,F161,F162)</f>
        <v>0</v>
      </c>
      <c r="G163" s="106"/>
      <c r="H163" s="107">
        <f>SUM(H160:H162)</f>
        <v>1616.81</v>
      </c>
      <c r="I163" s="107">
        <f t="shared" ref="I163:L163" si="154">SUM(I160:I162)</f>
        <v>1455.13</v>
      </c>
      <c r="J163" s="107">
        <f t="shared" si="154"/>
        <v>1616.81</v>
      </c>
      <c r="K163" s="107">
        <f t="shared" si="154"/>
        <v>1455.15</v>
      </c>
      <c r="L163" s="107">
        <f t="shared" si="154"/>
        <v>3071.96</v>
      </c>
      <c r="M163" s="106">
        <f t="shared" ref="M163:S163" si="155">SUM(M160,M161,M162)</f>
        <v>0</v>
      </c>
      <c r="N163" s="106">
        <f t="shared" si="155"/>
        <v>2.0000000000038654E-2</v>
      </c>
      <c r="O163" s="106">
        <f t="shared" si="155"/>
        <v>0</v>
      </c>
      <c r="P163" s="106">
        <f t="shared" si="155"/>
        <v>0</v>
      </c>
      <c r="Q163" s="106">
        <f t="shared" si="155"/>
        <v>0</v>
      </c>
      <c r="R163" s="106">
        <f t="shared" si="155"/>
        <v>0</v>
      </c>
      <c r="S163" s="106">
        <f t="shared" si="155"/>
        <v>0</v>
      </c>
      <c r="T163" s="108"/>
    </row>
    <row r="164" spans="1:20" ht="12.75" customHeight="1" x14ac:dyDescent="0.2">
      <c r="A164" s="271"/>
      <c r="B164" s="274"/>
      <c r="C164" s="277"/>
      <c r="D164" s="118" t="s">
        <v>11</v>
      </c>
      <c r="E164" s="119">
        <v>291.57</v>
      </c>
      <c r="F164" s="122"/>
      <c r="G164" s="122">
        <v>3</v>
      </c>
      <c r="H164" s="97">
        <v>971.9</v>
      </c>
      <c r="I164" s="182">
        <v>874.71</v>
      </c>
      <c r="J164" s="97">
        <v>971.9</v>
      </c>
      <c r="K164" s="102">
        <f>(E164*G164)</f>
        <v>874.71</v>
      </c>
      <c r="L164" s="96">
        <f>SUM(J164,K164)</f>
        <v>1846.6100000000001</v>
      </c>
      <c r="M164" s="103">
        <f>SUM(J164-H164)</f>
        <v>0</v>
      </c>
      <c r="N164" s="103">
        <f>SUM(K164-I164)</f>
        <v>0</v>
      </c>
      <c r="O164" s="102"/>
      <c r="P164" s="102"/>
      <c r="Q164" s="103"/>
      <c r="R164" s="103"/>
      <c r="S164" s="103"/>
      <c r="T164" s="104"/>
    </row>
    <row r="165" spans="1:20" ht="12.75" customHeight="1" x14ac:dyDescent="0.2">
      <c r="A165" s="271"/>
      <c r="B165" s="274"/>
      <c r="C165" s="277"/>
      <c r="D165" s="118" t="s">
        <v>12</v>
      </c>
      <c r="E165" s="119">
        <v>199.4</v>
      </c>
      <c r="F165" s="122"/>
      <c r="G165" s="122">
        <v>3</v>
      </c>
      <c r="H165" s="97">
        <v>664.68</v>
      </c>
      <c r="I165" s="182">
        <v>598.21</v>
      </c>
      <c r="J165" s="97">
        <v>664.68</v>
      </c>
      <c r="K165" s="102">
        <f t="shared" ref="K165:K166" si="156">(E165*G165)</f>
        <v>598.20000000000005</v>
      </c>
      <c r="L165" s="96">
        <f>SUM(J165,K165)</f>
        <v>1262.8800000000001</v>
      </c>
      <c r="M165" s="103">
        <f t="shared" ref="M165:M166" si="157">SUM(J165-H165)</f>
        <v>0</v>
      </c>
      <c r="N165" s="103">
        <f t="shared" ref="N165:N166" si="158">SUM(K165-I165)</f>
        <v>-9.9999999999909051E-3</v>
      </c>
      <c r="O165" s="102"/>
      <c r="P165" s="102"/>
      <c r="Q165" s="103"/>
      <c r="R165" s="103"/>
      <c r="S165" s="103"/>
      <c r="T165" s="104"/>
    </row>
    <row r="166" spans="1:20" ht="12.75" customHeight="1" x14ac:dyDescent="0.2">
      <c r="A166" s="271"/>
      <c r="B166" s="275"/>
      <c r="C166" s="277"/>
      <c r="D166" s="118" t="s">
        <v>13</v>
      </c>
      <c r="E166" s="119">
        <v>208.09</v>
      </c>
      <c r="F166" s="122"/>
      <c r="G166" s="122">
        <v>3</v>
      </c>
      <c r="H166" s="97">
        <v>693.62</v>
      </c>
      <c r="I166" s="182">
        <v>624.26</v>
      </c>
      <c r="J166" s="97">
        <v>693.62</v>
      </c>
      <c r="K166" s="102">
        <f t="shared" si="156"/>
        <v>624.27</v>
      </c>
      <c r="L166" s="96">
        <f>SUM(J166,K166)</f>
        <v>1317.8899999999999</v>
      </c>
      <c r="M166" s="103">
        <f t="shared" si="157"/>
        <v>0</v>
      </c>
      <c r="N166" s="103">
        <f t="shared" si="158"/>
        <v>9.9999999999909051E-3</v>
      </c>
      <c r="O166" s="102"/>
      <c r="P166" s="102"/>
      <c r="Q166" s="103"/>
      <c r="R166" s="103"/>
      <c r="S166" s="103"/>
      <c r="T166" s="104"/>
    </row>
    <row r="167" spans="1:20" ht="12.75" customHeight="1" x14ac:dyDescent="0.2">
      <c r="A167" s="271"/>
      <c r="B167" s="123"/>
      <c r="C167" s="277"/>
      <c r="D167" s="105" t="s">
        <v>53</v>
      </c>
      <c r="E167" s="106">
        <f>SUM(E164,E165,E166)</f>
        <v>699.06000000000006</v>
      </c>
      <c r="F167" s="106">
        <f>SUM(F164,F165,F166)</f>
        <v>0</v>
      </c>
      <c r="G167" s="106"/>
      <c r="H167" s="107">
        <f>SUM(H164:H166)</f>
        <v>2330.1999999999998</v>
      </c>
      <c r="I167" s="107">
        <f t="shared" ref="I167:L167" si="159">SUM(I164:I166)</f>
        <v>2097.1800000000003</v>
      </c>
      <c r="J167" s="107">
        <f t="shared" si="159"/>
        <v>2330.1999999999998</v>
      </c>
      <c r="K167" s="107">
        <f t="shared" si="159"/>
        <v>2097.1800000000003</v>
      </c>
      <c r="L167" s="107">
        <f t="shared" si="159"/>
        <v>4427.38</v>
      </c>
      <c r="M167" s="106">
        <f t="shared" ref="M167:S167" si="160">SUM(M164,M165,M166)</f>
        <v>0</v>
      </c>
      <c r="N167" s="106">
        <f t="shared" si="160"/>
        <v>0</v>
      </c>
      <c r="O167" s="106">
        <f t="shared" si="160"/>
        <v>0</v>
      </c>
      <c r="P167" s="106">
        <f t="shared" si="160"/>
        <v>0</v>
      </c>
      <c r="Q167" s="106">
        <f t="shared" si="160"/>
        <v>0</v>
      </c>
      <c r="R167" s="106">
        <f t="shared" si="160"/>
        <v>0</v>
      </c>
      <c r="S167" s="106">
        <f t="shared" si="160"/>
        <v>0</v>
      </c>
      <c r="T167" s="108"/>
    </row>
    <row r="168" spans="1:20" ht="12.75" customHeight="1" x14ac:dyDescent="0.2">
      <c r="A168" s="271"/>
      <c r="B168" s="273" t="s">
        <v>29</v>
      </c>
      <c r="C168" s="277"/>
      <c r="D168" s="118" t="s">
        <v>14</v>
      </c>
      <c r="E168" s="119">
        <v>239.08</v>
      </c>
      <c r="F168" s="122"/>
      <c r="G168" s="122">
        <v>3</v>
      </c>
      <c r="H168" s="97">
        <v>796.94</v>
      </c>
      <c r="I168" s="182">
        <v>717.25</v>
      </c>
      <c r="J168" s="97">
        <v>796.94</v>
      </c>
      <c r="K168" s="102">
        <f>(E168*G168)</f>
        <v>717.24</v>
      </c>
      <c r="L168" s="96">
        <f>SUM(J168,K168)</f>
        <v>1514.18</v>
      </c>
      <c r="M168" s="103">
        <f>SUM(J168-H168)</f>
        <v>0</v>
      </c>
      <c r="N168" s="103">
        <f>SUM(K168-I168)</f>
        <v>-9.9999999999909051E-3</v>
      </c>
      <c r="O168" s="102"/>
      <c r="P168" s="102"/>
      <c r="Q168" s="103"/>
      <c r="R168" s="103"/>
      <c r="S168" s="103"/>
      <c r="T168" s="104"/>
    </row>
    <row r="169" spans="1:20" ht="12.75" customHeight="1" x14ac:dyDescent="0.2">
      <c r="A169" s="271"/>
      <c r="B169" s="274"/>
      <c r="C169" s="277"/>
      <c r="D169" s="118" t="s">
        <v>15</v>
      </c>
      <c r="E169" s="119">
        <v>231.26</v>
      </c>
      <c r="F169" s="122"/>
      <c r="G169" s="122">
        <v>3</v>
      </c>
      <c r="H169" s="97">
        <v>770.86</v>
      </c>
      <c r="I169" s="182">
        <v>693.77</v>
      </c>
      <c r="J169" s="97">
        <v>770.86</v>
      </c>
      <c r="K169" s="102">
        <f t="shared" ref="K169:K170" si="161">(E169*G169)</f>
        <v>693.78</v>
      </c>
      <c r="L169" s="96">
        <f>SUM(J169,K169)</f>
        <v>1464.6399999999999</v>
      </c>
      <c r="M169" s="103">
        <f t="shared" ref="M169:M170" si="162">SUM(J169-H169)</f>
        <v>0</v>
      </c>
      <c r="N169" s="103">
        <f t="shared" ref="N169:N170" si="163">SUM(K169-I169)</f>
        <v>9.9999999999909051E-3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71"/>
      <c r="B170" s="274"/>
      <c r="C170" s="277"/>
      <c r="D170" s="118" t="s">
        <v>16</v>
      </c>
      <c r="E170" s="120">
        <v>223.63</v>
      </c>
      <c r="F170" s="122"/>
      <c r="G170" s="122">
        <v>3</v>
      </c>
      <c r="H170" s="97">
        <v>745.44</v>
      </c>
      <c r="I170" s="182">
        <v>670.9</v>
      </c>
      <c r="J170" s="97">
        <v>745.44</v>
      </c>
      <c r="K170" s="102">
        <f t="shared" si="161"/>
        <v>670.89</v>
      </c>
      <c r="L170" s="96">
        <f>SUM(J170,K170)</f>
        <v>1416.33</v>
      </c>
      <c r="M170" s="103">
        <f t="shared" si="162"/>
        <v>0</v>
      </c>
      <c r="N170" s="103">
        <f t="shared" si="163"/>
        <v>-9.9999999999909051E-3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71"/>
      <c r="B171" s="274"/>
      <c r="C171" s="277"/>
      <c r="D171" s="105" t="s">
        <v>54</v>
      </c>
      <c r="E171" s="106">
        <f>SUM(E168,E169,E170)</f>
        <v>693.97</v>
      </c>
      <c r="F171" s="106">
        <f>SUM(F168,F169,F170)</f>
        <v>0</v>
      </c>
      <c r="G171" s="106"/>
      <c r="H171" s="107">
        <f>SUM(H168:H170)</f>
        <v>2313.2400000000002</v>
      </c>
      <c r="I171" s="107">
        <f t="shared" ref="I171:L171" si="164">SUM(I168:I170)</f>
        <v>2081.92</v>
      </c>
      <c r="J171" s="107">
        <f t="shared" si="164"/>
        <v>2313.2400000000002</v>
      </c>
      <c r="K171" s="107">
        <f t="shared" si="164"/>
        <v>2081.91</v>
      </c>
      <c r="L171" s="107">
        <f t="shared" si="164"/>
        <v>4395.1499999999996</v>
      </c>
      <c r="M171" s="106">
        <f t="shared" ref="M171:S171" si="165">SUM(M168,M169,M170)</f>
        <v>0</v>
      </c>
      <c r="N171" s="106">
        <f t="shared" si="165"/>
        <v>-9.9999999999909051E-3</v>
      </c>
      <c r="O171" s="106">
        <f t="shared" si="165"/>
        <v>0</v>
      </c>
      <c r="P171" s="106">
        <f t="shared" si="165"/>
        <v>0</v>
      </c>
      <c r="Q171" s="106">
        <f t="shared" si="165"/>
        <v>0</v>
      </c>
      <c r="R171" s="106">
        <f t="shared" si="165"/>
        <v>0</v>
      </c>
      <c r="S171" s="106">
        <f t="shared" si="165"/>
        <v>0</v>
      </c>
      <c r="T171" s="108"/>
    </row>
    <row r="172" spans="1:20" ht="12.75" customHeight="1" x14ac:dyDescent="0.2">
      <c r="A172" s="271"/>
      <c r="B172" s="274"/>
      <c r="C172" s="277"/>
      <c r="D172" s="118" t="s">
        <v>17</v>
      </c>
      <c r="E172" s="119">
        <v>193.18</v>
      </c>
      <c r="F172" s="122"/>
      <c r="G172" s="122">
        <v>3</v>
      </c>
      <c r="H172" s="97">
        <v>643.94000000000005</v>
      </c>
      <c r="I172" s="182">
        <v>579.54999999999995</v>
      </c>
      <c r="J172" s="97">
        <v>643.94000000000005</v>
      </c>
      <c r="K172" s="102">
        <f>(E172*G172)</f>
        <v>579.54</v>
      </c>
      <c r="L172" s="96">
        <f>SUM(J172,K172)</f>
        <v>1223.48</v>
      </c>
      <c r="M172" s="103">
        <f>SUM(J172-H172)</f>
        <v>0</v>
      </c>
      <c r="N172" s="103">
        <f>SUM(K172-I172)</f>
        <v>-9.9999999999909051E-3</v>
      </c>
      <c r="O172" s="102"/>
      <c r="P172" s="102"/>
      <c r="Q172" s="103"/>
      <c r="R172" s="103"/>
      <c r="S172" s="103"/>
      <c r="T172" s="104"/>
    </row>
    <row r="173" spans="1:20" ht="12.75" customHeight="1" x14ac:dyDescent="0.2">
      <c r="A173" s="271"/>
      <c r="B173" s="274"/>
      <c r="C173" s="277"/>
      <c r="D173" s="118" t="s">
        <v>18</v>
      </c>
      <c r="E173" s="119">
        <v>227.4</v>
      </c>
      <c r="F173" s="122"/>
      <c r="G173" s="122">
        <v>3</v>
      </c>
      <c r="H173" s="97">
        <v>758</v>
      </c>
      <c r="I173" s="182">
        <v>682.2</v>
      </c>
      <c r="J173" s="97">
        <v>758</v>
      </c>
      <c r="K173" s="102">
        <f t="shared" ref="K173:K174" si="166">(E173*G173)</f>
        <v>682.2</v>
      </c>
      <c r="L173" s="96">
        <f>SUM(J173,K173)</f>
        <v>1440.2</v>
      </c>
      <c r="M173" s="103">
        <f t="shared" ref="M173:M174" si="167">SUM(J173-H173)</f>
        <v>0</v>
      </c>
      <c r="N173" s="103">
        <f t="shared" ref="N173:N174" si="168">SUM(K173-I173)</f>
        <v>0</v>
      </c>
      <c r="O173" s="102"/>
      <c r="P173" s="102"/>
      <c r="Q173" s="103"/>
      <c r="R173" s="103"/>
      <c r="S173" s="103"/>
      <c r="T173" s="104"/>
    </row>
    <row r="174" spans="1:20" ht="13.5" customHeight="1" x14ac:dyDescent="0.2">
      <c r="A174" s="272"/>
      <c r="B174" s="275"/>
      <c r="C174" s="278"/>
      <c r="D174" s="118" t="s">
        <v>19</v>
      </c>
      <c r="E174" s="120">
        <v>164.54</v>
      </c>
      <c r="F174" s="122"/>
      <c r="G174" s="122">
        <v>3</v>
      </c>
      <c r="H174" s="97">
        <v>548.48</v>
      </c>
      <c r="I174" s="182">
        <v>493.63</v>
      </c>
      <c r="J174" s="97">
        <v>548.48</v>
      </c>
      <c r="K174" s="102">
        <f t="shared" si="166"/>
        <v>493.62</v>
      </c>
      <c r="L174" s="96">
        <f>SUM(J174,K174)</f>
        <v>1042.0999999999999</v>
      </c>
      <c r="M174" s="103">
        <f t="shared" si="167"/>
        <v>0</v>
      </c>
      <c r="N174" s="103">
        <f t="shared" si="168"/>
        <v>-9.9999999999909051E-3</v>
      </c>
      <c r="O174" s="102"/>
      <c r="P174" s="102"/>
      <c r="Q174" s="103"/>
      <c r="R174" s="103"/>
      <c r="S174" s="103"/>
      <c r="T174" s="104"/>
    </row>
    <row r="175" spans="1:20" s="117" customFormat="1" ht="25.5" customHeight="1" x14ac:dyDescent="0.2">
      <c r="A175" s="124"/>
      <c r="B175" s="124"/>
      <c r="C175" s="125"/>
      <c r="D175" s="126" t="s">
        <v>55</v>
      </c>
      <c r="E175" s="127">
        <f>SUM(E172:E174)</f>
        <v>585.12</v>
      </c>
      <c r="F175" s="127"/>
      <c r="G175" s="127"/>
      <c r="H175" s="128">
        <f>SUM(H172:H174)</f>
        <v>1950.42</v>
      </c>
      <c r="I175" s="128">
        <f t="shared" ref="I175:L175" si="169">SUM(I172:I174)</f>
        <v>1755.38</v>
      </c>
      <c r="J175" s="128">
        <f t="shared" si="169"/>
        <v>1950.42</v>
      </c>
      <c r="K175" s="128">
        <f t="shared" si="169"/>
        <v>1755.3600000000001</v>
      </c>
      <c r="L175" s="128">
        <f t="shared" si="169"/>
        <v>3705.78</v>
      </c>
      <c r="M175" s="127">
        <f t="shared" ref="M175:S175" si="170">SUM(M162+M166+M170+M174)</f>
        <v>0</v>
      </c>
      <c r="N175" s="127">
        <f>SUM(N172:N174)</f>
        <v>-1.999999999998181E-2</v>
      </c>
      <c r="O175" s="127">
        <f t="shared" si="170"/>
        <v>0</v>
      </c>
      <c r="P175" s="127">
        <f t="shared" si="170"/>
        <v>0</v>
      </c>
      <c r="Q175" s="127">
        <f t="shared" si="170"/>
        <v>0</v>
      </c>
      <c r="R175" s="127">
        <f t="shared" si="170"/>
        <v>0</v>
      </c>
      <c r="S175" s="127">
        <f t="shared" si="170"/>
        <v>0</v>
      </c>
      <c r="T175" s="129"/>
    </row>
    <row r="176" spans="1:20" ht="13.5" customHeight="1" x14ac:dyDescent="0.25">
      <c r="A176" s="130"/>
      <c r="B176" s="130"/>
      <c r="C176" s="130"/>
      <c r="D176" s="113" t="s">
        <v>56</v>
      </c>
      <c r="E176" s="187">
        <f>SUM(E163+E167+E171+E175)</f>
        <v>2463.2000000000003</v>
      </c>
      <c r="F176" s="187"/>
      <c r="G176" s="114"/>
      <c r="H176" s="115">
        <f>SUM(H163+H167+H171+H175)</f>
        <v>8210.67</v>
      </c>
      <c r="I176" s="115">
        <f>SUM(I163+I167+I171+I175)</f>
        <v>7389.6100000000006</v>
      </c>
      <c r="J176" s="115">
        <f>SUM(J163+J167+J171+J175)</f>
        <v>8210.67</v>
      </c>
      <c r="K176" s="115">
        <f>SUM(K163+K167+K171+K175)</f>
        <v>7389.6</v>
      </c>
      <c r="L176" s="115">
        <f>SUM(J176,K176)</f>
        <v>15600.27</v>
      </c>
      <c r="M176" s="114">
        <f t="shared" ref="M176:S176" si="171">SUM(M172,M173,M174)</f>
        <v>0</v>
      </c>
      <c r="N176" s="114">
        <f>SUM(N175,N171,N167,N163)</f>
        <v>-9.9999999999340616E-3</v>
      </c>
      <c r="O176" s="114">
        <f t="shared" si="171"/>
        <v>0</v>
      </c>
      <c r="P176" s="114">
        <f t="shared" si="171"/>
        <v>0</v>
      </c>
      <c r="Q176" s="114">
        <f t="shared" si="171"/>
        <v>0</v>
      </c>
      <c r="R176" s="114">
        <f t="shared" si="171"/>
        <v>0</v>
      </c>
      <c r="S176" s="114">
        <f t="shared" si="171"/>
        <v>0</v>
      </c>
      <c r="T176" s="116"/>
    </row>
    <row r="177" spans="1:20" ht="12.75" customHeight="1" x14ac:dyDescent="0.2">
      <c r="A177" s="270">
        <v>11</v>
      </c>
      <c r="B177" s="273" t="s">
        <v>34</v>
      </c>
      <c r="C177" s="236" t="s">
        <v>31</v>
      </c>
      <c r="D177" s="118" t="s">
        <v>8</v>
      </c>
      <c r="E177" s="119"/>
      <c r="F177" s="122"/>
      <c r="G177" s="122"/>
      <c r="H177" s="97"/>
      <c r="I177" s="97"/>
      <c r="J177" s="102">
        <f>(E177*F177)</f>
        <v>0</v>
      </c>
      <c r="K177" s="102">
        <f>(F177*H177)</f>
        <v>0</v>
      </c>
      <c r="L177" s="96">
        <f>SUM(J177,K177)</f>
        <v>0</v>
      </c>
      <c r="M177" s="103">
        <f t="shared" ref="M177:N179" si="172">SUM(J177-O177)</f>
        <v>0</v>
      </c>
      <c r="N177" s="103">
        <f t="shared" si="172"/>
        <v>0</v>
      </c>
      <c r="O177" s="102"/>
      <c r="P177" s="102"/>
      <c r="Q177" s="103"/>
      <c r="R177" s="103"/>
      <c r="S177" s="103"/>
      <c r="T177" s="131" t="s">
        <v>62</v>
      </c>
    </row>
    <row r="178" spans="1:20" ht="12.75" customHeight="1" x14ac:dyDescent="0.2">
      <c r="A178" s="271"/>
      <c r="B178" s="274"/>
      <c r="C178" s="237"/>
      <c r="D178" s="118" t="s">
        <v>9</v>
      </c>
      <c r="E178" s="120"/>
      <c r="F178" s="122"/>
      <c r="G178" s="122"/>
      <c r="H178" s="97"/>
      <c r="I178" s="97"/>
      <c r="J178" s="102">
        <f>(E178*F178)</f>
        <v>0</v>
      </c>
      <c r="K178" s="102">
        <f>(F178*H178)</f>
        <v>0</v>
      </c>
      <c r="L178" s="96">
        <f>SUM(J178,K178)</f>
        <v>0</v>
      </c>
      <c r="M178" s="103">
        <f t="shared" si="172"/>
        <v>0</v>
      </c>
      <c r="N178" s="103">
        <f t="shared" si="172"/>
        <v>0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71"/>
      <c r="B179" s="274"/>
      <c r="C179" s="237"/>
      <c r="D179" s="118" t="s">
        <v>10</v>
      </c>
      <c r="E179" s="120"/>
      <c r="F179" s="122"/>
      <c r="G179" s="122"/>
      <c r="H179" s="97"/>
      <c r="I179" s="97"/>
      <c r="J179" s="102">
        <f>(E179*F179)</f>
        <v>0</v>
      </c>
      <c r="K179" s="102">
        <f>(F179*H179)</f>
        <v>0</v>
      </c>
      <c r="L179" s="96">
        <f>SUM(J179,K179)</f>
        <v>0</v>
      </c>
      <c r="M179" s="103">
        <f t="shared" si="172"/>
        <v>0</v>
      </c>
      <c r="N179" s="103">
        <f t="shared" si="172"/>
        <v>0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71"/>
      <c r="B180" s="274"/>
      <c r="C180" s="237"/>
      <c r="D180" s="105" t="s">
        <v>52</v>
      </c>
      <c r="E180" s="106">
        <f>SUM(E177,E178,E179)</f>
        <v>0</v>
      </c>
      <c r="F180" s="106">
        <f>SUM(F177,F178,F179)</f>
        <v>0</v>
      </c>
      <c r="G180" s="106">
        <f>SUM(G177,G178,G179)</f>
        <v>0</v>
      </c>
      <c r="H180" s="109"/>
      <c r="I180" s="109"/>
      <c r="J180" s="106">
        <f t="shared" ref="J180:S180" si="173">SUM(J177,J178,J179)</f>
        <v>0</v>
      </c>
      <c r="K180" s="106">
        <f t="shared" si="173"/>
        <v>0</v>
      </c>
      <c r="L180" s="106">
        <f t="shared" si="173"/>
        <v>0</v>
      </c>
      <c r="M180" s="106">
        <f t="shared" si="173"/>
        <v>0</v>
      </c>
      <c r="N180" s="106">
        <f t="shared" si="173"/>
        <v>0</v>
      </c>
      <c r="O180" s="106">
        <f t="shared" si="173"/>
        <v>0</v>
      </c>
      <c r="P180" s="106">
        <f t="shared" si="173"/>
        <v>0</v>
      </c>
      <c r="Q180" s="106">
        <f t="shared" si="173"/>
        <v>0</v>
      </c>
      <c r="R180" s="106">
        <f t="shared" si="173"/>
        <v>0</v>
      </c>
      <c r="S180" s="106">
        <f t="shared" si="173"/>
        <v>0</v>
      </c>
      <c r="T180" s="108"/>
    </row>
    <row r="181" spans="1:20" ht="12.75" customHeight="1" x14ac:dyDescent="0.2">
      <c r="A181" s="271"/>
      <c r="B181" s="274"/>
      <c r="C181" s="237"/>
      <c r="D181" s="118" t="s">
        <v>11</v>
      </c>
      <c r="E181" s="119"/>
      <c r="F181" s="122"/>
      <c r="G181" s="122"/>
      <c r="H181" s="97"/>
      <c r="I181" s="97"/>
      <c r="J181" s="102">
        <f>(E181*F181)</f>
        <v>0</v>
      </c>
      <c r="K181" s="102">
        <f>(F181*H181)</f>
        <v>0</v>
      </c>
      <c r="L181" s="96">
        <f>SUM(J181,K181)</f>
        <v>0</v>
      </c>
      <c r="M181" s="103">
        <f t="shared" ref="M181:N181" si="174">SUM(J181-O181)</f>
        <v>0</v>
      </c>
      <c r="N181" s="103">
        <f t="shared" si="174"/>
        <v>0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71"/>
      <c r="B182" s="274"/>
      <c r="C182" s="237"/>
      <c r="D182" s="118" t="s">
        <v>12</v>
      </c>
      <c r="E182" s="119">
        <v>25.94</v>
      </c>
      <c r="F182" s="122"/>
      <c r="G182" s="122">
        <v>3</v>
      </c>
      <c r="H182" s="97">
        <v>86.46</v>
      </c>
      <c r="I182" s="182">
        <v>77.81</v>
      </c>
      <c r="J182" s="97">
        <v>86.46</v>
      </c>
      <c r="K182" s="102">
        <f>(E182*G182)</f>
        <v>77.820000000000007</v>
      </c>
      <c r="L182" s="96">
        <f>SUM(J182,K182)</f>
        <v>164.28</v>
      </c>
      <c r="M182" s="103">
        <f>SUM(J182-H182)</f>
        <v>0</v>
      </c>
      <c r="N182" s="103">
        <f>SUM(K182-I182)</f>
        <v>1.0000000000005116E-2</v>
      </c>
      <c r="O182" s="102"/>
      <c r="P182" s="102"/>
      <c r="Q182" s="103"/>
      <c r="R182" s="103"/>
      <c r="S182" s="103"/>
      <c r="T182" s="104"/>
    </row>
    <row r="183" spans="1:20" ht="12.75" customHeight="1" x14ac:dyDescent="0.2">
      <c r="A183" s="271"/>
      <c r="B183" s="275"/>
      <c r="C183" s="237"/>
      <c r="D183" s="118" t="s">
        <v>13</v>
      </c>
      <c r="E183" s="119">
        <v>51.74</v>
      </c>
      <c r="F183" s="122"/>
      <c r="G183" s="122">
        <v>3</v>
      </c>
      <c r="H183" s="97">
        <v>172.46</v>
      </c>
      <c r="I183" s="182">
        <v>155.22</v>
      </c>
      <c r="J183" s="97">
        <v>172.46</v>
      </c>
      <c r="K183" s="102">
        <f>(E183*G183)</f>
        <v>155.22</v>
      </c>
      <c r="L183" s="96">
        <f>SUM(J183,K183)</f>
        <v>327.68</v>
      </c>
      <c r="M183" s="103">
        <f>SUM(J183-H183)</f>
        <v>0</v>
      </c>
      <c r="N183" s="103">
        <f>SUM(K183-I183)</f>
        <v>0</v>
      </c>
      <c r="O183" s="102"/>
      <c r="P183" s="102"/>
      <c r="Q183" s="103"/>
      <c r="R183" s="103"/>
      <c r="S183" s="103"/>
      <c r="T183" s="104"/>
    </row>
    <row r="184" spans="1:20" ht="12.75" customHeight="1" x14ac:dyDescent="0.2">
      <c r="A184" s="271"/>
      <c r="B184" s="123"/>
      <c r="C184" s="237"/>
      <c r="D184" s="105" t="s">
        <v>53</v>
      </c>
      <c r="E184" s="106">
        <f>SUM(E181,E182,E183)</f>
        <v>77.680000000000007</v>
      </c>
      <c r="F184" s="106">
        <f>SUM(F181,F182,F183)</f>
        <v>0</v>
      </c>
      <c r="G184" s="106"/>
      <c r="H184" s="107">
        <f>SUM(H182:H183)</f>
        <v>258.92</v>
      </c>
      <c r="I184" s="107">
        <f>SUM(I182:I183)</f>
        <v>233.03</v>
      </c>
      <c r="J184" s="106">
        <f t="shared" ref="J184:S184" si="175">SUM(J181,J182,J183)</f>
        <v>258.92</v>
      </c>
      <c r="K184" s="106">
        <f t="shared" si="175"/>
        <v>233.04000000000002</v>
      </c>
      <c r="L184" s="106">
        <f t="shared" si="175"/>
        <v>491.96000000000004</v>
      </c>
      <c r="M184" s="106">
        <f t="shared" si="175"/>
        <v>0</v>
      </c>
      <c r="N184" s="106">
        <f t="shared" si="175"/>
        <v>1.0000000000005116E-2</v>
      </c>
      <c r="O184" s="106">
        <f t="shared" si="175"/>
        <v>0</v>
      </c>
      <c r="P184" s="106">
        <f t="shared" si="175"/>
        <v>0</v>
      </c>
      <c r="Q184" s="106">
        <f t="shared" si="175"/>
        <v>0</v>
      </c>
      <c r="R184" s="106">
        <f t="shared" si="175"/>
        <v>0</v>
      </c>
      <c r="S184" s="106">
        <f t="shared" si="175"/>
        <v>0</v>
      </c>
      <c r="T184" s="108"/>
    </row>
    <row r="185" spans="1:20" ht="12.75" customHeight="1" x14ac:dyDescent="0.2">
      <c r="A185" s="271"/>
      <c r="B185" s="273" t="s">
        <v>29</v>
      </c>
      <c r="C185" s="237"/>
      <c r="D185" s="118" t="s">
        <v>14</v>
      </c>
      <c r="E185" s="119">
        <v>50.24</v>
      </c>
      <c r="F185" s="122"/>
      <c r="G185" s="122">
        <v>3</v>
      </c>
      <c r="H185" s="97">
        <v>167.46</v>
      </c>
      <c r="I185" s="180">
        <v>150.71</v>
      </c>
      <c r="J185" s="97">
        <v>167.46</v>
      </c>
      <c r="K185" s="102">
        <f>(E185*G185)</f>
        <v>150.72</v>
      </c>
      <c r="L185" s="96">
        <f>SUM(J185,K185)</f>
        <v>318.18</v>
      </c>
      <c r="M185" s="103">
        <f>SUM(J185-H185)</f>
        <v>0</v>
      </c>
      <c r="N185" s="103">
        <f>SUM(K185-I185)</f>
        <v>9.9999999999909051E-3</v>
      </c>
      <c r="O185" s="102"/>
      <c r="P185" s="102"/>
      <c r="Q185" s="103"/>
      <c r="R185" s="103"/>
      <c r="S185" s="103"/>
      <c r="T185" s="104"/>
    </row>
    <row r="186" spans="1:20" ht="12.75" customHeight="1" x14ac:dyDescent="0.2">
      <c r="A186" s="271"/>
      <c r="B186" s="274"/>
      <c r="C186" s="237"/>
      <c r="D186" s="118" t="s">
        <v>15</v>
      </c>
      <c r="E186" s="119">
        <v>61.31</v>
      </c>
      <c r="F186" s="122"/>
      <c r="G186" s="122">
        <v>3</v>
      </c>
      <c r="H186" s="97">
        <v>204.38</v>
      </c>
      <c r="I186" s="180">
        <v>183.94</v>
      </c>
      <c r="J186" s="97">
        <v>204.38</v>
      </c>
      <c r="K186" s="102">
        <f>(E186*G186)</f>
        <v>183.93</v>
      </c>
      <c r="L186" s="96">
        <f>SUM(J186,K186)</f>
        <v>388.31</v>
      </c>
      <c r="M186" s="103">
        <f t="shared" ref="M186:M187" si="176">SUM(J186-H186)</f>
        <v>0</v>
      </c>
      <c r="N186" s="103">
        <f t="shared" ref="N186:N187" si="177">SUM(K186-I186)</f>
        <v>-9.9999999999909051E-3</v>
      </c>
      <c r="O186" s="102"/>
      <c r="P186" s="102"/>
      <c r="Q186" s="103"/>
      <c r="R186" s="103"/>
      <c r="S186" s="103"/>
      <c r="T186" s="104"/>
    </row>
    <row r="187" spans="1:20" ht="12.75" customHeight="1" x14ac:dyDescent="0.2">
      <c r="A187" s="271"/>
      <c r="B187" s="274"/>
      <c r="C187" s="237"/>
      <c r="D187" s="118" t="s">
        <v>16</v>
      </c>
      <c r="E187" s="120">
        <v>39.200000000000003</v>
      </c>
      <c r="F187" s="122"/>
      <c r="G187" s="122">
        <v>3</v>
      </c>
      <c r="H187" s="97">
        <v>130.68</v>
      </c>
      <c r="I187" s="182">
        <v>117.61</v>
      </c>
      <c r="J187" s="97">
        <v>130.68</v>
      </c>
      <c r="K187" s="102">
        <f>(E187*G187)</f>
        <v>117.60000000000001</v>
      </c>
      <c r="L187" s="96">
        <f>SUM(J187,K187)</f>
        <v>248.28000000000003</v>
      </c>
      <c r="M187" s="103">
        <f t="shared" si="176"/>
        <v>0</v>
      </c>
      <c r="N187" s="103">
        <f t="shared" si="177"/>
        <v>-9.9999999999909051E-3</v>
      </c>
      <c r="O187" s="102"/>
      <c r="P187" s="102"/>
      <c r="Q187" s="103"/>
      <c r="R187" s="103"/>
      <c r="S187" s="103"/>
      <c r="T187" s="104"/>
    </row>
    <row r="188" spans="1:20" ht="12.75" customHeight="1" x14ac:dyDescent="0.2">
      <c r="A188" s="271"/>
      <c r="B188" s="274"/>
      <c r="C188" s="237"/>
      <c r="D188" s="105" t="s">
        <v>54</v>
      </c>
      <c r="E188" s="106">
        <f>SUM(E185,E186,E187)</f>
        <v>150.75</v>
      </c>
      <c r="F188" s="106">
        <f>SUM(F185,F186,F187)</f>
        <v>0</v>
      </c>
      <c r="G188" s="106"/>
      <c r="H188" s="107">
        <f>SUM(H185:H187)</f>
        <v>502.52000000000004</v>
      </c>
      <c r="I188" s="107">
        <f>SUM(I185:I187)</f>
        <v>452.26</v>
      </c>
      <c r="J188" s="106">
        <f t="shared" ref="J188:S188" si="178">SUM(J185,J186,J187)</f>
        <v>502.52000000000004</v>
      </c>
      <c r="K188" s="106">
        <f t="shared" si="178"/>
        <v>452.25</v>
      </c>
      <c r="L188" s="106">
        <f t="shared" si="178"/>
        <v>954.77</v>
      </c>
      <c r="M188" s="106">
        <f t="shared" si="178"/>
        <v>0</v>
      </c>
      <c r="N188" s="106">
        <f t="shared" si="178"/>
        <v>-9.9999999999909051E-3</v>
      </c>
      <c r="O188" s="106">
        <f t="shared" si="178"/>
        <v>0</v>
      </c>
      <c r="P188" s="106">
        <f t="shared" si="178"/>
        <v>0</v>
      </c>
      <c r="Q188" s="106">
        <f t="shared" si="178"/>
        <v>0</v>
      </c>
      <c r="R188" s="106">
        <f t="shared" si="178"/>
        <v>0</v>
      </c>
      <c r="S188" s="106">
        <f t="shared" si="178"/>
        <v>0</v>
      </c>
      <c r="T188" s="108"/>
    </row>
    <row r="189" spans="1:20" ht="12.75" customHeight="1" x14ac:dyDescent="0.2">
      <c r="A189" s="271"/>
      <c r="B189" s="274"/>
      <c r="C189" s="237"/>
      <c r="D189" s="118" t="s">
        <v>17</v>
      </c>
      <c r="E189" s="119">
        <v>31.38</v>
      </c>
      <c r="F189" s="122"/>
      <c r="G189" s="122">
        <v>3</v>
      </c>
      <c r="H189" s="97">
        <v>104.6</v>
      </c>
      <c r="I189" s="180">
        <v>94.14</v>
      </c>
      <c r="J189" s="97">
        <v>104.6</v>
      </c>
      <c r="K189" s="102">
        <f>(E189*G189)</f>
        <v>94.14</v>
      </c>
      <c r="L189" s="96">
        <f>SUM(J189,K189)</f>
        <v>198.74</v>
      </c>
      <c r="M189" s="103">
        <f>SUM(J189-H189)</f>
        <v>0</v>
      </c>
      <c r="N189" s="103">
        <f>SUM(K189-I189)</f>
        <v>0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71"/>
      <c r="B190" s="274"/>
      <c r="C190" s="237"/>
      <c r="D190" s="118" t="s">
        <v>18</v>
      </c>
      <c r="E190" s="119">
        <v>27.34</v>
      </c>
      <c r="F190" s="122"/>
      <c r="G190" s="122">
        <v>3</v>
      </c>
      <c r="H190" s="97">
        <v>91.14</v>
      </c>
      <c r="I190" s="182">
        <v>82.02</v>
      </c>
      <c r="J190" s="97">
        <v>91.14</v>
      </c>
      <c r="K190" s="102">
        <f>(E190*G190)</f>
        <v>82.02</v>
      </c>
      <c r="L190" s="96">
        <f>SUM(J190,K190)</f>
        <v>173.16</v>
      </c>
      <c r="M190" s="103">
        <f t="shared" ref="M190:M191" si="179">SUM(J190-H190)</f>
        <v>0</v>
      </c>
      <c r="N190" s="103">
        <f t="shared" ref="N190:N191" si="180">SUM(K190-I190)</f>
        <v>0</v>
      </c>
      <c r="O190" s="102"/>
      <c r="P190" s="102"/>
      <c r="Q190" s="103"/>
      <c r="R190" s="103"/>
      <c r="S190" s="103"/>
      <c r="T190" s="104"/>
    </row>
    <row r="191" spans="1:20" ht="13.5" customHeight="1" x14ac:dyDescent="0.2">
      <c r="A191" s="272"/>
      <c r="B191" s="275"/>
      <c r="C191" s="238"/>
      <c r="D191" s="118" t="s">
        <v>19</v>
      </c>
      <c r="E191" s="120">
        <v>10.39</v>
      </c>
      <c r="F191" s="122"/>
      <c r="G191" s="122">
        <v>3</v>
      </c>
      <c r="H191" s="97">
        <v>34.619999999999997</v>
      </c>
      <c r="I191" s="180">
        <v>31.16</v>
      </c>
      <c r="J191" s="97">
        <v>34.619999999999997</v>
      </c>
      <c r="K191" s="102">
        <f>(E191*G191)</f>
        <v>31.17</v>
      </c>
      <c r="L191" s="96">
        <f>SUM(J191,K191)</f>
        <v>65.789999999999992</v>
      </c>
      <c r="M191" s="103">
        <f t="shared" si="179"/>
        <v>0</v>
      </c>
      <c r="N191" s="103">
        <f t="shared" si="180"/>
        <v>1.0000000000001563E-2</v>
      </c>
      <c r="O191" s="102"/>
      <c r="P191" s="102"/>
      <c r="Q191" s="103"/>
      <c r="R191" s="103"/>
      <c r="S191" s="103"/>
      <c r="T191" s="104"/>
    </row>
    <row r="192" spans="1:20" ht="24.75" x14ac:dyDescent="0.25">
      <c r="A192" s="82"/>
      <c r="B192" s="82"/>
      <c r="C192" s="82"/>
      <c r="D192" s="105" t="s">
        <v>55</v>
      </c>
      <c r="E192" s="106">
        <f>SUM(E189,E190,E191)</f>
        <v>69.11</v>
      </c>
      <c r="F192" s="106">
        <f>SUM(F189,F190,F191)</f>
        <v>0</v>
      </c>
      <c r="G192" s="106"/>
      <c r="H192" s="107">
        <f>SUM(H189:H191)</f>
        <v>230.36</v>
      </c>
      <c r="I192" s="107">
        <f>SUM(I189:I191)</f>
        <v>207.32</v>
      </c>
      <c r="J192" s="106">
        <f t="shared" ref="J192:S192" si="181">SUM(J189,J190,J191)</f>
        <v>230.36</v>
      </c>
      <c r="K192" s="106">
        <f t="shared" si="181"/>
        <v>207.32999999999998</v>
      </c>
      <c r="L192" s="106">
        <f t="shared" si="181"/>
        <v>437.68999999999994</v>
      </c>
      <c r="M192" s="106">
        <f t="shared" si="181"/>
        <v>0</v>
      </c>
      <c r="N192" s="106">
        <f t="shared" si="181"/>
        <v>1.0000000000001563E-2</v>
      </c>
      <c r="O192" s="106">
        <f t="shared" si="181"/>
        <v>0</v>
      </c>
      <c r="P192" s="106">
        <f t="shared" si="181"/>
        <v>0</v>
      </c>
      <c r="Q192" s="106">
        <f t="shared" si="181"/>
        <v>0</v>
      </c>
      <c r="R192" s="106">
        <f t="shared" si="181"/>
        <v>0</v>
      </c>
      <c r="S192" s="106">
        <f t="shared" si="181"/>
        <v>0</v>
      </c>
      <c r="T192" s="108"/>
    </row>
    <row r="193" spans="1:20" s="117" customFormat="1" x14ac:dyDescent="0.2">
      <c r="A193" s="111"/>
      <c r="B193" s="111"/>
      <c r="C193" s="112"/>
      <c r="D193" s="113" t="s">
        <v>56</v>
      </c>
      <c r="E193" s="114">
        <f>SUM(E180+E184+E188+E192)</f>
        <v>297.54000000000002</v>
      </c>
      <c r="F193" s="114">
        <f>SUM(F180+F184+F188+F192)</f>
        <v>0</v>
      </c>
      <c r="G193" s="114">
        <f>SUM(G180+G184+G188+G192)</f>
        <v>0</v>
      </c>
      <c r="H193" s="115">
        <f>SUM(H180+H184+H188+H192)</f>
        <v>991.80000000000007</v>
      </c>
      <c r="I193" s="115">
        <f>SUM(I180+I184+I188+I192)</f>
        <v>892.6099999999999</v>
      </c>
      <c r="J193" s="115">
        <f t="shared" ref="J193:K193" si="182">SUM(J180+J184+J188+J192)</f>
        <v>991.80000000000007</v>
      </c>
      <c r="K193" s="115">
        <f t="shared" si="182"/>
        <v>892.61999999999989</v>
      </c>
      <c r="L193" s="114">
        <f>SUM(J193:K193)</f>
        <v>1884.42</v>
      </c>
      <c r="M193" s="114">
        <f t="shared" ref="M193:S193" si="183">SUM(M180+M184+M188+M192)</f>
        <v>0</v>
      </c>
      <c r="N193" s="114">
        <f t="shared" si="183"/>
        <v>1.0000000000015774E-2</v>
      </c>
      <c r="O193" s="114">
        <f t="shared" si="183"/>
        <v>0</v>
      </c>
      <c r="P193" s="114">
        <f t="shared" si="183"/>
        <v>0</v>
      </c>
      <c r="Q193" s="114">
        <f t="shared" si="183"/>
        <v>0</v>
      </c>
      <c r="R193" s="114">
        <f t="shared" si="183"/>
        <v>0</v>
      </c>
      <c r="S193" s="114">
        <f t="shared" si="183"/>
        <v>0</v>
      </c>
      <c r="T193" s="116"/>
    </row>
    <row r="194" spans="1:20" ht="12.75" customHeight="1" x14ac:dyDescent="0.2">
      <c r="A194" s="256">
        <v>12</v>
      </c>
      <c r="B194" s="273" t="s">
        <v>35</v>
      </c>
      <c r="C194" s="236" t="s">
        <v>28</v>
      </c>
      <c r="D194" s="118" t="s">
        <v>8</v>
      </c>
      <c r="E194" s="119"/>
      <c r="F194" s="122"/>
      <c r="G194" s="122">
        <v>3</v>
      </c>
      <c r="H194" s="97"/>
      <c r="I194" s="97"/>
      <c r="J194" s="102"/>
      <c r="K194" s="102">
        <f>(F194*H194)</f>
        <v>0</v>
      </c>
      <c r="L194" s="96">
        <f>SUM(J194,K194)</f>
        <v>0</v>
      </c>
      <c r="M194" s="103">
        <f t="shared" ref="M194:N195" si="184">SUM(J194-O194)</f>
        <v>0</v>
      </c>
      <c r="N194" s="103">
        <f t="shared" si="184"/>
        <v>0</v>
      </c>
      <c r="O194" s="102"/>
      <c r="P194" s="102"/>
      <c r="Q194" s="103"/>
      <c r="R194" s="103"/>
      <c r="S194" s="103"/>
      <c r="T194" s="104"/>
    </row>
    <row r="195" spans="1:20" x14ac:dyDescent="0.2">
      <c r="A195" s="257"/>
      <c r="B195" s="274"/>
      <c r="C195" s="237"/>
      <c r="D195" s="118" t="s">
        <v>9</v>
      </c>
      <c r="E195" s="120"/>
      <c r="F195" s="122"/>
      <c r="G195" s="122">
        <v>3</v>
      </c>
      <c r="H195" s="97"/>
      <c r="I195" s="97"/>
      <c r="J195" s="102"/>
      <c r="K195" s="102">
        <f>(F195*H195)</f>
        <v>0</v>
      </c>
      <c r="L195" s="96">
        <f>SUM(J195,K195)</f>
        <v>0</v>
      </c>
      <c r="M195" s="103">
        <f t="shared" si="184"/>
        <v>0</v>
      </c>
      <c r="N195" s="103">
        <f t="shared" si="184"/>
        <v>0</v>
      </c>
      <c r="O195" s="102"/>
      <c r="P195" s="102"/>
      <c r="Q195" s="103"/>
      <c r="R195" s="103"/>
      <c r="S195" s="103"/>
      <c r="T195" s="104"/>
    </row>
    <row r="196" spans="1:20" x14ac:dyDescent="0.2">
      <c r="A196" s="257"/>
      <c r="B196" s="274"/>
      <c r="C196" s="237"/>
      <c r="D196" s="118" t="s">
        <v>10</v>
      </c>
      <c r="E196" s="120">
        <v>5.87</v>
      </c>
      <c r="F196" s="122"/>
      <c r="G196" s="122">
        <v>3</v>
      </c>
      <c r="H196" s="97">
        <v>19.559999999999999</v>
      </c>
      <c r="I196" s="182">
        <v>17.600000000000001</v>
      </c>
      <c r="J196" s="97">
        <v>19.559999999999999</v>
      </c>
      <c r="K196" s="102">
        <f>(E196*G196)</f>
        <v>17.61</v>
      </c>
      <c r="L196" s="96">
        <f>SUM(J196,K196)</f>
        <v>37.17</v>
      </c>
      <c r="M196" s="103">
        <f>SUM(J196-H196)</f>
        <v>0</v>
      </c>
      <c r="N196" s="103">
        <f>SUM(K196-I196)</f>
        <v>9.9999999999980105E-3</v>
      </c>
      <c r="O196" s="102"/>
      <c r="P196" s="102"/>
      <c r="Q196" s="103"/>
      <c r="R196" s="103"/>
      <c r="S196" s="103"/>
      <c r="T196" s="104"/>
    </row>
    <row r="197" spans="1:20" ht="24" x14ac:dyDescent="0.2">
      <c r="A197" s="257"/>
      <c r="B197" s="274"/>
      <c r="C197" s="237"/>
      <c r="D197" s="105" t="s">
        <v>52</v>
      </c>
      <c r="E197" s="106">
        <f>SUM(E194,E195,E196)</f>
        <v>5.87</v>
      </c>
      <c r="F197" s="106">
        <f>SUM(F194,F195,F196)</f>
        <v>0</v>
      </c>
      <c r="G197" s="106"/>
      <c r="H197" s="107">
        <f>SUM(H196)</f>
        <v>19.559999999999999</v>
      </c>
      <c r="I197" s="107">
        <f>SUM(I196)</f>
        <v>17.600000000000001</v>
      </c>
      <c r="J197" s="106">
        <f t="shared" ref="J197:S197" si="185">SUM(J194,J195,J196)</f>
        <v>19.559999999999999</v>
      </c>
      <c r="K197" s="106">
        <f t="shared" si="185"/>
        <v>17.61</v>
      </c>
      <c r="L197" s="106">
        <f t="shared" si="185"/>
        <v>37.17</v>
      </c>
      <c r="M197" s="106">
        <f t="shared" si="185"/>
        <v>0</v>
      </c>
      <c r="N197" s="106">
        <f t="shared" si="185"/>
        <v>9.9999999999980105E-3</v>
      </c>
      <c r="O197" s="106">
        <f t="shared" si="185"/>
        <v>0</v>
      </c>
      <c r="P197" s="106">
        <f t="shared" si="185"/>
        <v>0</v>
      </c>
      <c r="Q197" s="106">
        <f t="shared" si="185"/>
        <v>0</v>
      </c>
      <c r="R197" s="106">
        <f t="shared" si="185"/>
        <v>0</v>
      </c>
      <c r="S197" s="106">
        <f t="shared" si="185"/>
        <v>0</v>
      </c>
      <c r="T197" s="108"/>
    </row>
    <row r="198" spans="1:20" x14ac:dyDescent="0.2">
      <c r="A198" s="257"/>
      <c r="B198" s="274"/>
      <c r="C198" s="237"/>
      <c r="D198" s="118" t="s">
        <v>11</v>
      </c>
      <c r="E198" s="119">
        <v>9.1</v>
      </c>
      <c r="F198" s="122"/>
      <c r="G198" s="122">
        <v>3</v>
      </c>
      <c r="H198" s="97">
        <v>30.32</v>
      </c>
      <c r="I198" s="182">
        <v>27.29</v>
      </c>
      <c r="J198" s="97">
        <v>30.32</v>
      </c>
      <c r="K198" s="102">
        <f>(E198*G198)</f>
        <v>27.299999999999997</v>
      </c>
      <c r="L198" s="96">
        <f>SUM(J198,K198)</f>
        <v>57.62</v>
      </c>
      <c r="M198" s="103">
        <f>SUM(J198-H198)</f>
        <v>0</v>
      </c>
      <c r="N198" s="103">
        <f>SUM(K198-I198)</f>
        <v>9.9999999999980105E-3</v>
      </c>
      <c r="O198" s="102"/>
      <c r="P198" s="102"/>
      <c r="Q198" s="103"/>
      <c r="R198" s="103"/>
      <c r="S198" s="103"/>
      <c r="T198" s="104"/>
    </row>
    <row r="199" spans="1:20" x14ac:dyDescent="0.2">
      <c r="A199" s="257"/>
      <c r="B199" s="274"/>
      <c r="C199" s="237"/>
      <c r="D199" s="118" t="s">
        <v>12</v>
      </c>
      <c r="E199" s="119">
        <v>6.95</v>
      </c>
      <c r="F199" s="122"/>
      <c r="G199" s="122">
        <v>3</v>
      </c>
      <c r="H199" s="97">
        <v>23.16</v>
      </c>
      <c r="I199" s="182">
        <v>20.84</v>
      </c>
      <c r="J199" s="97">
        <v>23.16</v>
      </c>
      <c r="K199" s="102">
        <f t="shared" ref="K199:K200" si="186">(E199*G199)</f>
        <v>20.85</v>
      </c>
      <c r="L199" s="96">
        <f>SUM(J199,K199)</f>
        <v>44.010000000000005</v>
      </c>
      <c r="M199" s="103">
        <f t="shared" ref="M199:M200" si="187">SUM(J199-H199)</f>
        <v>0</v>
      </c>
      <c r="N199" s="103">
        <f t="shared" ref="N199:N200" si="188">SUM(K199-I199)</f>
        <v>1.0000000000001563E-2</v>
      </c>
      <c r="O199" s="102"/>
      <c r="P199" s="102"/>
      <c r="Q199" s="103"/>
      <c r="R199" s="103"/>
      <c r="S199" s="103"/>
      <c r="T199" s="104"/>
    </row>
    <row r="200" spans="1:20" x14ac:dyDescent="0.2">
      <c r="A200" s="257"/>
      <c r="B200" s="275"/>
      <c r="C200" s="237"/>
      <c r="D200" s="118" t="s">
        <v>13</v>
      </c>
      <c r="E200" s="119">
        <v>8.6</v>
      </c>
      <c r="F200" s="122"/>
      <c r="G200" s="122">
        <v>3</v>
      </c>
      <c r="H200" s="97">
        <v>28.66</v>
      </c>
      <c r="I200" s="182">
        <v>25.8</v>
      </c>
      <c r="J200" s="97">
        <v>28.66</v>
      </c>
      <c r="K200" s="102">
        <f t="shared" si="186"/>
        <v>25.799999999999997</v>
      </c>
      <c r="L200" s="96">
        <f>SUM(J200,K200)</f>
        <v>54.459999999999994</v>
      </c>
      <c r="M200" s="103">
        <f t="shared" si="187"/>
        <v>0</v>
      </c>
      <c r="N200" s="103">
        <f t="shared" si="188"/>
        <v>-3.5527136788005009E-15</v>
      </c>
      <c r="O200" s="102"/>
      <c r="P200" s="102"/>
      <c r="Q200" s="103"/>
      <c r="R200" s="103"/>
      <c r="S200" s="103"/>
      <c r="T200" s="104"/>
    </row>
    <row r="201" spans="1:20" ht="24" x14ac:dyDescent="0.2">
      <c r="A201" s="257"/>
      <c r="B201" s="123"/>
      <c r="C201" s="237"/>
      <c r="D201" s="105" t="s">
        <v>53</v>
      </c>
      <c r="E201" s="106">
        <f>SUM(E198,E199,E200)</f>
        <v>24.65</v>
      </c>
      <c r="F201" s="106">
        <f>SUM(F198,F199,F200)</f>
        <v>0</v>
      </c>
      <c r="G201" s="106"/>
      <c r="H201" s="107">
        <f>SUM(H198:H200)</f>
        <v>82.14</v>
      </c>
      <c r="I201" s="107">
        <f>SUM(I198:I200)</f>
        <v>73.929999999999993</v>
      </c>
      <c r="J201" s="106">
        <f t="shared" ref="J201:S201" si="189">SUM(J198,J199,J200)</f>
        <v>82.14</v>
      </c>
      <c r="K201" s="106">
        <f t="shared" si="189"/>
        <v>73.949999999999989</v>
      </c>
      <c r="L201" s="106">
        <f t="shared" si="189"/>
        <v>156.08999999999997</v>
      </c>
      <c r="M201" s="106">
        <f t="shared" si="189"/>
        <v>0</v>
      </c>
      <c r="N201" s="106">
        <f t="shared" si="189"/>
        <v>1.9999999999996021E-2</v>
      </c>
      <c r="O201" s="106">
        <f t="shared" si="189"/>
        <v>0</v>
      </c>
      <c r="P201" s="106">
        <f t="shared" si="189"/>
        <v>0</v>
      </c>
      <c r="Q201" s="106">
        <f t="shared" si="189"/>
        <v>0</v>
      </c>
      <c r="R201" s="106">
        <f t="shared" si="189"/>
        <v>0</v>
      </c>
      <c r="S201" s="106">
        <f t="shared" si="189"/>
        <v>0</v>
      </c>
      <c r="T201" s="108"/>
    </row>
    <row r="202" spans="1:20" ht="12.75" customHeight="1" x14ac:dyDescent="0.2">
      <c r="A202" s="257"/>
      <c r="B202" s="273" t="s">
        <v>29</v>
      </c>
      <c r="C202" s="237"/>
      <c r="D202" s="118" t="s">
        <v>14</v>
      </c>
      <c r="E202" s="119">
        <v>8.23</v>
      </c>
      <c r="F202" s="122"/>
      <c r="G202" s="122">
        <v>3</v>
      </c>
      <c r="H202" s="97">
        <v>27.42</v>
      </c>
      <c r="I202" s="182">
        <v>24.68</v>
      </c>
      <c r="J202" s="97">
        <v>27.42</v>
      </c>
      <c r="K202" s="102">
        <f>(E202*G202)</f>
        <v>24.69</v>
      </c>
      <c r="L202" s="96">
        <f>SUM(J202,K202)</f>
        <v>52.11</v>
      </c>
      <c r="M202" s="103">
        <f>SUM(J202-H202)</f>
        <v>0</v>
      </c>
      <c r="N202" s="103">
        <f>SUM(K202-I202)</f>
        <v>1.0000000000001563E-2</v>
      </c>
      <c r="O202" s="102"/>
      <c r="P202" s="102"/>
      <c r="Q202" s="103"/>
      <c r="R202" s="103"/>
      <c r="S202" s="103"/>
      <c r="T202" s="104"/>
    </row>
    <row r="203" spans="1:20" x14ac:dyDescent="0.2">
      <c r="A203" s="257"/>
      <c r="B203" s="274"/>
      <c r="C203" s="237"/>
      <c r="D203" s="118" t="s">
        <v>15</v>
      </c>
      <c r="E203" s="119">
        <v>25.86</v>
      </c>
      <c r="F203" s="122"/>
      <c r="G203" s="122">
        <v>3</v>
      </c>
      <c r="H203" s="97">
        <v>86.2</v>
      </c>
      <c r="I203" s="182">
        <v>77.58</v>
      </c>
      <c r="J203" s="97">
        <v>86.2</v>
      </c>
      <c r="K203" s="102">
        <f t="shared" ref="K203:K204" si="190">(E203*G203)</f>
        <v>77.58</v>
      </c>
      <c r="L203" s="96">
        <f>SUM(J203,K203)</f>
        <v>163.78</v>
      </c>
      <c r="M203" s="103">
        <f>SUM(J203-H203)</f>
        <v>0</v>
      </c>
      <c r="N203" s="103">
        <f t="shared" ref="N203:N204" si="191">SUM(K203-I203)</f>
        <v>0</v>
      </c>
      <c r="O203" s="102"/>
      <c r="P203" s="102"/>
      <c r="Q203" s="103"/>
      <c r="R203" s="103"/>
      <c r="S203" s="103"/>
      <c r="T203" s="104"/>
    </row>
    <row r="204" spans="1:20" x14ac:dyDescent="0.2">
      <c r="A204" s="257"/>
      <c r="B204" s="274"/>
      <c r="C204" s="237"/>
      <c r="D204" s="118" t="s">
        <v>16</v>
      </c>
      <c r="E204" s="120">
        <v>24.4</v>
      </c>
      <c r="F204" s="122"/>
      <c r="G204" s="122">
        <v>3</v>
      </c>
      <c r="H204" s="97">
        <v>81.319999999999993</v>
      </c>
      <c r="I204" s="182">
        <v>73.19</v>
      </c>
      <c r="J204" s="97">
        <v>81.319999999999993</v>
      </c>
      <c r="K204" s="102">
        <f t="shared" si="190"/>
        <v>73.199999999999989</v>
      </c>
      <c r="L204" s="96">
        <f>SUM(J204,K204)</f>
        <v>154.51999999999998</v>
      </c>
      <c r="M204" s="103">
        <f>SUM(J204-H204)</f>
        <v>0</v>
      </c>
      <c r="N204" s="103">
        <f t="shared" si="191"/>
        <v>9.9999999999909051E-3</v>
      </c>
      <c r="O204" s="102"/>
      <c r="P204" s="102"/>
      <c r="Q204" s="103"/>
      <c r="R204" s="103"/>
      <c r="S204" s="103"/>
      <c r="T204" s="104"/>
    </row>
    <row r="205" spans="1:20" ht="24" x14ac:dyDescent="0.2">
      <c r="A205" s="257"/>
      <c r="B205" s="274"/>
      <c r="C205" s="237"/>
      <c r="D205" s="105" t="s">
        <v>54</v>
      </c>
      <c r="E205" s="106">
        <f>SUM(E202,E203,E204)</f>
        <v>58.49</v>
      </c>
      <c r="F205" s="106">
        <f>SUM(F202,F203,F204)</f>
        <v>0</v>
      </c>
      <c r="G205" s="106"/>
      <c r="H205" s="107">
        <f>SUM(H202:H204)</f>
        <v>194.94</v>
      </c>
      <c r="I205" s="107">
        <f>SUM(I202:I204)</f>
        <v>175.45</v>
      </c>
      <c r="J205" s="106">
        <f t="shared" ref="J205:S205" si="192">SUM(J202,J203,J204)</f>
        <v>194.94</v>
      </c>
      <c r="K205" s="106">
        <f t="shared" si="192"/>
        <v>175.46999999999997</v>
      </c>
      <c r="L205" s="106">
        <f t="shared" si="192"/>
        <v>370.40999999999997</v>
      </c>
      <c r="M205" s="106">
        <f t="shared" si="192"/>
        <v>0</v>
      </c>
      <c r="N205" s="106">
        <f t="shared" si="192"/>
        <v>1.9999999999992468E-2</v>
      </c>
      <c r="O205" s="106">
        <f t="shared" si="192"/>
        <v>0</v>
      </c>
      <c r="P205" s="106">
        <f t="shared" si="192"/>
        <v>0</v>
      </c>
      <c r="Q205" s="106">
        <f t="shared" si="192"/>
        <v>0</v>
      </c>
      <c r="R205" s="106">
        <f t="shared" si="192"/>
        <v>0</v>
      </c>
      <c r="S205" s="106">
        <f t="shared" si="192"/>
        <v>0</v>
      </c>
      <c r="T205" s="108"/>
    </row>
    <row r="206" spans="1:20" x14ac:dyDescent="0.2">
      <c r="A206" s="257"/>
      <c r="B206" s="274"/>
      <c r="C206" s="237"/>
      <c r="D206" s="118" t="s">
        <v>17</v>
      </c>
      <c r="E206" s="119">
        <v>43.93</v>
      </c>
      <c r="F206" s="122"/>
      <c r="G206" s="122">
        <v>3</v>
      </c>
      <c r="H206" s="97">
        <v>146.44</v>
      </c>
      <c r="I206" s="182">
        <v>131.80000000000001</v>
      </c>
      <c r="J206" s="97">
        <v>146.44</v>
      </c>
      <c r="K206" s="102">
        <f>(E206*G206)</f>
        <v>131.79</v>
      </c>
      <c r="L206" s="96">
        <f>SUM(J206,K206)</f>
        <v>278.23</v>
      </c>
      <c r="M206" s="103">
        <f>SUM(J206-H206)</f>
        <v>0</v>
      </c>
      <c r="N206" s="103">
        <f>SUM(K206-I206)</f>
        <v>-1.0000000000019327E-2</v>
      </c>
      <c r="O206" s="102"/>
      <c r="P206" s="102"/>
      <c r="Q206" s="103"/>
      <c r="R206" s="103"/>
      <c r="S206" s="103"/>
      <c r="T206" s="104"/>
    </row>
    <row r="207" spans="1:20" x14ac:dyDescent="0.2">
      <c r="A207" s="257"/>
      <c r="B207" s="274"/>
      <c r="C207" s="237"/>
      <c r="D207" s="118" t="s">
        <v>18</v>
      </c>
      <c r="E207" s="119">
        <v>41.38</v>
      </c>
      <c r="F207" s="122"/>
      <c r="G207" s="122">
        <v>3</v>
      </c>
      <c r="H207" s="97">
        <v>137.94</v>
      </c>
      <c r="I207" s="182">
        <v>124.15</v>
      </c>
      <c r="J207" s="97">
        <v>137.94</v>
      </c>
      <c r="K207" s="102">
        <f t="shared" ref="K207:K208" si="193">(E207*G207)</f>
        <v>124.14000000000001</v>
      </c>
      <c r="L207" s="96">
        <f>SUM(J207,K207)</f>
        <v>262.08000000000004</v>
      </c>
      <c r="M207" s="103">
        <f t="shared" ref="M207:M208" si="194">SUM(J207-H207)</f>
        <v>0</v>
      </c>
      <c r="N207" s="103">
        <f t="shared" ref="N207:N208" si="195">SUM(K207-I207)</f>
        <v>-9.9999999999909051E-3</v>
      </c>
      <c r="O207" s="102"/>
      <c r="P207" s="102"/>
      <c r="Q207" s="103"/>
      <c r="R207" s="103"/>
      <c r="S207" s="103"/>
      <c r="T207" s="104"/>
    </row>
    <row r="208" spans="1:20" x14ac:dyDescent="0.2">
      <c r="A208" s="258"/>
      <c r="B208" s="275"/>
      <c r="C208" s="238"/>
      <c r="D208" s="118" t="s">
        <v>19</v>
      </c>
      <c r="E208" s="120">
        <v>44.66</v>
      </c>
      <c r="F208" s="122"/>
      <c r="G208" s="122">
        <v>3</v>
      </c>
      <c r="H208" s="97">
        <v>148.86000000000001</v>
      </c>
      <c r="I208" s="182">
        <v>133.97</v>
      </c>
      <c r="J208" s="97">
        <v>148.86000000000001</v>
      </c>
      <c r="K208" s="102">
        <f t="shared" si="193"/>
        <v>133.97999999999999</v>
      </c>
      <c r="L208" s="96">
        <f>SUM(J208,K208)</f>
        <v>282.84000000000003</v>
      </c>
      <c r="M208" s="103">
        <f t="shared" si="194"/>
        <v>0</v>
      </c>
      <c r="N208" s="103">
        <f t="shared" si="195"/>
        <v>9.9999999999909051E-3</v>
      </c>
      <c r="O208" s="102"/>
      <c r="P208" s="102"/>
      <c r="Q208" s="103"/>
      <c r="R208" s="103"/>
      <c r="S208" s="103"/>
      <c r="T208" s="104"/>
    </row>
    <row r="209" spans="1:20" ht="24" x14ac:dyDescent="0.2">
      <c r="A209" s="109"/>
      <c r="B209" s="109"/>
      <c r="C209" s="109"/>
      <c r="D209" s="105" t="s">
        <v>55</v>
      </c>
      <c r="E209" s="106">
        <f>SUM(E206,E207,E208)</f>
        <v>129.97</v>
      </c>
      <c r="F209" s="106">
        <f>SUM(F206,F207,F208)</f>
        <v>0</v>
      </c>
      <c r="G209" s="106"/>
      <c r="H209" s="107">
        <f>SUM(H206:H208)</f>
        <v>433.24</v>
      </c>
      <c r="I209" s="107">
        <f>SUM(I206:I208)</f>
        <v>389.92</v>
      </c>
      <c r="J209" s="106">
        <f t="shared" ref="J209:S209" si="196">SUM(J206,J207,J208)</f>
        <v>433.24</v>
      </c>
      <c r="K209" s="106">
        <f t="shared" si="196"/>
        <v>389.90999999999997</v>
      </c>
      <c r="L209" s="106">
        <f t="shared" si="196"/>
        <v>823.15000000000009</v>
      </c>
      <c r="M209" s="106">
        <f t="shared" si="196"/>
        <v>0</v>
      </c>
      <c r="N209" s="106">
        <f t="shared" si="196"/>
        <v>-1.0000000000019327E-2</v>
      </c>
      <c r="O209" s="106">
        <f t="shared" si="196"/>
        <v>0</v>
      </c>
      <c r="P209" s="106">
        <f t="shared" si="196"/>
        <v>0</v>
      </c>
      <c r="Q209" s="106">
        <f t="shared" si="196"/>
        <v>0</v>
      </c>
      <c r="R209" s="106">
        <f t="shared" si="196"/>
        <v>0</v>
      </c>
      <c r="S209" s="106">
        <f t="shared" si="196"/>
        <v>0</v>
      </c>
      <c r="T209" s="108"/>
    </row>
    <row r="210" spans="1:20" s="117" customFormat="1" x14ac:dyDescent="0.2">
      <c r="A210" s="111"/>
      <c r="B210" s="111"/>
      <c r="C210" s="112"/>
      <c r="D210" s="113" t="s">
        <v>56</v>
      </c>
      <c r="E210" s="114">
        <f>SUM(E197+E201+E205+E209)</f>
        <v>218.98000000000002</v>
      </c>
      <c r="F210" s="114">
        <f>SUM(F197+F201+F205+F209)</f>
        <v>0</v>
      </c>
      <c r="G210" s="114"/>
      <c r="H210" s="114">
        <f>SUM(H197+H201+H205+H209)</f>
        <v>729.88</v>
      </c>
      <c r="I210" s="114">
        <f>SUM(I197+I201+I205+I209)</f>
        <v>656.90000000000009</v>
      </c>
      <c r="J210" s="114">
        <f>SUM(J197+J201+J205+J209)</f>
        <v>729.88</v>
      </c>
      <c r="K210" s="114">
        <f>SUM(K197+K201+K205+K209)</f>
        <v>656.93999999999994</v>
      </c>
      <c r="L210" s="115">
        <f>SUM(J210:K210)</f>
        <v>1386.82</v>
      </c>
      <c r="M210" s="114">
        <f t="shared" ref="M210:S210" si="197">SUM(M197+M201+M205+M209)</f>
        <v>0</v>
      </c>
      <c r="N210" s="114">
        <f t="shared" si="197"/>
        <v>3.9999999999967173E-2</v>
      </c>
      <c r="O210" s="114">
        <f t="shared" si="197"/>
        <v>0</v>
      </c>
      <c r="P210" s="114">
        <f t="shared" si="197"/>
        <v>0</v>
      </c>
      <c r="Q210" s="114">
        <f t="shared" si="197"/>
        <v>0</v>
      </c>
      <c r="R210" s="114">
        <f t="shared" si="197"/>
        <v>0</v>
      </c>
      <c r="S210" s="114">
        <f t="shared" si="197"/>
        <v>0</v>
      </c>
      <c r="T210" s="116"/>
    </row>
    <row r="211" spans="1:20" s="86" customFormat="1" x14ac:dyDescent="0.2">
      <c r="O211" s="132"/>
    </row>
    <row r="212" spans="1:20" s="86" customFormat="1" x14ac:dyDescent="0.2">
      <c r="O212" s="132"/>
    </row>
    <row r="213" spans="1:20" s="86" customFormat="1" x14ac:dyDescent="0.2">
      <c r="O213" s="132"/>
    </row>
    <row r="214" spans="1:20" s="86" customFormat="1" x14ac:dyDescent="0.2">
      <c r="O214" s="132"/>
    </row>
    <row r="215" spans="1:20" s="86" customFormat="1" x14ac:dyDescent="0.2">
      <c r="O215" s="132"/>
    </row>
    <row r="216" spans="1:20" s="86" customFormat="1" x14ac:dyDescent="0.2">
      <c r="O216" s="132"/>
    </row>
  </sheetData>
  <mergeCells count="59">
    <mergeCell ref="A177:A191"/>
    <mergeCell ref="B177:B183"/>
    <mergeCell ref="C177:C191"/>
    <mergeCell ref="B185:B191"/>
    <mergeCell ref="A194:A208"/>
    <mergeCell ref="B194:B200"/>
    <mergeCell ref="C194:C208"/>
    <mergeCell ref="B202:B208"/>
    <mergeCell ref="A143:A157"/>
    <mergeCell ref="B143:B149"/>
    <mergeCell ref="C143:C157"/>
    <mergeCell ref="B151:B157"/>
    <mergeCell ref="A160:A174"/>
    <mergeCell ref="B160:B166"/>
    <mergeCell ref="C160:C174"/>
    <mergeCell ref="B168:B174"/>
    <mergeCell ref="A109:A123"/>
    <mergeCell ref="B109:B123"/>
    <mergeCell ref="C109:C123"/>
    <mergeCell ref="A126:A140"/>
    <mergeCell ref="B126:B140"/>
    <mergeCell ref="C126:C140"/>
    <mergeCell ref="A75:A89"/>
    <mergeCell ref="B75:B89"/>
    <mergeCell ref="C75:C89"/>
    <mergeCell ref="A92:A106"/>
    <mergeCell ref="B92:B106"/>
    <mergeCell ref="C92:C106"/>
    <mergeCell ref="A41:A55"/>
    <mergeCell ref="B41:B55"/>
    <mergeCell ref="C41:C55"/>
    <mergeCell ref="A58:A72"/>
    <mergeCell ref="B58:B72"/>
    <mergeCell ref="C58:C72"/>
    <mergeCell ref="A7:A21"/>
    <mergeCell ref="B7:B21"/>
    <mergeCell ref="C7:C21"/>
    <mergeCell ref="A24:A38"/>
    <mergeCell ref="B24:B38"/>
    <mergeCell ref="C24:C38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ageMargins left="0.7" right="0.59" top="0.75" bottom="0.75" header="0.3" footer="0.3"/>
  <pageSetup paperSize="9" scale="42" orientation="landscape" r:id="rId1"/>
  <rowBreaks count="2" manualBreakCount="2">
    <brk id="57" max="19" man="1"/>
    <brk id="125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3"/>
  <sheetViews>
    <sheetView zoomScaleNormal="100" zoomScaleSheetLayoutView="80" workbookViewId="0">
      <pane ySplit="6" topLeftCell="A253" activePane="bottomLeft" state="frozen"/>
      <selection activeCell="C1" sqref="C1"/>
      <selection pane="bottomLeft" activeCell="H254" sqref="H254:H255"/>
    </sheetView>
  </sheetViews>
  <sheetFormatPr defaultRowHeight="12.75" x14ac:dyDescent="0.2"/>
  <cols>
    <col min="1" max="3" width="9.140625" style="92"/>
    <col min="4" max="4" width="11.140625" style="92" customWidth="1"/>
    <col min="5" max="6" width="9.140625" style="92"/>
    <col min="7" max="7" width="11.28515625" style="92" bestFit="1" customWidth="1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7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48">
        <v>2020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35.25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3336.34</v>
      </c>
      <c r="F7" s="95">
        <v>5.98</v>
      </c>
      <c r="G7" s="95">
        <v>47.5</v>
      </c>
      <c r="H7" s="182">
        <v>19951.310000000001</v>
      </c>
      <c r="I7" s="182">
        <v>158476.15</v>
      </c>
      <c r="J7" s="96">
        <f>(E7*F7)</f>
        <v>19951.313200000001</v>
      </c>
      <c r="K7" s="96">
        <f>SUM(E7*G7)</f>
        <v>158476.15</v>
      </c>
      <c r="L7" s="96">
        <f>SUM(J7,K7)</f>
        <v>178427.4632</v>
      </c>
      <c r="M7" s="98">
        <f>SUM(J7-H7)</f>
        <v>3.1999999991967343E-3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3057.14</v>
      </c>
      <c r="F8" s="95">
        <v>5.98</v>
      </c>
      <c r="G8" s="95">
        <v>47.5</v>
      </c>
      <c r="H8" s="97">
        <v>18281.7</v>
      </c>
      <c r="I8" s="182">
        <v>145214.15</v>
      </c>
      <c r="J8" s="96">
        <f t="shared" ref="J8:J22" si="0">(E8*F8)</f>
        <v>18281.697200000002</v>
      </c>
      <c r="K8" s="96">
        <f>SUM(E8*G8)</f>
        <v>145214.15</v>
      </c>
      <c r="L8" s="96">
        <f t="shared" ref="L8:L10" si="1">SUM(J8,K8)</f>
        <v>163495.84719999999</v>
      </c>
      <c r="M8" s="98">
        <f t="shared" ref="M8:N10" si="2">SUM(J8-H8)</f>
        <v>-2.7999999983876478E-3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ht="24" x14ac:dyDescent="0.2">
      <c r="A9" s="257"/>
      <c r="B9" s="260"/>
      <c r="C9" s="264"/>
      <c r="D9" s="170" t="s">
        <v>63</v>
      </c>
      <c r="E9" s="101">
        <v>2295.14</v>
      </c>
      <c r="F9" s="95">
        <v>5.98</v>
      </c>
      <c r="G9" s="95">
        <v>47.5</v>
      </c>
      <c r="H9" s="97">
        <v>13724.94</v>
      </c>
      <c r="I9" s="97">
        <v>109019.15</v>
      </c>
      <c r="J9" s="96">
        <f t="shared" si="0"/>
        <v>13724.9372</v>
      </c>
      <c r="K9" s="96">
        <f>SUM(E9*G9)</f>
        <v>109019.15</v>
      </c>
      <c r="L9" s="96">
        <f t="shared" si="1"/>
        <v>122744.08719999999</v>
      </c>
      <c r="M9" s="98">
        <f t="shared" si="2"/>
        <v>-2.8000000002066372E-3</v>
      </c>
      <c r="N9" s="98">
        <f t="shared" si="2"/>
        <v>0</v>
      </c>
      <c r="O9" s="102"/>
      <c r="P9" s="102"/>
      <c r="Q9" s="231">
        <v>3650212</v>
      </c>
      <c r="R9" s="98"/>
      <c r="S9" s="103"/>
      <c r="T9" s="103"/>
      <c r="U9" s="104"/>
    </row>
    <row r="10" spans="1:21" ht="24" x14ac:dyDescent="0.2">
      <c r="A10" s="257"/>
      <c r="B10" s="260"/>
      <c r="C10" s="264"/>
      <c r="D10" s="170" t="s">
        <v>64</v>
      </c>
      <c r="E10" s="101">
        <v>1275.2</v>
      </c>
      <c r="F10" s="95">
        <v>5.98</v>
      </c>
      <c r="G10" s="95">
        <v>34.5</v>
      </c>
      <c r="H10" s="97">
        <v>7625.7</v>
      </c>
      <c r="I10" s="97">
        <v>43994.400000000001</v>
      </c>
      <c r="J10" s="96">
        <f t="shared" si="0"/>
        <v>7625.6960000000008</v>
      </c>
      <c r="K10" s="96">
        <f>SUM(E10*G10)</f>
        <v>43994.400000000001</v>
      </c>
      <c r="L10" s="96">
        <f t="shared" si="1"/>
        <v>51620.096000000005</v>
      </c>
      <c r="M10" s="98">
        <f t="shared" si="2"/>
        <v>-3.9999999989959178E-3</v>
      </c>
      <c r="N10" s="98">
        <f t="shared" si="2"/>
        <v>0</v>
      </c>
      <c r="O10" s="102"/>
      <c r="P10" s="102"/>
      <c r="Q10" s="103"/>
      <c r="R10" s="98"/>
      <c r="S10" s="103"/>
      <c r="T10" s="103"/>
      <c r="U10" s="104"/>
    </row>
    <row r="11" spans="1:21" ht="24" x14ac:dyDescent="0.2">
      <c r="A11" s="257"/>
      <c r="B11" s="260"/>
      <c r="C11" s="264"/>
      <c r="D11" s="105" t="s">
        <v>52</v>
      </c>
      <c r="E11" s="106">
        <f>SUM(E7,E8,E9:E10)</f>
        <v>9963.82</v>
      </c>
      <c r="F11" s="106"/>
      <c r="G11" s="106"/>
      <c r="H11" s="106">
        <f t="shared" ref="H11:T11" si="3">SUM(H7,H8,H9:H10)</f>
        <v>59583.65</v>
      </c>
      <c r="I11" s="106">
        <f t="shared" si="3"/>
        <v>456703.85</v>
      </c>
      <c r="J11" s="106">
        <f t="shared" si="3"/>
        <v>59583.643600000003</v>
      </c>
      <c r="K11" s="106">
        <f t="shared" si="3"/>
        <v>456703.85</v>
      </c>
      <c r="L11" s="106">
        <f t="shared" si="3"/>
        <v>516287.49359999999</v>
      </c>
      <c r="M11" s="106">
        <f t="shared" si="3"/>
        <v>-6.3999999983934686E-3</v>
      </c>
      <c r="N11" s="106">
        <f t="shared" si="3"/>
        <v>0</v>
      </c>
      <c r="O11" s="106">
        <f t="shared" si="3"/>
        <v>0</v>
      </c>
      <c r="P11" s="106">
        <f t="shared" si="3"/>
        <v>0</v>
      </c>
      <c r="Q11" s="106">
        <f t="shared" si="3"/>
        <v>3650212</v>
      </c>
      <c r="R11" s="106">
        <f t="shared" si="3"/>
        <v>0</v>
      </c>
      <c r="S11" s="106">
        <f t="shared" si="3"/>
        <v>0</v>
      </c>
      <c r="T11" s="106">
        <f t="shared" si="3"/>
        <v>0</v>
      </c>
      <c r="U11" s="108"/>
    </row>
    <row r="12" spans="1:21" x14ac:dyDescent="0.2">
      <c r="A12" s="257"/>
      <c r="B12" s="260"/>
      <c r="C12" s="264"/>
      <c r="D12" s="100" t="s">
        <v>11</v>
      </c>
      <c r="E12" s="101">
        <v>3197.66</v>
      </c>
      <c r="F12" s="95">
        <v>5.98</v>
      </c>
      <c r="G12" s="95">
        <v>34.5</v>
      </c>
      <c r="H12" s="97">
        <v>19122.009999999998</v>
      </c>
      <c r="I12" s="182">
        <v>110319.27</v>
      </c>
      <c r="J12" s="96">
        <f t="shared" si="0"/>
        <v>19122.006799999999</v>
      </c>
      <c r="K12" s="96">
        <f>(E12*G12)</f>
        <v>110319.26999999999</v>
      </c>
      <c r="L12" s="96">
        <f>SUM(J12,K12)</f>
        <v>129441.27679999999</v>
      </c>
      <c r="M12" s="98">
        <f>SUM(J12-H12)</f>
        <v>-3.1999999991967343E-3</v>
      </c>
      <c r="N12" s="98">
        <f>SUM(K12-I12)</f>
        <v>-1.4551915228366852E-11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57"/>
      <c r="B13" s="260"/>
      <c r="C13" s="264"/>
      <c r="D13" s="100" t="s">
        <v>12</v>
      </c>
      <c r="E13" s="101">
        <v>3111.22</v>
      </c>
      <c r="F13" s="95">
        <v>5.98</v>
      </c>
      <c r="G13" s="95">
        <v>34.5</v>
      </c>
      <c r="H13" s="182">
        <v>18605.099999999999</v>
      </c>
      <c r="I13" s="182">
        <v>107337.09</v>
      </c>
      <c r="J13" s="96">
        <f t="shared" si="0"/>
        <v>18605.095600000001</v>
      </c>
      <c r="K13" s="96">
        <f>(E13*G13)</f>
        <v>107337.09</v>
      </c>
      <c r="L13" s="96">
        <f t="shared" ref="L13:L14" si="4">SUM(J13,K13)</f>
        <v>125942.1856</v>
      </c>
      <c r="M13" s="98">
        <f t="shared" ref="M13:N14" si="5">SUM(J13-H13)</f>
        <v>-4.3999999979860149E-3</v>
      </c>
      <c r="N13" s="98">
        <f t="shared" si="5"/>
        <v>0</v>
      </c>
      <c r="O13" s="102"/>
      <c r="P13" s="102"/>
      <c r="Q13" s="103"/>
      <c r="R13" s="98"/>
      <c r="S13" s="103"/>
      <c r="T13" s="103"/>
      <c r="U13" s="104"/>
    </row>
    <row r="14" spans="1:21" x14ac:dyDescent="0.2">
      <c r="A14" s="257"/>
      <c r="B14" s="260"/>
      <c r="C14" s="264"/>
      <c r="D14" s="100" t="s">
        <v>13</v>
      </c>
      <c r="E14" s="101">
        <v>3550.44</v>
      </c>
      <c r="F14" s="95">
        <v>5.98</v>
      </c>
      <c r="G14" s="95">
        <v>34.5</v>
      </c>
      <c r="H14" s="97">
        <v>21231.63</v>
      </c>
      <c r="I14" s="182">
        <v>122490.18</v>
      </c>
      <c r="J14" s="96">
        <f t="shared" si="0"/>
        <v>21231.631200000003</v>
      </c>
      <c r="K14" s="96">
        <f>(E14*G14)</f>
        <v>122490.18000000001</v>
      </c>
      <c r="L14" s="96">
        <f t="shared" si="4"/>
        <v>143721.8112</v>
      </c>
      <c r="M14" s="98">
        <f t="shared" si="5"/>
        <v>1.2000000024272595E-3</v>
      </c>
      <c r="N14" s="98">
        <f t="shared" si="5"/>
        <v>1.4551915228366852E-11</v>
      </c>
      <c r="O14" s="102"/>
      <c r="P14" s="102"/>
      <c r="Q14" s="103"/>
      <c r="R14" s="98"/>
      <c r="S14" s="103"/>
      <c r="T14" s="103"/>
      <c r="U14" s="104"/>
    </row>
    <row r="15" spans="1:21" ht="24" x14ac:dyDescent="0.2">
      <c r="A15" s="257"/>
      <c r="B15" s="260"/>
      <c r="C15" s="264"/>
      <c r="D15" s="105" t="s">
        <v>53</v>
      </c>
      <c r="E15" s="106">
        <f>SUM(E12,E13,E14)</f>
        <v>9859.32</v>
      </c>
      <c r="F15" s="106"/>
      <c r="G15" s="106"/>
      <c r="H15" s="107">
        <f>SUM(H12:H14)</f>
        <v>58958.740000000005</v>
      </c>
      <c r="I15" s="107">
        <f>SUM(I12:I14)</f>
        <v>340146.54</v>
      </c>
      <c r="J15" s="106">
        <f t="shared" ref="J15:T15" si="6">SUM(J12,J13,J14)</f>
        <v>58958.733600000007</v>
      </c>
      <c r="K15" s="106">
        <f t="shared" si="6"/>
        <v>340146.54</v>
      </c>
      <c r="L15" s="106">
        <f t="shared" si="6"/>
        <v>399105.27359999996</v>
      </c>
      <c r="M15" s="106">
        <f t="shared" si="6"/>
        <v>-6.3999999947554898E-3</v>
      </c>
      <c r="N15" s="106">
        <f t="shared" si="6"/>
        <v>0</v>
      </c>
      <c r="O15" s="106">
        <f t="shared" si="6"/>
        <v>0</v>
      </c>
      <c r="P15" s="106">
        <f t="shared" si="6"/>
        <v>0</v>
      </c>
      <c r="Q15" s="106">
        <f t="shared" si="6"/>
        <v>0</v>
      </c>
      <c r="R15" s="106"/>
      <c r="S15" s="106">
        <f t="shared" si="6"/>
        <v>0</v>
      </c>
      <c r="T15" s="106">
        <f t="shared" si="6"/>
        <v>0</v>
      </c>
      <c r="U15" s="108"/>
    </row>
    <row r="16" spans="1:21" x14ac:dyDescent="0.2">
      <c r="A16" s="257"/>
      <c r="B16" s="261"/>
      <c r="C16" s="264"/>
      <c r="D16" s="100" t="s">
        <v>14</v>
      </c>
      <c r="E16" s="101">
        <v>3067.3</v>
      </c>
      <c r="F16" s="95">
        <v>5.98</v>
      </c>
      <c r="G16" s="95">
        <v>34.5</v>
      </c>
      <c r="H16" s="97">
        <v>18342.45</v>
      </c>
      <c r="I16" s="182">
        <v>105821.85</v>
      </c>
      <c r="J16" s="96">
        <f t="shared" si="0"/>
        <v>18342.454000000002</v>
      </c>
      <c r="K16" s="96">
        <f>(E16*G16)</f>
        <v>105821.85</v>
      </c>
      <c r="L16" s="96">
        <f>SUM(J16,K16)</f>
        <v>124164.304</v>
      </c>
      <c r="M16" s="98">
        <f>SUM(J16-H16)</f>
        <v>4.0000000008149073E-3</v>
      </c>
      <c r="N16" s="98">
        <f>SUM(K16-I16)</f>
        <v>0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57"/>
      <c r="B17" s="261"/>
      <c r="C17" s="264"/>
      <c r="D17" s="100" t="s">
        <v>15</v>
      </c>
      <c r="E17" s="101">
        <v>2991.46</v>
      </c>
      <c r="F17" s="95">
        <v>5.98</v>
      </c>
      <c r="G17" s="95">
        <v>34.5</v>
      </c>
      <c r="H17" s="97">
        <v>17888.93</v>
      </c>
      <c r="I17" s="182">
        <v>103205.37</v>
      </c>
      <c r="J17" s="96">
        <f t="shared" si="0"/>
        <v>17888.930800000002</v>
      </c>
      <c r="K17" s="96">
        <f>(E17*G17)</f>
        <v>103205.37</v>
      </c>
      <c r="L17" s="96">
        <f t="shared" ref="L17:L18" si="7">SUM(J17,K17)</f>
        <v>121094.3008</v>
      </c>
      <c r="M17" s="98">
        <f t="shared" ref="M17:N18" si="8">SUM(J17-H17)</f>
        <v>8.0000000161817297E-4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x14ac:dyDescent="0.2">
      <c r="A18" s="257"/>
      <c r="B18" s="261"/>
      <c r="C18" s="264"/>
      <c r="D18" s="100" t="s">
        <v>16</v>
      </c>
      <c r="E18" s="101">
        <v>3011.7</v>
      </c>
      <c r="F18" s="95">
        <v>5.98</v>
      </c>
      <c r="G18" s="95">
        <v>34.5</v>
      </c>
      <c r="H18" s="182">
        <v>18009.97</v>
      </c>
      <c r="I18" s="182">
        <v>103903.65</v>
      </c>
      <c r="J18" s="96">
        <f t="shared" si="0"/>
        <v>18009.966</v>
      </c>
      <c r="K18" s="96">
        <f>(E18*G18)</f>
        <v>103903.65</v>
      </c>
      <c r="L18" s="96">
        <f t="shared" si="7"/>
        <v>121913.61599999999</v>
      </c>
      <c r="M18" s="98">
        <f t="shared" si="8"/>
        <v>-4.0000000008149073E-3</v>
      </c>
      <c r="N18" s="98">
        <f t="shared" si="8"/>
        <v>0</v>
      </c>
      <c r="O18" s="102"/>
      <c r="P18" s="102"/>
      <c r="Q18" s="103"/>
      <c r="R18" s="98"/>
      <c r="S18" s="103"/>
      <c r="T18" s="103"/>
      <c r="U18" s="104"/>
    </row>
    <row r="19" spans="1:21" ht="24" x14ac:dyDescent="0.2">
      <c r="A19" s="257"/>
      <c r="B19" s="261"/>
      <c r="C19" s="264"/>
      <c r="D19" s="105" t="s">
        <v>54</v>
      </c>
      <c r="E19" s="106">
        <f>SUM(E16,E17,E18)</f>
        <v>9070.4599999999991</v>
      </c>
      <c r="F19" s="106"/>
      <c r="G19" s="106"/>
      <c r="H19" s="107">
        <f>SUM(H16:H18)</f>
        <v>54241.350000000006</v>
      </c>
      <c r="I19" s="107">
        <f>SUM(I16:I18)</f>
        <v>312930.87</v>
      </c>
      <c r="J19" s="106">
        <f t="shared" ref="J19:T19" si="9">SUM(J16,J17,J18)</f>
        <v>54241.3508</v>
      </c>
      <c r="K19" s="106">
        <f t="shared" si="9"/>
        <v>312930.87</v>
      </c>
      <c r="L19" s="106">
        <f t="shared" si="9"/>
        <v>367172.22080000001</v>
      </c>
      <c r="M19" s="106">
        <f t="shared" si="9"/>
        <v>8.0000000161817297E-4</v>
      </c>
      <c r="N19" s="106">
        <f t="shared" si="9"/>
        <v>0</v>
      </c>
      <c r="O19" s="106">
        <f t="shared" si="9"/>
        <v>0</v>
      </c>
      <c r="P19" s="106">
        <f t="shared" si="9"/>
        <v>0</v>
      </c>
      <c r="Q19" s="106">
        <f t="shared" si="9"/>
        <v>0</v>
      </c>
      <c r="R19" s="106"/>
      <c r="S19" s="106">
        <f t="shared" si="9"/>
        <v>0</v>
      </c>
      <c r="T19" s="106">
        <f t="shared" si="9"/>
        <v>0</v>
      </c>
      <c r="U19" s="108"/>
    </row>
    <row r="20" spans="1:21" x14ac:dyDescent="0.2">
      <c r="A20" s="257"/>
      <c r="B20" s="261"/>
      <c r="C20" s="264"/>
      <c r="D20" s="100" t="s">
        <v>17</v>
      </c>
      <c r="E20" s="101">
        <v>3391.98</v>
      </c>
      <c r="F20" s="95">
        <v>5.98</v>
      </c>
      <c r="G20" s="95">
        <v>34.5</v>
      </c>
      <c r="H20" s="97">
        <v>20284.04</v>
      </c>
      <c r="I20" s="182">
        <v>117023.31</v>
      </c>
      <c r="J20" s="96">
        <f t="shared" si="0"/>
        <v>20284.040400000002</v>
      </c>
      <c r="K20" s="96">
        <f>(E20*G20)</f>
        <v>117023.31</v>
      </c>
      <c r="L20" s="96">
        <f>SUM(J20,K20)</f>
        <v>137307.3504</v>
      </c>
      <c r="M20" s="98">
        <f>SUM(J20-H20)</f>
        <v>4.0000000080908649E-4</v>
      </c>
      <c r="N20" s="98">
        <f>SUM(K20-I20)</f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57"/>
      <c r="B21" s="261"/>
      <c r="C21" s="264"/>
      <c r="D21" s="100" t="s">
        <v>18</v>
      </c>
      <c r="E21" s="101">
        <v>5079.5</v>
      </c>
      <c r="F21" s="95">
        <v>5.98</v>
      </c>
      <c r="G21" s="95">
        <v>34.5</v>
      </c>
      <c r="H21" s="97"/>
      <c r="I21" s="97"/>
      <c r="J21" s="96">
        <f t="shared" si="0"/>
        <v>30375.410000000003</v>
      </c>
      <c r="K21" s="96">
        <f>(E21*G21)</f>
        <v>175242.75</v>
      </c>
      <c r="L21" s="96">
        <f t="shared" ref="L21:L22" si="10">SUM(J21,K21)</f>
        <v>205618.16</v>
      </c>
      <c r="M21" s="98">
        <f t="shared" ref="M21:N22" si="11">SUM(J21-H21)</f>
        <v>30375.410000000003</v>
      </c>
      <c r="N21" s="98">
        <f t="shared" si="11"/>
        <v>175242.75</v>
      </c>
      <c r="O21" s="102"/>
      <c r="P21" s="102"/>
      <c r="Q21" s="231">
        <v>77382</v>
      </c>
      <c r="R21" s="98"/>
      <c r="S21" s="103"/>
      <c r="T21" s="103"/>
      <c r="U21" s="104"/>
    </row>
    <row r="22" spans="1:21" x14ac:dyDescent="0.2">
      <c r="A22" s="258"/>
      <c r="B22" s="262"/>
      <c r="C22" s="265"/>
      <c r="D22" s="100" t="s">
        <v>19</v>
      </c>
      <c r="E22" s="101">
        <v>5077.24</v>
      </c>
      <c r="F22" s="95">
        <v>5.98</v>
      </c>
      <c r="G22" s="95">
        <v>34.5</v>
      </c>
      <c r="H22" s="97"/>
      <c r="I22" s="97"/>
      <c r="J22" s="96">
        <f t="shared" si="0"/>
        <v>30361.895200000003</v>
      </c>
      <c r="K22" s="96">
        <f>(E22*G22)</f>
        <v>175164.78</v>
      </c>
      <c r="L22" s="96">
        <f t="shared" si="10"/>
        <v>205526.6752</v>
      </c>
      <c r="M22" s="98">
        <f t="shared" si="11"/>
        <v>30361.895200000003</v>
      </c>
      <c r="N22" s="98">
        <f t="shared" si="11"/>
        <v>175164.78</v>
      </c>
      <c r="O22" s="102"/>
      <c r="P22" s="102"/>
      <c r="Q22" s="103"/>
      <c r="R22" s="98"/>
      <c r="S22" s="103"/>
      <c r="T22" s="103"/>
      <c r="U22" s="104"/>
    </row>
    <row r="23" spans="1:21" ht="24" x14ac:dyDescent="0.2">
      <c r="A23" s="109"/>
      <c r="B23" s="109"/>
      <c r="C23" s="110"/>
      <c r="D23" s="105" t="s">
        <v>55</v>
      </c>
      <c r="E23" s="106">
        <f>SUM(E20,E21,E22)</f>
        <v>13548.72</v>
      </c>
      <c r="F23" s="106"/>
      <c r="G23" s="106"/>
      <c r="H23" s="107">
        <f>SUM(H20:H22)</f>
        <v>20284.04</v>
      </c>
      <c r="I23" s="107">
        <f>SUM(I20:I22)</f>
        <v>117023.31</v>
      </c>
      <c r="J23" s="106">
        <f t="shared" ref="J23:T23" si="12">SUM(J20,J21,J22)</f>
        <v>81021.345600000001</v>
      </c>
      <c r="K23" s="106">
        <f t="shared" si="12"/>
        <v>467430.83999999997</v>
      </c>
      <c r="L23" s="106">
        <f t="shared" si="12"/>
        <v>548452.18559999997</v>
      </c>
      <c r="M23" s="106">
        <f t="shared" si="12"/>
        <v>60737.305600000007</v>
      </c>
      <c r="N23" s="106">
        <f t="shared" si="12"/>
        <v>350407.53</v>
      </c>
      <c r="O23" s="106">
        <f t="shared" si="12"/>
        <v>0</v>
      </c>
      <c r="P23" s="106">
        <f t="shared" si="12"/>
        <v>0</v>
      </c>
      <c r="Q23" s="106">
        <f t="shared" si="12"/>
        <v>77382</v>
      </c>
      <c r="R23" s="106"/>
      <c r="S23" s="106">
        <f t="shared" si="12"/>
        <v>0</v>
      </c>
      <c r="T23" s="106">
        <f t="shared" si="12"/>
        <v>0</v>
      </c>
      <c r="U23" s="108"/>
    </row>
    <row r="24" spans="1:21" ht="21.75" customHeight="1" x14ac:dyDescent="0.2">
      <c r="A24" s="134"/>
      <c r="B24" s="134"/>
      <c r="C24" s="135"/>
      <c r="D24" s="136" t="s">
        <v>58</v>
      </c>
      <c r="E24" s="137">
        <f>SUM(E11+E15+E19+E23)</f>
        <v>42442.32</v>
      </c>
      <c r="F24" s="137"/>
      <c r="G24" s="137"/>
      <c r="H24" s="137">
        <f t="shared" ref="H24:T24" si="13">SUM(H11+H15+H19+H23)</f>
        <v>193067.78000000003</v>
      </c>
      <c r="I24" s="137">
        <f t="shared" si="13"/>
        <v>1226804.5699999998</v>
      </c>
      <c r="J24" s="137">
        <f t="shared" si="13"/>
        <v>253805.0736</v>
      </c>
      <c r="K24" s="137">
        <f t="shared" si="13"/>
        <v>1577212.0999999996</v>
      </c>
      <c r="L24" s="137">
        <f t="shared" si="13"/>
        <v>1831017.1735999999</v>
      </c>
      <c r="M24" s="137">
        <f t="shared" si="13"/>
        <v>60737.293600000019</v>
      </c>
      <c r="N24" s="137">
        <f t="shared" si="13"/>
        <v>350407.53</v>
      </c>
      <c r="O24" s="137">
        <f t="shared" si="13"/>
        <v>0</v>
      </c>
      <c r="P24" s="137">
        <f t="shared" si="13"/>
        <v>0</v>
      </c>
      <c r="Q24" s="137">
        <f>SUM(Q11+Q15+Q19+Q23)</f>
        <v>3727594</v>
      </c>
      <c r="R24" s="137"/>
      <c r="S24" s="137">
        <f t="shared" si="13"/>
        <v>0</v>
      </c>
      <c r="T24" s="137">
        <f t="shared" si="13"/>
        <v>0</v>
      </c>
      <c r="U24" s="139"/>
    </row>
    <row r="25" spans="1:21" ht="36" x14ac:dyDescent="0.2">
      <c r="A25" s="111"/>
      <c r="B25" s="111"/>
      <c r="C25" s="112"/>
      <c r="D25" s="113" t="s">
        <v>59</v>
      </c>
      <c r="E25" s="114">
        <f>E24+'2019'!E24</f>
        <v>580357.18999999994</v>
      </c>
      <c r="F25" s="114"/>
      <c r="G25" s="114"/>
      <c r="H25" s="114">
        <f>H24+'2019'!H24</f>
        <v>2926113.8099999996</v>
      </c>
      <c r="I25" s="114">
        <f>I24+'2019'!I24</f>
        <v>14224875.779999999</v>
      </c>
      <c r="J25" s="114">
        <f>J24+'2019'!J24</f>
        <v>2986851.1165000005</v>
      </c>
      <c r="K25" s="114">
        <f>K24+'2019'!K24</f>
        <v>14575283.309999999</v>
      </c>
      <c r="L25" s="114">
        <f>L24+'2019'!L24</f>
        <v>17562134.4265</v>
      </c>
      <c r="M25" s="114">
        <f>M24+'2019'!M24</f>
        <v>60737.306499999933</v>
      </c>
      <c r="N25" s="114">
        <f>N24+'2019'!N24</f>
        <v>350407.53000000014</v>
      </c>
      <c r="O25" s="114">
        <f>O24+'2019'!O24</f>
        <v>0</v>
      </c>
      <c r="P25" s="114">
        <f>P24+'2019'!P24</f>
        <v>0</v>
      </c>
      <c r="Q25" s="114">
        <f>Q24+'2019'!Q24</f>
        <v>12242130.35</v>
      </c>
      <c r="R25" s="114">
        <f>I25-Q25</f>
        <v>1982745.4299999997</v>
      </c>
      <c r="S25" s="114">
        <f>S24+'2019'!S24</f>
        <v>0</v>
      </c>
      <c r="T25" s="114">
        <f>T24+'2019'!T24</f>
        <v>0</v>
      </c>
      <c r="U25" s="114"/>
    </row>
    <row r="26" spans="1:21" x14ac:dyDescent="0.2">
      <c r="A26" s="256">
        <v>2</v>
      </c>
      <c r="B26" s="259" t="s">
        <v>32</v>
      </c>
      <c r="C26" s="267" t="s">
        <v>22</v>
      </c>
      <c r="D26" s="118" t="s">
        <v>8</v>
      </c>
      <c r="E26" s="119">
        <v>391.82</v>
      </c>
      <c r="F26" s="95">
        <v>5.98</v>
      </c>
      <c r="G26" s="95">
        <v>95</v>
      </c>
      <c r="H26" s="97">
        <v>2343.08</v>
      </c>
      <c r="I26" s="182">
        <v>37222.9</v>
      </c>
      <c r="J26" s="102">
        <f>(E26*F26)</f>
        <v>2343.0835999999999</v>
      </c>
      <c r="K26" s="102">
        <f>(E26*G26)</f>
        <v>37222.9</v>
      </c>
      <c r="L26" s="96">
        <f>SUM(J26,K26)</f>
        <v>39565.9836</v>
      </c>
      <c r="M26" s="98">
        <f>SUM(J26-H26)</f>
        <v>3.6000000000058208E-3</v>
      </c>
      <c r="N26" s="98">
        <f>SUM(K26-I26)</f>
        <v>0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57"/>
      <c r="B27" s="260"/>
      <c r="C27" s="268"/>
      <c r="D27" s="118" t="s">
        <v>9</v>
      </c>
      <c r="E27" s="120">
        <v>373.82</v>
      </c>
      <c r="F27" s="95">
        <v>5.98</v>
      </c>
      <c r="G27" s="95">
        <v>95</v>
      </c>
      <c r="H27" s="97">
        <v>2235.44</v>
      </c>
      <c r="I27" s="182">
        <v>35512.9</v>
      </c>
      <c r="J27" s="102">
        <f>(E27*F27)</f>
        <v>2235.4436000000001</v>
      </c>
      <c r="K27" s="102">
        <f t="shared" ref="K27:K28" si="14">(E27*G27)</f>
        <v>35512.9</v>
      </c>
      <c r="L27" s="96">
        <f t="shared" ref="L27:L29" si="15">SUM(J27,K27)</f>
        <v>37748.3436</v>
      </c>
      <c r="M27" s="98">
        <f t="shared" ref="M27:N29" si="16">SUM(J27-H27)</f>
        <v>3.6000000000058208E-3</v>
      </c>
      <c r="N27" s="98">
        <f t="shared" si="16"/>
        <v>0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57"/>
      <c r="B28" s="260"/>
      <c r="C28" s="268"/>
      <c r="D28" s="170" t="s">
        <v>63</v>
      </c>
      <c r="E28" s="120">
        <v>289.54000000000002</v>
      </c>
      <c r="F28" s="95">
        <v>5.98</v>
      </c>
      <c r="G28" s="95">
        <v>95</v>
      </c>
      <c r="H28" s="97">
        <v>1731.45</v>
      </c>
      <c r="I28" s="97">
        <v>27506.3</v>
      </c>
      <c r="J28" s="102">
        <f>(E28*F28)</f>
        <v>1731.4492000000002</v>
      </c>
      <c r="K28" s="102">
        <f t="shared" si="14"/>
        <v>27506.300000000003</v>
      </c>
      <c r="L28" s="96">
        <f t="shared" si="15"/>
        <v>29237.749200000002</v>
      </c>
      <c r="M28" s="98">
        <f t="shared" si="16"/>
        <v>-7.9999999979918357E-4</v>
      </c>
      <c r="N28" s="98">
        <f t="shared" si="16"/>
        <v>3.637978807091713E-12</v>
      </c>
      <c r="O28" s="102"/>
      <c r="P28" s="102"/>
      <c r="Q28" s="103"/>
      <c r="R28" s="98"/>
      <c r="S28" s="103"/>
      <c r="T28" s="103"/>
      <c r="U28" s="104"/>
    </row>
    <row r="29" spans="1:21" ht="24" x14ac:dyDescent="0.2">
      <c r="A29" s="257"/>
      <c r="B29" s="260"/>
      <c r="C29" s="268"/>
      <c r="D29" s="170" t="s">
        <v>64</v>
      </c>
      <c r="E29" s="101">
        <v>143.5</v>
      </c>
      <c r="F29" s="95">
        <v>5.98</v>
      </c>
      <c r="G29" s="95">
        <v>69</v>
      </c>
      <c r="H29" s="97">
        <v>858.13</v>
      </c>
      <c r="I29" s="97">
        <v>9901.5</v>
      </c>
      <c r="J29" s="96">
        <f t="shared" ref="J29" si="17">(E29*F29)</f>
        <v>858.13000000000011</v>
      </c>
      <c r="K29" s="96">
        <f>SUM(E29*G29)</f>
        <v>9901.5</v>
      </c>
      <c r="L29" s="96">
        <f t="shared" si="15"/>
        <v>10759.630000000001</v>
      </c>
      <c r="M29" s="98">
        <f t="shared" si="16"/>
        <v>1.1368683772161603E-13</v>
      </c>
      <c r="N29" s="98">
        <f t="shared" si="16"/>
        <v>0</v>
      </c>
      <c r="O29" s="102"/>
      <c r="P29" s="102"/>
      <c r="Q29" s="103"/>
      <c r="R29" s="98"/>
      <c r="S29" s="103"/>
      <c r="T29" s="103"/>
      <c r="U29" s="104"/>
    </row>
    <row r="30" spans="1:21" ht="24" x14ac:dyDescent="0.2">
      <c r="A30" s="257"/>
      <c r="B30" s="260"/>
      <c r="C30" s="268"/>
      <c r="D30" s="105" t="s">
        <v>52</v>
      </c>
      <c r="E30" s="106">
        <f>SUM(E26,E27,E28:E29)</f>
        <v>1198.68</v>
      </c>
      <c r="F30" s="106"/>
      <c r="G30" s="106"/>
      <c r="H30" s="106">
        <f t="shared" ref="H30:T30" si="18">SUM(H26,H27,H28:H29)</f>
        <v>7168.1</v>
      </c>
      <c r="I30" s="106">
        <f t="shared" si="18"/>
        <v>110143.6</v>
      </c>
      <c r="J30" s="106">
        <f t="shared" si="18"/>
        <v>7168.1064000000006</v>
      </c>
      <c r="K30" s="106">
        <f t="shared" si="18"/>
        <v>110143.6</v>
      </c>
      <c r="L30" s="106">
        <f t="shared" si="18"/>
        <v>117311.70640000001</v>
      </c>
      <c r="M30" s="106">
        <f t="shared" si="18"/>
        <v>6.4000000003261448E-3</v>
      </c>
      <c r="N30" s="106">
        <f t="shared" si="18"/>
        <v>3.637978807091713E-12</v>
      </c>
      <c r="O30" s="106">
        <f t="shared" si="18"/>
        <v>0</v>
      </c>
      <c r="P30" s="106">
        <f t="shared" si="18"/>
        <v>0</v>
      </c>
      <c r="Q30" s="106">
        <f t="shared" si="18"/>
        <v>0</v>
      </c>
      <c r="R30" s="106">
        <f t="shared" si="18"/>
        <v>0</v>
      </c>
      <c r="S30" s="106">
        <f t="shared" si="18"/>
        <v>0</v>
      </c>
      <c r="T30" s="106">
        <f t="shared" si="18"/>
        <v>0</v>
      </c>
      <c r="U30" s="108"/>
    </row>
    <row r="31" spans="1:21" x14ac:dyDescent="0.2">
      <c r="A31" s="257"/>
      <c r="B31" s="260"/>
      <c r="C31" s="268"/>
      <c r="D31" s="118" t="s">
        <v>11</v>
      </c>
      <c r="E31" s="119">
        <v>424.4</v>
      </c>
      <c r="F31" s="95">
        <v>5.98</v>
      </c>
      <c r="G31" s="95">
        <v>69</v>
      </c>
      <c r="H31" s="97">
        <v>2537.91</v>
      </c>
      <c r="I31" s="182">
        <v>29283.599999999999</v>
      </c>
      <c r="J31" s="102">
        <f>(E31*F31)</f>
        <v>2537.9120000000003</v>
      </c>
      <c r="K31" s="102">
        <f>(E31*G31)</f>
        <v>29283.599999999999</v>
      </c>
      <c r="L31" s="96">
        <f>SUM(J31,K31)</f>
        <v>31821.511999999999</v>
      </c>
      <c r="M31" s="98">
        <f>SUM(J31-H31)</f>
        <v>2.0000000004074536E-3</v>
      </c>
      <c r="N31" s="98">
        <f>SUM(K31-I31)</f>
        <v>0</v>
      </c>
      <c r="O31" s="102"/>
      <c r="P31" s="102"/>
      <c r="Q31" s="103"/>
      <c r="R31" s="98"/>
      <c r="S31" s="103"/>
      <c r="T31" s="103"/>
      <c r="U31" s="104"/>
    </row>
    <row r="32" spans="1:21" x14ac:dyDescent="0.2">
      <c r="A32" s="257"/>
      <c r="B32" s="260"/>
      <c r="C32" s="268"/>
      <c r="D32" s="118" t="s">
        <v>12</v>
      </c>
      <c r="E32" s="119">
        <v>429.46</v>
      </c>
      <c r="F32" s="95">
        <v>5.98</v>
      </c>
      <c r="G32" s="95">
        <v>69</v>
      </c>
      <c r="H32" s="182">
        <v>2568.17</v>
      </c>
      <c r="I32" s="182">
        <v>29632.74</v>
      </c>
      <c r="J32" s="102">
        <f>(E32*F32)</f>
        <v>2568.1707999999999</v>
      </c>
      <c r="K32" s="102">
        <f t="shared" ref="K32:K33" si="19">(E32*G32)</f>
        <v>29632.739999999998</v>
      </c>
      <c r="L32" s="96">
        <f t="shared" ref="L32:L33" si="20">SUM(J32,K32)</f>
        <v>32200.910799999998</v>
      </c>
      <c r="M32" s="98">
        <f t="shared" ref="M32:N33" si="21">SUM(J32-H32)</f>
        <v>7.9999999979918357E-4</v>
      </c>
      <c r="N32" s="98">
        <f t="shared" si="21"/>
        <v>-3.637978807091713E-12</v>
      </c>
      <c r="O32" s="102"/>
      <c r="P32" s="102"/>
      <c r="Q32" s="103"/>
      <c r="R32" s="98"/>
      <c r="S32" s="103"/>
      <c r="T32" s="103"/>
      <c r="U32" s="104"/>
    </row>
    <row r="33" spans="1:21" x14ac:dyDescent="0.2">
      <c r="A33" s="257"/>
      <c r="B33" s="260"/>
      <c r="C33" s="268"/>
      <c r="D33" s="118" t="s">
        <v>13</v>
      </c>
      <c r="E33" s="119">
        <v>453.24</v>
      </c>
      <c r="F33" s="95">
        <v>5.98</v>
      </c>
      <c r="G33" s="95">
        <v>69</v>
      </c>
      <c r="H33" s="97">
        <v>2710.38</v>
      </c>
      <c r="I33" s="182">
        <v>31273.56</v>
      </c>
      <c r="J33" s="102">
        <f>(E33*F33)</f>
        <v>2710.3752000000004</v>
      </c>
      <c r="K33" s="102">
        <f t="shared" si="19"/>
        <v>31273.56</v>
      </c>
      <c r="L33" s="96">
        <f t="shared" si="20"/>
        <v>33983.9352</v>
      </c>
      <c r="M33" s="98">
        <f t="shared" si="21"/>
        <v>-4.7999999997045961E-3</v>
      </c>
      <c r="N33" s="98">
        <f t="shared" si="21"/>
        <v>0</v>
      </c>
      <c r="O33" s="102"/>
      <c r="P33" s="102"/>
      <c r="Q33" s="103"/>
      <c r="R33" s="98"/>
      <c r="S33" s="103"/>
      <c r="T33" s="103"/>
      <c r="U33" s="104"/>
    </row>
    <row r="34" spans="1:21" ht="24" x14ac:dyDescent="0.2">
      <c r="A34" s="257"/>
      <c r="B34" s="260"/>
      <c r="C34" s="268"/>
      <c r="D34" s="105" t="s">
        <v>53</v>
      </c>
      <c r="E34" s="106">
        <f>SUM(E31,E32,E33)</f>
        <v>1307.0999999999999</v>
      </c>
      <c r="F34" s="106"/>
      <c r="G34" s="106"/>
      <c r="H34" s="107">
        <f>SUM(H31:H33)</f>
        <v>7816.46</v>
      </c>
      <c r="I34" s="107">
        <f>SUM(I31:I33)</f>
        <v>90189.9</v>
      </c>
      <c r="J34" s="106">
        <f t="shared" ref="J34:T34" si="22">SUM(J31,J32,J33)</f>
        <v>7816.4580000000005</v>
      </c>
      <c r="K34" s="106">
        <f t="shared" si="22"/>
        <v>90189.9</v>
      </c>
      <c r="L34" s="106">
        <f t="shared" si="22"/>
        <v>98006.358000000007</v>
      </c>
      <c r="M34" s="106">
        <f t="shared" si="22"/>
        <v>-1.9999999994979589E-3</v>
      </c>
      <c r="N34" s="106">
        <f t="shared" si="22"/>
        <v>-3.637978807091713E-12</v>
      </c>
      <c r="O34" s="106">
        <f t="shared" si="22"/>
        <v>0</v>
      </c>
      <c r="P34" s="106">
        <f t="shared" si="22"/>
        <v>0</v>
      </c>
      <c r="Q34" s="106">
        <f t="shared" si="22"/>
        <v>0</v>
      </c>
      <c r="R34" s="106"/>
      <c r="S34" s="106">
        <f t="shared" si="22"/>
        <v>0</v>
      </c>
      <c r="T34" s="106">
        <f t="shared" si="22"/>
        <v>0</v>
      </c>
      <c r="U34" s="108"/>
    </row>
    <row r="35" spans="1:21" x14ac:dyDescent="0.2">
      <c r="A35" s="257"/>
      <c r="B35" s="260"/>
      <c r="C35" s="268"/>
      <c r="D35" s="118" t="s">
        <v>14</v>
      </c>
      <c r="E35" s="119">
        <v>446.92</v>
      </c>
      <c r="F35" s="95">
        <v>5.98</v>
      </c>
      <c r="G35" s="95">
        <v>69</v>
      </c>
      <c r="H35" s="97">
        <v>2672.58</v>
      </c>
      <c r="I35" s="182">
        <v>30837.48</v>
      </c>
      <c r="J35" s="102">
        <f>(E35*F35)</f>
        <v>2672.5816000000004</v>
      </c>
      <c r="K35" s="102">
        <f>(E35*G35)</f>
        <v>30837.48</v>
      </c>
      <c r="L35" s="96">
        <f>SUM(J35,K35)</f>
        <v>33510.061600000001</v>
      </c>
      <c r="M35" s="98">
        <f>SUM(J35-H35)</f>
        <v>1.6000000005078618E-3</v>
      </c>
      <c r="N35" s="98">
        <f>SUM(K35-I35)</f>
        <v>0</v>
      </c>
      <c r="O35" s="102"/>
      <c r="P35" s="102"/>
      <c r="Q35" s="231">
        <v>309440</v>
      </c>
      <c r="R35" s="98"/>
      <c r="S35" s="103"/>
      <c r="T35" s="103"/>
      <c r="U35" s="104"/>
    </row>
    <row r="36" spans="1:21" x14ac:dyDescent="0.2">
      <c r="A36" s="257"/>
      <c r="B36" s="260"/>
      <c r="C36" s="268"/>
      <c r="D36" s="118" t="s">
        <v>15</v>
      </c>
      <c r="E36" s="119">
        <v>404.34</v>
      </c>
      <c r="F36" s="95">
        <v>5.98</v>
      </c>
      <c r="G36" s="95">
        <v>69</v>
      </c>
      <c r="H36" s="97">
        <v>2417.9499999999998</v>
      </c>
      <c r="I36" s="182">
        <v>27899.46</v>
      </c>
      <c r="J36" s="102">
        <f>(E36*F36)</f>
        <v>2417.9531999999999</v>
      </c>
      <c r="K36" s="102">
        <f t="shared" ref="K36:K37" si="23">(E36*G36)</f>
        <v>27899.46</v>
      </c>
      <c r="L36" s="96">
        <f t="shared" ref="L36:L37" si="24">SUM(J36,K36)</f>
        <v>30317.413199999999</v>
      </c>
      <c r="M36" s="98">
        <f t="shared" ref="M36:N37" si="25">SUM(J36-H36)</f>
        <v>3.200000000106229E-3</v>
      </c>
      <c r="N36" s="98">
        <f t="shared" si="25"/>
        <v>0</v>
      </c>
      <c r="O36" s="102"/>
      <c r="P36" s="102"/>
      <c r="Q36" s="103"/>
      <c r="R36" s="98"/>
      <c r="S36" s="103"/>
      <c r="T36" s="103"/>
      <c r="U36" s="104"/>
    </row>
    <row r="37" spans="1:21" x14ac:dyDescent="0.2">
      <c r="A37" s="257"/>
      <c r="B37" s="260"/>
      <c r="C37" s="268"/>
      <c r="D37" s="118" t="s">
        <v>16</v>
      </c>
      <c r="E37" s="120">
        <v>427.04</v>
      </c>
      <c r="F37" s="95">
        <v>5.98</v>
      </c>
      <c r="G37" s="95">
        <v>69</v>
      </c>
      <c r="H37" s="182">
        <v>2553.6999999999998</v>
      </c>
      <c r="I37" s="182">
        <v>29465.759999999998</v>
      </c>
      <c r="J37" s="102">
        <f>(E37*F37)</f>
        <v>2553.6992000000005</v>
      </c>
      <c r="K37" s="102">
        <f t="shared" si="23"/>
        <v>29465.760000000002</v>
      </c>
      <c r="L37" s="96">
        <f t="shared" si="24"/>
        <v>32019.459200000001</v>
      </c>
      <c r="M37" s="98">
        <f t="shared" si="25"/>
        <v>-7.9999999934443622E-4</v>
      </c>
      <c r="N37" s="98">
        <f t="shared" si="25"/>
        <v>3.637978807091713E-12</v>
      </c>
      <c r="O37" s="102"/>
      <c r="P37" s="102"/>
      <c r="Q37" s="103"/>
      <c r="R37" s="98"/>
      <c r="S37" s="103"/>
      <c r="T37" s="103"/>
      <c r="U37" s="104"/>
    </row>
    <row r="38" spans="1:21" ht="24" x14ac:dyDescent="0.2">
      <c r="A38" s="257"/>
      <c r="B38" s="260"/>
      <c r="C38" s="268"/>
      <c r="D38" s="105" t="s">
        <v>54</v>
      </c>
      <c r="E38" s="106">
        <f>SUM(E35,E36,E37)</f>
        <v>1278.3</v>
      </c>
      <c r="F38" s="106"/>
      <c r="G38" s="106"/>
      <c r="H38" s="107">
        <f>SUM(H35:H37)</f>
        <v>7644.23</v>
      </c>
      <c r="I38" s="107">
        <f>SUM(I35:I37)</f>
        <v>88202.7</v>
      </c>
      <c r="J38" s="106">
        <f t="shared" ref="J38:T38" si="26">SUM(J35,J36,J37)</f>
        <v>7644.2340000000004</v>
      </c>
      <c r="K38" s="106">
        <f t="shared" si="26"/>
        <v>88202.700000000012</v>
      </c>
      <c r="L38" s="106">
        <f t="shared" si="26"/>
        <v>95846.933999999994</v>
      </c>
      <c r="M38" s="106">
        <f t="shared" si="26"/>
        <v>4.0000000012696546E-3</v>
      </c>
      <c r="N38" s="106">
        <f t="shared" si="26"/>
        <v>3.637978807091713E-12</v>
      </c>
      <c r="O38" s="106">
        <f t="shared" si="26"/>
        <v>0</v>
      </c>
      <c r="P38" s="106">
        <f t="shared" si="26"/>
        <v>0</v>
      </c>
      <c r="Q38" s="106">
        <f t="shared" si="26"/>
        <v>309440</v>
      </c>
      <c r="R38" s="106"/>
      <c r="S38" s="106">
        <f t="shared" si="26"/>
        <v>0</v>
      </c>
      <c r="T38" s="106">
        <f t="shared" si="26"/>
        <v>0</v>
      </c>
      <c r="U38" s="108"/>
    </row>
    <row r="39" spans="1:21" x14ac:dyDescent="0.2">
      <c r="A39" s="257"/>
      <c r="B39" s="260"/>
      <c r="C39" s="268"/>
      <c r="D39" s="118" t="s">
        <v>17</v>
      </c>
      <c r="E39" s="119">
        <v>422.64</v>
      </c>
      <c r="F39" s="95">
        <v>5.98</v>
      </c>
      <c r="G39" s="95">
        <v>69</v>
      </c>
      <c r="H39" s="97">
        <v>2527.39</v>
      </c>
      <c r="I39" s="182">
        <v>29162.16</v>
      </c>
      <c r="J39" s="102">
        <f>(E39*F39)</f>
        <v>2527.3872000000001</v>
      </c>
      <c r="K39" s="102">
        <f>(E39*G39)</f>
        <v>29162.16</v>
      </c>
      <c r="L39" s="96">
        <f>SUM(J39,K39)</f>
        <v>31689.547200000001</v>
      </c>
      <c r="M39" s="98">
        <f>SUM(J39-H39)</f>
        <v>-2.7999999997518898E-3</v>
      </c>
      <c r="N39" s="98">
        <f>SUM(K39-I39)</f>
        <v>0</v>
      </c>
      <c r="O39" s="102"/>
      <c r="P39" s="102"/>
      <c r="Q39" s="103"/>
      <c r="R39" s="98"/>
      <c r="S39" s="103"/>
      <c r="T39" s="103"/>
      <c r="U39" s="104"/>
    </row>
    <row r="40" spans="1:21" x14ac:dyDescent="0.2">
      <c r="A40" s="257"/>
      <c r="B40" s="260"/>
      <c r="C40" s="268"/>
      <c r="D40" s="118" t="s">
        <v>18</v>
      </c>
      <c r="E40" s="119">
        <v>392.64</v>
      </c>
      <c r="F40" s="95">
        <v>5.98</v>
      </c>
      <c r="G40" s="95">
        <v>69</v>
      </c>
      <c r="H40" s="97"/>
      <c r="I40" s="97"/>
      <c r="J40" s="102">
        <f>(E40*F40)</f>
        <v>2347.9872</v>
      </c>
      <c r="K40" s="102">
        <f t="shared" ref="K40:K41" si="27">(E40*G40)</f>
        <v>27092.16</v>
      </c>
      <c r="L40" s="96">
        <f t="shared" ref="L40:L41" si="28">SUM(J40,K40)</f>
        <v>29440.147199999999</v>
      </c>
      <c r="M40" s="98">
        <f t="shared" ref="M40:N41" si="29">SUM(J40-H40)</f>
        <v>2347.9872</v>
      </c>
      <c r="N40" s="98">
        <f t="shared" si="29"/>
        <v>27092.16</v>
      </c>
      <c r="O40" s="102"/>
      <c r="P40" s="102"/>
      <c r="Q40" s="103"/>
      <c r="R40" s="98"/>
      <c r="S40" s="103"/>
      <c r="T40" s="103"/>
      <c r="U40" s="104"/>
    </row>
    <row r="41" spans="1:21" x14ac:dyDescent="0.2">
      <c r="A41" s="258"/>
      <c r="B41" s="266"/>
      <c r="C41" s="269"/>
      <c r="D41" s="118" t="s">
        <v>19</v>
      </c>
      <c r="E41" s="120">
        <v>395.2</v>
      </c>
      <c r="F41" s="95">
        <v>5.98</v>
      </c>
      <c r="G41" s="95">
        <v>69</v>
      </c>
      <c r="H41" s="97"/>
      <c r="I41" s="97"/>
      <c r="J41" s="102">
        <f>(E41*F41)</f>
        <v>2363.2960000000003</v>
      </c>
      <c r="K41" s="102">
        <f t="shared" si="27"/>
        <v>27268.799999999999</v>
      </c>
      <c r="L41" s="96">
        <f t="shared" si="28"/>
        <v>29632.095999999998</v>
      </c>
      <c r="M41" s="98">
        <f t="shared" si="29"/>
        <v>2363.2960000000003</v>
      </c>
      <c r="N41" s="98">
        <f t="shared" si="29"/>
        <v>27268.799999999999</v>
      </c>
      <c r="O41" s="102"/>
      <c r="P41" s="102"/>
      <c r="Q41" s="103"/>
      <c r="R41" s="98"/>
      <c r="S41" s="103"/>
      <c r="T41" s="103"/>
      <c r="U41" s="104"/>
    </row>
    <row r="42" spans="1:21" ht="24" x14ac:dyDescent="0.2">
      <c r="A42" s="121"/>
      <c r="B42" s="121"/>
      <c r="C42" s="121"/>
      <c r="D42" s="105" t="s">
        <v>55</v>
      </c>
      <c r="E42" s="106">
        <f>SUM(E39,E40,E41)</f>
        <v>1210.48</v>
      </c>
      <c r="F42" s="106"/>
      <c r="G42" s="106"/>
      <c r="H42" s="107">
        <f>SUM(H39:H41)</f>
        <v>2527.39</v>
      </c>
      <c r="I42" s="107">
        <f>SUM(I39:I41)</f>
        <v>29162.16</v>
      </c>
      <c r="J42" s="106">
        <f t="shared" ref="J42:T42" si="30">SUM(J39,J40,J41)</f>
        <v>7238.6704000000009</v>
      </c>
      <c r="K42" s="106">
        <f t="shared" si="30"/>
        <v>83523.12</v>
      </c>
      <c r="L42" s="106">
        <f t="shared" si="30"/>
        <v>90761.790399999998</v>
      </c>
      <c r="M42" s="106">
        <f t="shared" si="30"/>
        <v>4711.2804000000006</v>
      </c>
      <c r="N42" s="106">
        <f t="shared" si="30"/>
        <v>54360.959999999999</v>
      </c>
      <c r="O42" s="106">
        <f t="shared" si="30"/>
        <v>0</v>
      </c>
      <c r="P42" s="106">
        <f t="shared" si="30"/>
        <v>0</v>
      </c>
      <c r="Q42" s="106">
        <f t="shared" si="30"/>
        <v>0</v>
      </c>
      <c r="R42" s="106"/>
      <c r="S42" s="106">
        <f t="shared" si="30"/>
        <v>0</v>
      </c>
      <c r="T42" s="106">
        <f t="shared" si="30"/>
        <v>0</v>
      </c>
      <c r="U42" s="108"/>
    </row>
    <row r="43" spans="1:21" ht="24" x14ac:dyDescent="0.2">
      <c r="A43" s="134"/>
      <c r="B43" s="134"/>
      <c r="C43" s="135"/>
      <c r="D43" s="136" t="s">
        <v>58</v>
      </c>
      <c r="E43" s="137">
        <f>SUM(E30+E34+E38+E42)</f>
        <v>4994.5599999999995</v>
      </c>
      <c r="F43" s="137"/>
      <c r="G43" s="137"/>
      <c r="H43" s="138">
        <f>SUM(H30,H34,H38,H42)</f>
        <v>25156.18</v>
      </c>
      <c r="I43" s="138">
        <f>SUM(I30,I34,I38,I42)</f>
        <v>317698.36</v>
      </c>
      <c r="J43" s="137">
        <f t="shared" ref="J43:T43" si="31">SUM(J30+J34+J38+J42)</f>
        <v>29867.468800000002</v>
      </c>
      <c r="K43" s="137">
        <f t="shared" si="31"/>
        <v>372059.32</v>
      </c>
      <c r="L43" s="137">
        <f t="shared" si="31"/>
        <v>401926.78880000004</v>
      </c>
      <c r="M43" s="137">
        <f t="shared" si="31"/>
        <v>4711.288800000003</v>
      </c>
      <c r="N43" s="137">
        <f t="shared" si="31"/>
        <v>54360.960000000006</v>
      </c>
      <c r="O43" s="137">
        <f t="shared" si="31"/>
        <v>0</v>
      </c>
      <c r="P43" s="137">
        <f t="shared" si="31"/>
        <v>0</v>
      </c>
      <c r="Q43" s="137">
        <f t="shared" si="31"/>
        <v>309440</v>
      </c>
      <c r="R43" s="137"/>
      <c r="S43" s="137">
        <f t="shared" si="31"/>
        <v>0</v>
      </c>
      <c r="T43" s="137">
        <f t="shared" si="31"/>
        <v>0</v>
      </c>
      <c r="U43" s="139"/>
    </row>
    <row r="44" spans="1:21" ht="36" x14ac:dyDescent="0.2">
      <c r="A44" s="111"/>
      <c r="B44" s="111"/>
      <c r="C44" s="112"/>
      <c r="D44" s="113" t="s">
        <v>59</v>
      </c>
      <c r="E44" s="114">
        <f>E43+'2019'!E42</f>
        <v>91907.64</v>
      </c>
      <c r="F44" s="114"/>
      <c r="G44" s="114"/>
      <c r="H44" s="114">
        <f>H43+'2019'!H42</f>
        <v>464909.8</v>
      </c>
      <c r="I44" s="114">
        <f>I43+'2019'!I42</f>
        <v>2459552.3199999998</v>
      </c>
      <c r="J44" s="114">
        <f>J43+'2019'!J42</f>
        <v>469621.07279999997</v>
      </c>
      <c r="K44" s="114">
        <f>K43+'2019'!K42</f>
        <v>2513913.2799999998</v>
      </c>
      <c r="L44" s="114">
        <f>L43+'2019'!L42</f>
        <v>2983534.3528000005</v>
      </c>
      <c r="M44" s="114">
        <f>M43+'2019'!M42</f>
        <v>4711.2727999999843</v>
      </c>
      <c r="N44" s="114">
        <f>N43+'2019'!N42</f>
        <v>54360.960000000036</v>
      </c>
      <c r="O44" s="114">
        <f>O43+'2019'!O42</f>
        <v>0</v>
      </c>
      <c r="P44" s="114">
        <f>P43+'2019'!P42</f>
        <v>0</v>
      </c>
      <c r="Q44" s="114">
        <f>Q43+'2019'!Q42</f>
        <v>1735120.6</v>
      </c>
      <c r="R44" s="114">
        <f>I44-Q44</f>
        <v>724431.71999999974</v>
      </c>
      <c r="S44" s="114">
        <f>S43+'2019'!S42</f>
        <v>0</v>
      </c>
      <c r="T44" s="114">
        <f>T43+'2019'!T42</f>
        <v>0</v>
      </c>
      <c r="U44" s="116"/>
    </row>
    <row r="45" spans="1:21" x14ac:dyDescent="0.2">
      <c r="A45" s="256">
        <v>3</v>
      </c>
      <c r="B45" s="259" t="s">
        <v>32</v>
      </c>
      <c r="C45" s="267" t="s">
        <v>23</v>
      </c>
      <c r="D45" s="118" t="s">
        <v>8</v>
      </c>
      <c r="E45" s="119">
        <v>114.28</v>
      </c>
      <c r="F45" s="95">
        <v>5.98</v>
      </c>
      <c r="G45" s="95">
        <v>95</v>
      </c>
      <c r="H45" s="182">
        <v>683.39</v>
      </c>
      <c r="I45" s="182">
        <v>10856.6</v>
      </c>
      <c r="J45" s="102">
        <f>SUM(E45*F41)</f>
        <v>683.39440000000002</v>
      </c>
      <c r="K45" s="102">
        <f>(E45*G45)</f>
        <v>10856.6</v>
      </c>
      <c r="L45" s="96">
        <f>SUM(J45,K45)</f>
        <v>11539.9944</v>
      </c>
      <c r="M45" s="98">
        <f>SUM(J45-H45)</f>
        <v>4.400000000032378E-3</v>
      </c>
      <c r="N45" s="98">
        <f>SUM(K45-I45)</f>
        <v>0</v>
      </c>
      <c r="O45" s="102"/>
      <c r="P45" s="102"/>
      <c r="Q45" s="103"/>
      <c r="R45" s="98"/>
      <c r="S45" s="103"/>
      <c r="T45" s="103"/>
      <c r="U45" s="104"/>
    </row>
    <row r="46" spans="1:21" x14ac:dyDescent="0.2">
      <c r="A46" s="257"/>
      <c r="B46" s="260"/>
      <c r="C46" s="268"/>
      <c r="D46" s="118" t="s">
        <v>9</v>
      </c>
      <c r="E46" s="120">
        <v>102.48</v>
      </c>
      <c r="F46" s="95">
        <v>5.98</v>
      </c>
      <c r="G46" s="95">
        <v>95</v>
      </c>
      <c r="H46" s="97">
        <v>612.83000000000004</v>
      </c>
      <c r="I46" s="182">
        <v>9735.6</v>
      </c>
      <c r="J46" s="102">
        <f>SUM(E46*F46)</f>
        <v>612.83040000000005</v>
      </c>
      <c r="K46" s="102">
        <f t="shared" ref="K46:K47" si="32">(E46*G46)</f>
        <v>9735.6</v>
      </c>
      <c r="L46" s="96">
        <f t="shared" ref="L46:L48" si="33">SUM(J46,K46)</f>
        <v>10348.430400000001</v>
      </c>
      <c r="M46" s="98">
        <f t="shared" ref="M46:N48" si="34">SUM(J46-H46)</f>
        <v>4.0000000001327862E-4</v>
      </c>
      <c r="N46" s="98">
        <f t="shared" si="34"/>
        <v>0</v>
      </c>
      <c r="O46" s="102"/>
      <c r="P46" s="102"/>
      <c r="Q46" s="103"/>
      <c r="R46" s="98"/>
      <c r="S46" s="103"/>
      <c r="T46" s="103"/>
      <c r="U46" s="104"/>
    </row>
    <row r="47" spans="1:21" ht="24" x14ac:dyDescent="0.2">
      <c r="A47" s="257"/>
      <c r="B47" s="260"/>
      <c r="C47" s="268"/>
      <c r="D47" s="170" t="s">
        <v>63</v>
      </c>
      <c r="E47" s="120">
        <v>358.2</v>
      </c>
      <c r="F47" s="95">
        <v>5.98</v>
      </c>
      <c r="G47" s="95">
        <v>95</v>
      </c>
      <c r="H47" s="97">
        <v>2142.04</v>
      </c>
      <c r="I47" s="97">
        <v>34029</v>
      </c>
      <c r="J47" s="102">
        <f>SUM(E47*F47)</f>
        <v>2142.0360000000001</v>
      </c>
      <c r="K47" s="102">
        <f t="shared" si="32"/>
        <v>34029</v>
      </c>
      <c r="L47" s="96">
        <f t="shared" si="33"/>
        <v>36171.036</v>
      </c>
      <c r="M47" s="98">
        <f t="shared" si="34"/>
        <v>-3.9999999999054126E-3</v>
      </c>
      <c r="N47" s="98">
        <f t="shared" si="34"/>
        <v>0</v>
      </c>
      <c r="O47" s="102"/>
      <c r="P47" s="102"/>
      <c r="Q47" s="103"/>
      <c r="R47" s="98"/>
      <c r="S47" s="103"/>
      <c r="T47" s="103"/>
      <c r="U47" s="104"/>
    </row>
    <row r="48" spans="1:21" ht="24" x14ac:dyDescent="0.2">
      <c r="A48" s="257"/>
      <c r="B48" s="260"/>
      <c r="C48" s="268"/>
      <c r="D48" s="170" t="s">
        <v>64</v>
      </c>
      <c r="E48" s="101">
        <v>38.08</v>
      </c>
      <c r="F48" s="95">
        <v>5.98</v>
      </c>
      <c r="G48" s="95">
        <v>69</v>
      </c>
      <c r="H48" s="97">
        <v>227.72</v>
      </c>
      <c r="I48" s="97">
        <v>2627.52</v>
      </c>
      <c r="J48" s="96">
        <f t="shared" ref="J48" si="35">(E48*F48)</f>
        <v>227.7184</v>
      </c>
      <c r="K48" s="96">
        <f>SUM(E48*G48)</f>
        <v>2627.52</v>
      </c>
      <c r="L48" s="96">
        <f t="shared" si="33"/>
        <v>2855.2384000000002</v>
      </c>
      <c r="M48" s="98">
        <f t="shared" si="34"/>
        <v>-1.5999999999962711E-3</v>
      </c>
      <c r="N48" s="98">
        <f t="shared" si="34"/>
        <v>0</v>
      </c>
      <c r="O48" s="102"/>
      <c r="P48" s="102"/>
      <c r="Q48" s="103"/>
      <c r="R48" s="98"/>
      <c r="S48" s="103"/>
      <c r="T48" s="103"/>
      <c r="U48" s="104"/>
    </row>
    <row r="49" spans="1:21" ht="24" x14ac:dyDescent="0.2">
      <c r="A49" s="257"/>
      <c r="B49" s="260"/>
      <c r="C49" s="268"/>
      <c r="D49" s="105" t="s">
        <v>52</v>
      </c>
      <c r="E49" s="106">
        <f>SUM(E45,E46,E47:E48)</f>
        <v>613.04000000000008</v>
      </c>
      <c r="F49" s="106"/>
      <c r="G49" s="106"/>
      <c r="H49" s="106">
        <f t="shared" ref="H49:T49" si="36">SUM(H45,H46,H47:H48)</f>
        <v>3665.98</v>
      </c>
      <c r="I49" s="106">
        <f t="shared" si="36"/>
        <v>57248.719999999994</v>
      </c>
      <c r="J49" s="106">
        <f t="shared" si="36"/>
        <v>3665.9792000000002</v>
      </c>
      <c r="K49" s="106">
        <f t="shared" si="36"/>
        <v>57248.719999999994</v>
      </c>
      <c r="L49" s="106">
        <f t="shared" si="36"/>
        <v>60914.699200000003</v>
      </c>
      <c r="M49" s="106">
        <f t="shared" si="36"/>
        <v>-7.9999999985602699E-4</v>
      </c>
      <c r="N49" s="106">
        <f t="shared" si="36"/>
        <v>0</v>
      </c>
      <c r="O49" s="106">
        <f t="shared" si="36"/>
        <v>0</v>
      </c>
      <c r="P49" s="106">
        <f t="shared" si="36"/>
        <v>0</v>
      </c>
      <c r="Q49" s="106">
        <f t="shared" si="36"/>
        <v>0</v>
      </c>
      <c r="R49" s="106">
        <f t="shared" si="36"/>
        <v>0</v>
      </c>
      <c r="S49" s="106">
        <f t="shared" si="36"/>
        <v>0</v>
      </c>
      <c r="T49" s="106">
        <f t="shared" si="36"/>
        <v>0</v>
      </c>
      <c r="U49" s="108"/>
    </row>
    <row r="50" spans="1:21" x14ac:dyDescent="0.2">
      <c r="A50" s="257"/>
      <c r="B50" s="260"/>
      <c r="C50" s="268"/>
      <c r="D50" s="118" t="s">
        <v>11</v>
      </c>
      <c r="E50" s="119">
        <v>128</v>
      </c>
      <c r="F50" s="95">
        <v>5.98</v>
      </c>
      <c r="G50" s="95">
        <v>69</v>
      </c>
      <c r="H50" s="97">
        <v>765.44</v>
      </c>
      <c r="I50" s="182">
        <v>8832</v>
      </c>
      <c r="J50" s="102">
        <f>SUM(E50*F50)</f>
        <v>765.44</v>
      </c>
      <c r="K50" s="102">
        <f>(E50*G50)</f>
        <v>8832</v>
      </c>
      <c r="L50" s="96">
        <f>SUM(J50,K50)</f>
        <v>9597.44</v>
      </c>
      <c r="M50" s="98">
        <f>SUM(J50-H50)</f>
        <v>0</v>
      </c>
      <c r="N50" s="98">
        <f>SUM(K50-I50)</f>
        <v>0</v>
      </c>
      <c r="O50" s="102"/>
      <c r="P50" s="102"/>
      <c r="Q50" s="103"/>
      <c r="R50" s="98"/>
      <c r="S50" s="103"/>
      <c r="T50" s="103"/>
      <c r="U50" s="104"/>
    </row>
    <row r="51" spans="1:21" x14ac:dyDescent="0.2">
      <c r="A51" s="257"/>
      <c r="B51" s="260"/>
      <c r="C51" s="268"/>
      <c r="D51" s="118" t="s">
        <v>12</v>
      </c>
      <c r="E51" s="119">
        <v>393.7</v>
      </c>
      <c r="F51" s="95">
        <v>5.98</v>
      </c>
      <c r="G51" s="95">
        <v>69</v>
      </c>
      <c r="H51" s="182">
        <v>2354.33</v>
      </c>
      <c r="I51" s="182">
        <v>27165.3</v>
      </c>
      <c r="J51" s="102">
        <f t="shared" ref="J51:J52" si="37">SUM(E51*F51)</f>
        <v>2354.326</v>
      </c>
      <c r="K51" s="102">
        <f t="shared" ref="K51:K52" si="38">(E51*G51)</f>
        <v>27165.3</v>
      </c>
      <c r="L51" s="96">
        <f t="shared" ref="L51:L52" si="39">SUM(J51,K51)</f>
        <v>29519.626</v>
      </c>
      <c r="M51" s="98">
        <f t="shared" ref="M51:N52" si="40">SUM(J51-H51)</f>
        <v>-3.9999999999054126E-3</v>
      </c>
      <c r="N51" s="98">
        <f t="shared" si="40"/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57"/>
      <c r="B52" s="260"/>
      <c r="C52" s="268"/>
      <c r="D52" s="118" t="s">
        <v>13</v>
      </c>
      <c r="E52" s="119">
        <v>147.46</v>
      </c>
      <c r="F52" s="95">
        <v>5.98</v>
      </c>
      <c r="G52" s="95">
        <v>69</v>
      </c>
      <c r="H52" s="97">
        <v>881.81</v>
      </c>
      <c r="I52" s="182">
        <v>10174.74</v>
      </c>
      <c r="J52" s="102">
        <f t="shared" si="37"/>
        <v>881.81080000000009</v>
      </c>
      <c r="K52" s="102">
        <f t="shared" si="38"/>
        <v>10174.74</v>
      </c>
      <c r="L52" s="96">
        <f t="shared" si="39"/>
        <v>11056.550799999999</v>
      </c>
      <c r="M52" s="98">
        <f t="shared" si="40"/>
        <v>8.0000000014024408E-4</v>
      </c>
      <c r="N52" s="98">
        <f t="shared" si="40"/>
        <v>0</v>
      </c>
      <c r="O52" s="102"/>
      <c r="P52" s="102"/>
      <c r="Q52" s="103"/>
      <c r="R52" s="98"/>
      <c r="S52" s="103"/>
      <c r="T52" s="103"/>
      <c r="U52" s="104"/>
    </row>
    <row r="53" spans="1:21" ht="24" x14ac:dyDescent="0.2">
      <c r="A53" s="257"/>
      <c r="B53" s="260"/>
      <c r="C53" s="268"/>
      <c r="D53" s="105" t="s">
        <v>53</v>
      </c>
      <c r="E53" s="106">
        <f>SUM(E50,E51,E52)</f>
        <v>669.16000000000008</v>
      </c>
      <c r="F53" s="106"/>
      <c r="G53" s="106"/>
      <c r="H53" s="107">
        <f>SUM(H50:H52)</f>
        <v>4001.58</v>
      </c>
      <c r="I53" s="107">
        <f>SUM(I50:I52)</f>
        <v>46172.04</v>
      </c>
      <c r="J53" s="106">
        <f t="shared" ref="J53:T53" si="41">SUM(J50,J51,J52)</f>
        <v>4001.5768000000003</v>
      </c>
      <c r="K53" s="106">
        <f t="shared" si="41"/>
        <v>46172.04</v>
      </c>
      <c r="L53" s="106">
        <f t="shared" si="41"/>
        <v>50173.616799999996</v>
      </c>
      <c r="M53" s="106">
        <f t="shared" si="41"/>
        <v>-3.1999999997651685E-3</v>
      </c>
      <c r="N53" s="106">
        <f t="shared" si="41"/>
        <v>0</v>
      </c>
      <c r="O53" s="106">
        <f t="shared" si="41"/>
        <v>0</v>
      </c>
      <c r="P53" s="106">
        <f t="shared" si="41"/>
        <v>0</v>
      </c>
      <c r="Q53" s="106">
        <f t="shared" si="41"/>
        <v>0</v>
      </c>
      <c r="R53" s="106"/>
      <c r="S53" s="106">
        <f t="shared" si="41"/>
        <v>0</v>
      </c>
      <c r="T53" s="106">
        <f t="shared" si="41"/>
        <v>0</v>
      </c>
      <c r="U53" s="108"/>
    </row>
    <row r="54" spans="1:21" x14ac:dyDescent="0.2">
      <c r="A54" s="257"/>
      <c r="B54" s="260"/>
      <c r="C54" s="268"/>
      <c r="D54" s="118" t="s">
        <v>14</v>
      </c>
      <c r="E54" s="119">
        <v>170.54</v>
      </c>
      <c r="F54" s="95">
        <v>5.98</v>
      </c>
      <c r="G54" s="95">
        <v>69</v>
      </c>
      <c r="H54" s="97">
        <v>1019.83</v>
      </c>
      <c r="I54" s="182">
        <v>11767.26</v>
      </c>
      <c r="J54" s="102">
        <f>SUM(E54*F54)</f>
        <v>1019.8292</v>
      </c>
      <c r="K54" s="102">
        <f>(E54*G54)</f>
        <v>11767.26</v>
      </c>
      <c r="L54" s="96">
        <f>SUM(J54,K54)</f>
        <v>12787.0892</v>
      </c>
      <c r="M54" s="98">
        <f>SUM(J54-H54)</f>
        <v>-8.0000000002655725E-4</v>
      </c>
      <c r="N54" s="98">
        <f>SUM(K54-I54)</f>
        <v>0</v>
      </c>
      <c r="O54" s="102"/>
      <c r="P54" s="102"/>
      <c r="Q54" s="231">
        <v>10520.4</v>
      </c>
      <c r="R54" s="98"/>
      <c r="S54" s="103"/>
      <c r="T54" s="103"/>
      <c r="U54" s="104"/>
    </row>
    <row r="55" spans="1:21" x14ac:dyDescent="0.2">
      <c r="A55" s="257"/>
      <c r="B55" s="260"/>
      <c r="C55" s="268"/>
      <c r="D55" s="118" t="s">
        <v>15</v>
      </c>
      <c r="E55" s="119">
        <v>168.72</v>
      </c>
      <c r="F55" s="95">
        <v>5.98</v>
      </c>
      <c r="G55" s="95">
        <v>69</v>
      </c>
      <c r="H55" s="97">
        <v>1008.95</v>
      </c>
      <c r="I55" s="182">
        <v>11641.68</v>
      </c>
      <c r="J55" s="102">
        <f t="shared" ref="J55:J56" si="42">SUM(E55*F55)</f>
        <v>1008.9456</v>
      </c>
      <c r="K55" s="102">
        <f t="shared" ref="K55:K56" si="43">(E55*G55)</f>
        <v>11641.68</v>
      </c>
      <c r="L55" s="96">
        <f t="shared" ref="L55:L56" si="44">SUM(J55,K55)</f>
        <v>12650.625599999999</v>
      </c>
      <c r="M55" s="98">
        <f t="shared" ref="M55:N56" si="45">SUM(J55-H55)</f>
        <v>-4.400000000032378E-3</v>
      </c>
      <c r="N55" s="98">
        <f t="shared" si="45"/>
        <v>0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57"/>
      <c r="B56" s="260"/>
      <c r="C56" s="268"/>
      <c r="D56" s="118" t="s">
        <v>16</v>
      </c>
      <c r="E56" s="120">
        <v>174.24</v>
      </c>
      <c r="F56" s="95">
        <v>5.98</v>
      </c>
      <c r="G56" s="95">
        <v>69</v>
      </c>
      <c r="H56" s="97"/>
      <c r="I56" s="97"/>
      <c r="J56" s="102">
        <f t="shared" si="42"/>
        <v>1041.9552000000001</v>
      </c>
      <c r="K56" s="102">
        <f t="shared" si="43"/>
        <v>12022.560000000001</v>
      </c>
      <c r="L56" s="96">
        <f t="shared" si="44"/>
        <v>13064.515200000002</v>
      </c>
      <c r="M56" s="98">
        <f t="shared" si="45"/>
        <v>1041.9552000000001</v>
      </c>
      <c r="N56" s="98">
        <f t="shared" si="45"/>
        <v>12022.560000000001</v>
      </c>
      <c r="O56" s="102"/>
      <c r="P56" s="102"/>
      <c r="Q56" s="231">
        <v>20000</v>
      </c>
      <c r="R56" s="98"/>
      <c r="S56" s="103"/>
      <c r="T56" s="103"/>
      <c r="U56" s="104"/>
    </row>
    <row r="57" spans="1:21" ht="24" x14ac:dyDescent="0.2">
      <c r="A57" s="257"/>
      <c r="B57" s="260"/>
      <c r="C57" s="268"/>
      <c r="D57" s="105" t="s">
        <v>54</v>
      </c>
      <c r="E57" s="106">
        <f>SUM(E54,E55,E56)</f>
        <v>513.5</v>
      </c>
      <c r="F57" s="106"/>
      <c r="G57" s="106"/>
      <c r="H57" s="107">
        <f>SUM(H54:H56)</f>
        <v>2028.7800000000002</v>
      </c>
      <c r="I57" s="107">
        <f>SUM(I54:I56)</f>
        <v>23408.940000000002</v>
      </c>
      <c r="J57" s="106">
        <f t="shared" ref="J57:T57" si="46">SUM(J54,J55,J56)</f>
        <v>3070.7300000000005</v>
      </c>
      <c r="K57" s="106">
        <f t="shared" si="46"/>
        <v>35431.5</v>
      </c>
      <c r="L57" s="106">
        <f t="shared" si="46"/>
        <v>38502.230000000003</v>
      </c>
      <c r="M57" s="106">
        <f t="shared" si="46"/>
        <v>1041.95</v>
      </c>
      <c r="N57" s="106">
        <f t="shared" si="46"/>
        <v>12022.560000000001</v>
      </c>
      <c r="O57" s="106">
        <f t="shared" si="46"/>
        <v>0</v>
      </c>
      <c r="P57" s="106">
        <f t="shared" si="46"/>
        <v>0</v>
      </c>
      <c r="Q57" s="106">
        <f t="shared" si="46"/>
        <v>30520.400000000001</v>
      </c>
      <c r="R57" s="106"/>
      <c r="S57" s="106">
        <f t="shared" si="46"/>
        <v>0</v>
      </c>
      <c r="T57" s="106">
        <f t="shared" si="46"/>
        <v>0</v>
      </c>
      <c r="U57" s="108"/>
    </row>
    <row r="58" spans="1:21" x14ac:dyDescent="0.2">
      <c r="A58" s="257"/>
      <c r="B58" s="260"/>
      <c r="C58" s="268"/>
      <c r="D58" s="118" t="s">
        <v>17</v>
      </c>
      <c r="E58" s="119">
        <v>187.24</v>
      </c>
      <c r="F58" s="95">
        <v>5.98</v>
      </c>
      <c r="G58" s="95">
        <v>69</v>
      </c>
      <c r="H58" s="97"/>
      <c r="I58" s="97"/>
      <c r="J58" s="102">
        <f>SUM(E58*F58)</f>
        <v>1119.6952000000001</v>
      </c>
      <c r="K58" s="102">
        <f>(E58*G58)</f>
        <v>12919.560000000001</v>
      </c>
      <c r="L58" s="96">
        <f>SUM(J58,K58)</f>
        <v>14039.255200000001</v>
      </c>
      <c r="M58" s="98">
        <f>SUM(J58-H58)</f>
        <v>1119.6952000000001</v>
      </c>
      <c r="N58" s="98">
        <f>SUM(K58-I58)</f>
        <v>12919.560000000001</v>
      </c>
      <c r="O58" s="102"/>
      <c r="P58" s="102"/>
      <c r="Q58" s="103"/>
      <c r="R58" s="98"/>
      <c r="S58" s="103"/>
      <c r="T58" s="103"/>
      <c r="U58" s="104"/>
    </row>
    <row r="59" spans="1:21" x14ac:dyDescent="0.2">
      <c r="A59" s="257"/>
      <c r="B59" s="260"/>
      <c r="C59" s="268"/>
      <c r="D59" s="118" t="s">
        <v>18</v>
      </c>
      <c r="E59" s="119">
        <v>176.34</v>
      </c>
      <c r="F59" s="95">
        <v>5.98</v>
      </c>
      <c r="G59" s="95">
        <v>69</v>
      </c>
      <c r="H59" s="97"/>
      <c r="I59" s="97"/>
      <c r="J59" s="102">
        <f t="shared" ref="J59:J60" si="47">SUM(E59*F59)</f>
        <v>1054.5132000000001</v>
      </c>
      <c r="K59" s="102">
        <f t="shared" ref="K59:K60" si="48">(E59*G59)</f>
        <v>12167.460000000001</v>
      </c>
      <c r="L59" s="96">
        <f t="shared" ref="L59:L60" si="49">SUM(J59,K59)</f>
        <v>13221.9732</v>
      </c>
      <c r="M59" s="98">
        <f t="shared" ref="M59:N60" si="50">SUM(J59-H59)</f>
        <v>1054.5132000000001</v>
      </c>
      <c r="N59" s="98">
        <f t="shared" si="50"/>
        <v>12167.460000000001</v>
      </c>
      <c r="O59" s="102"/>
      <c r="P59" s="102"/>
      <c r="Q59" s="103"/>
      <c r="R59" s="98"/>
      <c r="S59" s="103"/>
      <c r="T59" s="103"/>
      <c r="U59" s="104"/>
    </row>
    <row r="60" spans="1:21" x14ac:dyDescent="0.2">
      <c r="A60" s="258"/>
      <c r="B60" s="266"/>
      <c r="C60" s="269"/>
      <c r="D60" s="118" t="s">
        <v>19</v>
      </c>
      <c r="E60" s="120">
        <v>167.98</v>
      </c>
      <c r="F60" s="95">
        <v>5.98</v>
      </c>
      <c r="G60" s="95">
        <v>69</v>
      </c>
      <c r="H60" s="97"/>
      <c r="I60" s="97"/>
      <c r="J60" s="102">
        <f t="shared" si="47"/>
        <v>1004.5204</v>
      </c>
      <c r="K60" s="102">
        <f t="shared" si="48"/>
        <v>11590.619999999999</v>
      </c>
      <c r="L60" s="96">
        <f t="shared" si="49"/>
        <v>12595.140399999998</v>
      </c>
      <c r="M60" s="98">
        <f t="shared" si="50"/>
        <v>1004.5204</v>
      </c>
      <c r="N60" s="98">
        <f t="shared" si="50"/>
        <v>11590.619999999999</v>
      </c>
      <c r="O60" s="102"/>
      <c r="P60" s="102"/>
      <c r="Q60" s="103"/>
      <c r="R60" s="98"/>
      <c r="S60" s="103"/>
      <c r="T60" s="103"/>
      <c r="U60" s="104"/>
    </row>
    <row r="61" spans="1:21" ht="24" x14ac:dyDescent="0.2">
      <c r="A61" s="109"/>
      <c r="B61" s="109"/>
      <c r="C61" s="109"/>
      <c r="D61" s="105" t="s">
        <v>55</v>
      </c>
      <c r="E61" s="106">
        <f>SUM(E58,E59,E60)</f>
        <v>531.56000000000006</v>
      </c>
      <c r="F61" s="106"/>
      <c r="G61" s="106"/>
      <c r="H61" s="107">
        <f>SUM(H58:H60)</f>
        <v>0</v>
      </c>
      <c r="I61" s="107">
        <f>SUM(I58:I60)</f>
        <v>0</v>
      </c>
      <c r="J61" s="106">
        <f t="shared" ref="J61:T61" si="51">SUM(J58,J59,J60)</f>
        <v>3178.7288000000003</v>
      </c>
      <c r="K61" s="106">
        <f t="shared" si="51"/>
        <v>36677.64</v>
      </c>
      <c r="L61" s="106">
        <f t="shared" si="51"/>
        <v>39856.368799999997</v>
      </c>
      <c r="M61" s="106">
        <f t="shared" si="51"/>
        <v>3178.7288000000003</v>
      </c>
      <c r="N61" s="106">
        <f t="shared" si="51"/>
        <v>36677.64</v>
      </c>
      <c r="O61" s="106">
        <f t="shared" si="51"/>
        <v>0</v>
      </c>
      <c r="P61" s="106">
        <f t="shared" si="51"/>
        <v>0</v>
      </c>
      <c r="Q61" s="106">
        <f t="shared" si="51"/>
        <v>0</v>
      </c>
      <c r="R61" s="106"/>
      <c r="S61" s="106">
        <f t="shared" si="51"/>
        <v>0</v>
      </c>
      <c r="T61" s="106">
        <f t="shared" si="51"/>
        <v>0</v>
      </c>
      <c r="U61" s="108"/>
    </row>
    <row r="62" spans="1:21" ht="24" x14ac:dyDescent="0.2">
      <c r="A62" s="134"/>
      <c r="B62" s="134"/>
      <c r="C62" s="135"/>
      <c r="D62" s="136" t="s">
        <v>58</v>
      </c>
      <c r="E62" s="137">
        <f>SUM(E49+E53+E57+E61)</f>
        <v>2327.2600000000002</v>
      </c>
      <c r="F62" s="137"/>
      <c r="G62" s="137"/>
      <c r="H62" s="137">
        <f t="shared" ref="H62:T62" si="52">SUM(H49+H53+H57+H61)</f>
        <v>9696.34</v>
      </c>
      <c r="I62" s="137">
        <f t="shared" si="52"/>
        <v>126829.7</v>
      </c>
      <c r="J62" s="137">
        <f t="shared" si="52"/>
        <v>13917.014800000001</v>
      </c>
      <c r="K62" s="137">
        <f t="shared" si="52"/>
        <v>175529.90000000002</v>
      </c>
      <c r="L62" s="137">
        <f t="shared" si="52"/>
        <v>189446.9148</v>
      </c>
      <c r="M62" s="137">
        <f t="shared" si="52"/>
        <v>4220.6748000000007</v>
      </c>
      <c r="N62" s="137">
        <f t="shared" si="52"/>
        <v>48700.2</v>
      </c>
      <c r="O62" s="137">
        <f t="shared" si="52"/>
        <v>0</v>
      </c>
      <c r="P62" s="137">
        <f t="shared" si="52"/>
        <v>0</v>
      </c>
      <c r="Q62" s="137">
        <f t="shared" si="52"/>
        <v>30520.400000000001</v>
      </c>
      <c r="R62" s="137"/>
      <c r="S62" s="137">
        <f t="shared" si="52"/>
        <v>0</v>
      </c>
      <c r="T62" s="137">
        <f t="shared" si="52"/>
        <v>0</v>
      </c>
      <c r="U62" s="139"/>
    </row>
    <row r="63" spans="1:21" ht="36" x14ac:dyDescent="0.2">
      <c r="A63" s="111"/>
      <c r="B63" s="111"/>
      <c r="C63" s="112"/>
      <c r="D63" s="113" t="s">
        <v>59</v>
      </c>
      <c r="E63" s="114">
        <f>E62+'2019'!E60</f>
        <v>15156.939999999999</v>
      </c>
      <c r="F63" s="114"/>
      <c r="G63" s="114"/>
      <c r="H63" s="114">
        <f>H62+'2019'!H60</f>
        <v>75194.429999999993</v>
      </c>
      <c r="I63" s="114">
        <f>I62+'2019'!I60</f>
        <v>465544.48</v>
      </c>
      <c r="J63" s="114">
        <f>J62+'2019'!J60</f>
        <v>79415.097800000003</v>
      </c>
      <c r="K63" s="114">
        <f>K62+'2019'!K60</f>
        <v>514244.68</v>
      </c>
      <c r="L63" s="114">
        <f>L62+'2019'!L60</f>
        <v>593659.77780000004</v>
      </c>
      <c r="M63" s="114">
        <f>M62+'2019'!M60</f>
        <v>4220.6677999999993</v>
      </c>
      <c r="N63" s="114">
        <f>N62+'2019'!N60</f>
        <v>48700.2</v>
      </c>
      <c r="O63" s="114">
        <f>O62+'2019'!O60</f>
        <v>0</v>
      </c>
      <c r="P63" s="114">
        <f>P62+'2019'!P60</f>
        <v>0</v>
      </c>
      <c r="Q63" s="114">
        <f>Q62+'2019'!Q60</f>
        <v>258291.06</v>
      </c>
      <c r="R63" s="114">
        <f>I63-Q63</f>
        <v>207253.41999999998</v>
      </c>
      <c r="S63" s="114">
        <f>S62+'2019'!S60</f>
        <v>0</v>
      </c>
      <c r="T63" s="114">
        <f>T62+'2019'!T60</f>
        <v>0</v>
      </c>
      <c r="U63" s="116"/>
    </row>
    <row r="64" spans="1:21" x14ac:dyDescent="0.2">
      <c r="A64" s="270">
        <v>4</v>
      </c>
      <c r="B64" s="259" t="s">
        <v>32</v>
      </c>
      <c r="C64" s="263" t="s">
        <v>24</v>
      </c>
      <c r="D64" s="118" t="s">
        <v>8</v>
      </c>
      <c r="E64" s="119">
        <v>596.14</v>
      </c>
      <c r="F64" s="95">
        <v>5.98</v>
      </c>
      <c r="G64" s="95">
        <v>47.5</v>
      </c>
      <c r="H64" s="97">
        <v>3564.9172000000003</v>
      </c>
      <c r="I64" s="97">
        <v>28316.649999999998</v>
      </c>
      <c r="J64" s="102">
        <f>(E64*F64)</f>
        <v>3564.9172000000003</v>
      </c>
      <c r="K64" s="102">
        <f>(E64*G64)</f>
        <v>28316.649999999998</v>
      </c>
      <c r="L64" s="96">
        <f>SUM(J64,K64)</f>
        <v>31881.567199999998</v>
      </c>
      <c r="M64" s="98">
        <f>SUM(J64-H64)</f>
        <v>0</v>
      </c>
      <c r="N64" s="98">
        <f>SUM(K64-I64)</f>
        <v>0</v>
      </c>
      <c r="O64" s="102"/>
      <c r="P64" s="102"/>
      <c r="Q64" s="103"/>
      <c r="R64" s="98"/>
      <c r="S64" s="103"/>
      <c r="T64" s="103"/>
      <c r="U64" s="104"/>
    </row>
    <row r="65" spans="1:21" x14ac:dyDescent="0.2">
      <c r="A65" s="271"/>
      <c r="B65" s="260"/>
      <c r="C65" s="264"/>
      <c r="D65" s="118" t="s">
        <v>9</v>
      </c>
      <c r="E65" s="120">
        <v>331.44</v>
      </c>
      <c r="F65" s="95">
        <v>5.98</v>
      </c>
      <c r="G65" s="95">
        <v>47.5</v>
      </c>
      <c r="H65" s="97">
        <v>1982.0112000000001</v>
      </c>
      <c r="I65" s="97">
        <v>15743.4</v>
      </c>
      <c r="J65" s="102">
        <f>(E65*F65)</f>
        <v>1982.0112000000001</v>
      </c>
      <c r="K65" s="102">
        <f t="shared" ref="K65:K66" si="53">(E65*G65)</f>
        <v>15743.4</v>
      </c>
      <c r="L65" s="96">
        <f t="shared" ref="L65:L67" si="54">SUM(J65,K65)</f>
        <v>17725.411199999999</v>
      </c>
      <c r="M65" s="98">
        <f t="shared" ref="M65:N67" si="55">SUM(J65-H65)</f>
        <v>0</v>
      </c>
      <c r="N65" s="98">
        <f t="shared" si="55"/>
        <v>0</v>
      </c>
      <c r="O65" s="102"/>
      <c r="P65" s="102"/>
      <c r="Q65" s="103"/>
      <c r="R65" s="98"/>
      <c r="S65" s="103"/>
      <c r="T65" s="103"/>
      <c r="U65" s="104"/>
    </row>
    <row r="66" spans="1:21" ht="24" x14ac:dyDescent="0.2">
      <c r="A66" s="271"/>
      <c r="B66" s="260"/>
      <c r="C66" s="264"/>
      <c r="D66" s="170" t="s">
        <v>63</v>
      </c>
      <c r="E66" s="120">
        <v>216.5</v>
      </c>
      <c r="F66" s="95">
        <v>5.98</v>
      </c>
      <c r="G66" s="95">
        <v>47.5</v>
      </c>
      <c r="H66" s="97"/>
      <c r="I66" s="97"/>
      <c r="J66" s="102">
        <f>(E66*F66)</f>
        <v>1294.67</v>
      </c>
      <c r="K66" s="102">
        <f t="shared" si="53"/>
        <v>10283.75</v>
      </c>
      <c r="L66" s="96">
        <f t="shared" si="54"/>
        <v>11578.42</v>
      </c>
      <c r="M66" s="98">
        <f t="shared" si="55"/>
        <v>1294.67</v>
      </c>
      <c r="N66" s="98">
        <f t="shared" si="55"/>
        <v>10283.75</v>
      </c>
      <c r="O66" s="102"/>
      <c r="P66" s="102"/>
      <c r="Q66" s="103"/>
      <c r="R66" s="98"/>
      <c r="S66" s="103"/>
      <c r="T66" s="103"/>
      <c r="U66" s="104"/>
    </row>
    <row r="67" spans="1:21" ht="24" x14ac:dyDescent="0.2">
      <c r="A67" s="271"/>
      <c r="B67" s="260"/>
      <c r="C67" s="264"/>
      <c r="D67" s="170" t="s">
        <v>64</v>
      </c>
      <c r="E67" s="101">
        <v>136.4</v>
      </c>
      <c r="F67" s="95">
        <v>5.98</v>
      </c>
      <c r="G67" s="95">
        <v>34.5</v>
      </c>
      <c r="H67" s="97"/>
      <c r="I67" s="97"/>
      <c r="J67" s="96">
        <f t="shared" ref="J67" si="56">(E67*F67)</f>
        <v>815.67200000000014</v>
      </c>
      <c r="K67" s="96">
        <f>SUM(E67*G67)</f>
        <v>4705.8</v>
      </c>
      <c r="L67" s="96">
        <f t="shared" si="54"/>
        <v>5521.4720000000007</v>
      </c>
      <c r="M67" s="98">
        <f t="shared" si="55"/>
        <v>815.67200000000014</v>
      </c>
      <c r="N67" s="98">
        <f t="shared" si="55"/>
        <v>4705.8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52</v>
      </c>
      <c r="E68" s="106">
        <f>SUM(E64,E65,E66:E67)</f>
        <v>1280.48</v>
      </c>
      <c r="F68" s="106"/>
      <c r="G68" s="106"/>
      <c r="H68" s="106">
        <f t="shared" ref="H68:T68" si="57">SUM(H64,H65,H66:H67)</f>
        <v>5546.9284000000007</v>
      </c>
      <c r="I68" s="106">
        <f t="shared" si="57"/>
        <v>44060.049999999996</v>
      </c>
      <c r="J68" s="106">
        <f t="shared" si="57"/>
        <v>7657.2704000000012</v>
      </c>
      <c r="K68" s="106">
        <f t="shared" si="57"/>
        <v>59049.599999999999</v>
      </c>
      <c r="L68" s="106">
        <f t="shared" si="57"/>
        <v>66706.870399999985</v>
      </c>
      <c r="M68" s="106">
        <f t="shared" si="57"/>
        <v>2110.3420000000001</v>
      </c>
      <c r="N68" s="106">
        <f t="shared" si="57"/>
        <v>14989.55</v>
      </c>
      <c r="O68" s="106">
        <f t="shared" si="57"/>
        <v>0</v>
      </c>
      <c r="P68" s="106">
        <f t="shared" si="57"/>
        <v>0</v>
      </c>
      <c r="Q68" s="106">
        <f t="shared" si="57"/>
        <v>0</v>
      </c>
      <c r="R68" s="106">
        <f t="shared" si="57"/>
        <v>0</v>
      </c>
      <c r="S68" s="106">
        <f t="shared" si="57"/>
        <v>0</v>
      </c>
      <c r="T68" s="106">
        <f t="shared" si="57"/>
        <v>0</v>
      </c>
      <c r="U68" s="108"/>
    </row>
    <row r="69" spans="1:21" x14ac:dyDescent="0.2">
      <c r="A69" s="271"/>
      <c r="B69" s="260"/>
      <c r="C69" s="264"/>
      <c r="D69" s="118" t="s">
        <v>11</v>
      </c>
      <c r="E69" s="119">
        <v>273.83999999999997</v>
      </c>
      <c r="F69" s="95">
        <v>5.98</v>
      </c>
      <c r="G69" s="95">
        <v>34.5</v>
      </c>
      <c r="H69" s="97"/>
      <c r="I69" s="97"/>
      <c r="J69" s="102">
        <f>(E69*F69)</f>
        <v>1637.5632000000001</v>
      </c>
      <c r="K69" s="102">
        <f>(E69*G69)</f>
        <v>9447.48</v>
      </c>
      <c r="L69" s="96">
        <f>SUM(J69,K69)</f>
        <v>11085.0432</v>
      </c>
      <c r="M69" s="98">
        <f>SUM(J69-H69)</f>
        <v>1637.5632000000001</v>
      </c>
      <c r="N69" s="98">
        <f>SUM(K69-I69)</f>
        <v>9447.48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71"/>
      <c r="B70" s="260"/>
      <c r="C70" s="264"/>
      <c r="D70" s="118" t="s">
        <v>12</v>
      </c>
      <c r="E70" s="119">
        <v>504.28</v>
      </c>
      <c r="F70" s="95">
        <v>5.98</v>
      </c>
      <c r="G70" s="95">
        <v>34.5</v>
      </c>
      <c r="H70" s="97"/>
      <c r="I70" s="97"/>
      <c r="J70" s="102">
        <f>(E70*F70)</f>
        <v>3015.5944</v>
      </c>
      <c r="K70" s="102">
        <f t="shared" ref="K70:K71" si="58">(E70*G70)</f>
        <v>17397.66</v>
      </c>
      <c r="L70" s="96">
        <f t="shared" ref="L70:L71" si="59">SUM(J70,K70)</f>
        <v>20413.254399999998</v>
      </c>
      <c r="M70" s="98">
        <f t="shared" ref="M70:N71" si="60">SUM(J70-H70)</f>
        <v>3015.5944</v>
      </c>
      <c r="N70" s="98">
        <f t="shared" si="60"/>
        <v>17397.66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71"/>
      <c r="B71" s="260"/>
      <c r="C71" s="264"/>
      <c r="D71" s="118" t="s">
        <v>13</v>
      </c>
      <c r="E71" s="119">
        <v>448.2</v>
      </c>
      <c r="F71" s="95">
        <v>5.98</v>
      </c>
      <c r="G71" s="95">
        <v>34.5</v>
      </c>
      <c r="H71" s="97"/>
      <c r="I71" s="97"/>
      <c r="J71" s="102">
        <f>(E71*F71)</f>
        <v>2680.2360000000003</v>
      </c>
      <c r="K71" s="102">
        <f t="shared" si="58"/>
        <v>15462.9</v>
      </c>
      <c r="L71" s="96">
        <f t="shared" si="59"/>
        <v>18143.135999999999</v>
      </c>
      <c r="M71" s="98">
        <f t="shared" si="60"/>
        <v>2680.2360000000003</v>
      </c>
      <c r="N71" s="98">
        <f t="shared" si="60"/>
        <v>15462.9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53</v>
      </c>
      <c r="E72" s="106">
        <f>SUM(E69,E70,E71)</f>
        <v>1226.32</v>
      </c>
      <c r="F72" s="106"/>
      <c r="G72" s="106"/>
      <c r="H72" s="107">
        <f>SUM(H69:H71)</f>
        <v>0</v>
      </c>
      <c r="I72" s="107">
        <f>SUM(I69:I71)</f>
        <v>0</v>
      </c>
      <c r="J72" s="106">
        <f t="shared" ref="J72:T72" si="61">SUM(J69,J70,J71)</f>
        <v>7333.3936000000012</v>
      </c>
      <c r="K72" s="106">
        <f t="shared" si="61"/>
        <v>42308.04</v>
      </c>
      <c r="L72" s="106">
        <f t="shared" si="61"/>
        <v>49641.433599999997</v>
      </c>
      <c r="M72" s="106">
        <f t="shared" si="61"/>
        <v>7333.3936000000012</v>
      </c>
      <c r="N72" s="106">
        <f t="shared" si="61"/>
        <v>42308.04</v>
      </c>
      <c r="O72" s="106">
        <f t="shared" si="61"/>
        <v>0</v>
      </c>
      <c r="P72" s="106">
        <f t="shared" si="61"/>
        <v>0</v>
      </c>
      <c r="Q72" s="106">
        <f t="shared" si="61"/>
        <v>0</v>
      </c>
      <c r="R72" s="106"/>
      <c r="S72" s="106">
        <f t="shared" si="61"/>
        <v>0</v>
      </c>
      <c r="T72" s="106">
        <f t="shared" si="61"/>
        <v>0</v>
      </c>
      <c r="U72" s="108"/>
    </row>
    <row r="73" spans="1:21" x14ac:dyDescent="0.2">
      <c r="A73" s="271"/>
      <c r="B73" s="260"/>
      <c r="C73" s="264"/>
      <c r="D73" s="118" t="s">
        <v>14</v>
      </c>
      <c r="E73" s="119">
        <v>540.58000000000004</v>
      </c>
      <c r="F73" s="95">
        <v>5.98</v>
      </c>
      <c r="G73" s="95">
        <v>34.5</v>
      </c>
      <c r="H73" s="97"/>
      <c r="I73" s="97"/>
      <c r="J73" s="102">
        <f>(E73*F73)</f>
        <v>3232.6684000000005</v>
      </c>
      <c r="K73" s="102">
        <f>(E73*G73)</f>
        <v>18650.010000000002</v>
      </c>
      <c r="L73" s="96">
        <f>SUM(J73,K73)</f>
        <v>21882.678400000004</v>
      </c>
      <c r="M73" s="98">
        <f>SUM(J73-H73)</f>
        <v>3232.6684000000005</v>
      </c>
      <c r="N73" s="98">
        <f>SUM(K73-I73)</f>
        <v>18650.010000000002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71"/>
      <c r="B74" s="260"/>
      <c r="C74" s="264"/>
      <c r="D74" s="118" t="s">
        <v>15</v>
      </c>
      <c r="E74" s="119">
        <v>489.14</v>
      </c>
      <c r="F74" s="95">
        <v>5.98</v>
      </c>
      <c r="G74" s="95">
        <v>34.5</v>
      </c>
      <c r="H74" s="97"/>
      <c r="I74" s="97"/>
      <c r="J74" s="102">
        <f>(E74*F74)</f>
        <v>2925.0572000000002</v>
      </c>
      <c r="K74" s="102">
        <f t="shared" ref="K74:K75" si="62">(E74*G74)</f>
        <v>16875.329999999998</v>
      </c>
      <c r="L74" s="96">
        <f t="shared" ref="L74:L75" si="63">SUM(J74,K74)</f>
        <v>19800.387199999997</v>
      </c>
      <c r="M74" s="98">
        <f t="shared" ref="M74:N75" si="64">SUM(J74-H74)</f>
        <v>2925.0572000000002</v>
      </c>
      <c r="N74" s="98">
        <f t="shared" si="64"/>
        <v>16875.329999999998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71"/>
      <c r="B75" s="260"/>
      <c r="C75" s="264"/>
      <c r="D75" s="118" t="s">
        <v>16</v>
      </c>
      <c r="E75" s="120">
        <v>517.34</v>
      </c>
      <c r="F75" s="95">
        <v>5.98</v>
      </c>
      <c r="G75" s="95">
        <v>34.5</v>
      </c>
      <c r="H75" s="97"/>
      <c r="I75" s="97"/>
      <c r="J75" s="102">
        <f>(E75*F75)</f>
        <v>3093.6932000000006</v>
      </c>
      <c r="K75" s="102">
        <f t="shared" si="62"/>
        <v>17848.23</v>
      </c>
      <c r="L75" s="96">
        <f t="shared" si="63"/>
        <v>20941.923200000001</v>
      </c>
      <c r="M75" s="98">
        <f t="shared" si="64"/>
        <v>3093.6932000000006</v>
      </c>
      <c r="N75" s="98">
        <f t="shared" si="64"/>
        <v>17848.23</v>
      </c>
      <c r="O75" s="102"/>
      <c r="P75" s="102"/>
      <c r="Q75" s="103"/>
      <c r="R75" s="98"/>
      <c r="S75" s="103"/>
      <c r="T75" s="103"/>
      <c r="U75" s="104"/>
    </row>
    <row r="76" spans="1:21" ht="24" x14ac:dyDescent="0.2">
      <c r="A76" s="271"/>
      <c r="B76" s="260"/>
      <c r="C76" s="264"/>
      <c r="D76" s="105" t="s">
        <v>54</v>
      </c>
      <c r="E76" s="106">
        <f>SUM(E73,E74,E75)</f>
        <v>1547.06</v>
      </c>
      <c r="F76" s="106"/>
      <c r="G76" s="106"/>
      <c r="H76" s="107">
        <f>SUM(H73:H75)</f>
        <v>0</v>
      </c>
      <c r="I76" s="107">
        <f>SUM(I73:I75)</f>
        <v>0</v>
      </c>
      <c r="J76" s="106">
        <f t="shared" ref="J76:T76" si="65">SUM(J73,J74,J75)</f>
        <v>9251.4188000000013</v>
      </c>
      <c r="K76" s="106">
        <f t="shared" si="65"/>
        <v>53373.569999999992</v>
      </c>
      <c r="L76" s="106">
        <f t="shared" si="65"/>
        <v>62624.988800000006</v>
      </c>
      <c r="M76" s="106">
        <f t="shared" si="65"/>
        <v>9251.4188000000013</v>
      </c>
      <c r="N76" s="106">
        <f t="shared" si="65"/>
        <v>53373.569999999992</v>
      </c>
      <c r="O76" s="106">
        <f t="shared" si="65"/>
        <v>0</v>
      </c>
      <c r="P76" s="106">
        <f t="shared" si="65"/>
        <v>0</v>
      </c>
      <c r="Q76" s="106">
        <f t="shared" si="65"/>
        <v>0</v>
      </c>
      <c r="R76" s="106"/>
      <c r="S76" s="106">
        <f t="shared" si="65"/>
        <v>0</v>
      </c>
      <c r="T76" s="106">
        <f t="shared" si="65"/>
        <v>0</v>
      </c>
      <c r="U76" s="108"/>
    </row>
    <row r="77" spans="1:21" x14ac:dyDescent="0.2">
      <c r="A77" s="271"/>
      <c r="B77" s="260"/>
      <c r="C77" s="264"/>
      <c r="D77" s="118" t="s">
        <v>17</v>
      </c>
      <c r="E77" s="119">
        <v>523.82000000000005</v>
      </c>
      <c r="F77" s="95">
        <v>5.98</v>
      </c>
      <c r="G77" s="95">
        <v>34.5</v>
      </c>
      <c r="H77" s="97"/>
      <c r="I77" s="97"/>
      <c r="J77" s="102">
        <f>(E77*F77)</f>
        <v>3132.4436000000005</v>
      </c>
      <c r="K77" s="102">
        <f>(E77*G77)</f>
        <v>18071.79</v>
      </c>
      <c r="L77" s="96">
        <f>SUM(J77,K77)</f>
        <v>21204.2336</v>
      </c>
      <c r="M77" s="98">
        <f>SUM(J77-H77)</f>
        <v>3132.4436000000005</v>
      </c>
      <c r="N77" s="98">
        <f>SUM(K77-I77)</f>
        <v>18071.79</v>
      </c>
      <c r="O77" s="102"/>
      <c r="P77" s="102"/>
      <c r="Q77" s="103"/>
      <c r="R77" s="98"/>
      <c r="S77" s="103"/>
      <c r="T77" s="103"/>
      <c r="U77" s="104"/>
    </row>
    <row r="78" spans="1:21" x14ac:dyDescent="0.2">
      <c r="A78" s="271"/>
      <c r="B78" s="260"/>
      <c r="C78" s="264"/>
      <c r="D78" s="118" t="s">
        <v>18</v>
      </c>
      <c r="E78" s="119">
        <v>437.96</v>
      </c>
      <c r="F78" s="95">
        <v>5.98</v>
      </c>
      <c r="G78" s="95">
        <v>34.5</v>
      </c>
      <c r="H78" s="97"/>
      <c r="I78" s="97"/>
      <c r="J78" s="102">
        <f>(E78*F78)</f>
        <v>2619.0008000000003</v>
      </c>
      <c r="K78" s="102">
        <f t="shared" ref="K78:K79" si="66">(E78*G78)</f>
        <v>15109.619999999999</v>
      </c>
      <c r="L78" s="96">
        <f t="shared" ref="L78:L79" si="67">SUM(J78,K78)</f>
        <v>17728.620800000001</v>
      </c>
      <c r="M78" s="98">
        <f t="shared" ref="M78:N79" si="68">SUM(J78-H78)</f>
        <v>2619.0008000000003</v>
      </c>
      <c r="N78" s="98">
        <f t="shared" si="68"/>
        <v>15109.619999999999</v>
      </c>
      <c r="O78" s="102"/>
      <c r="P78" s="102"/>
      <c r="Q78" s="103"/>
      <c r="R78" s="98"/>
      <c r="S78" s="103"/>
      <c r="T78" s="103"/>
      <c r="U78" s="104"/>
    </row>
    <row r="79" spans="1:21" x14ac:dyDescent="0.2">
      <c r="A79" s="272"/>
      <c r="B79" s="266"/>
      <c r="C79" s="265"/>
      <c r="D79" s="118" t="s">
        <v>19</v>
      </c>
      <c r="E79" s="120">
        <v>532.12</v>
      </c>
      <c r="F79" s="95">
        <v>5.98</v>
      </c>
      <c r="G79" s="95">
        <v>34.5</v>
      </c>
      <c r="H79" s="97"/>
      <c r="I79" s="97"/>
      <c r="J79" s="102">
        <f>(E79*F79)</f>
        <v>3182.0776000000001</v>
      </c>
      <c r="K79" s="102">
        <f t="shared" si="66"/>
        <v>18358.14</v>
      </c>
      <c r="L79" s="96">
        <f t="shared" si="67"/>
        <v>21540.2176</v>
      </c>
      <c r="M79" s="98">
        <f t="shared" si="68"/>
        <v>3182.0776000000001</v>
      </c>
      <c r="N79" s="98">
        <f t="shared" si="68"/>
        <v>18358.14</v>
      </c>
      <c r="O79" s="102"/>
      <c r="P79" s="102"/>
      <c r="Q79" s="103"/>
      <c r="R79" s="98"/>
      <c r="S79" s="103"/>
      <c r="T79" s="103"/>
      <c r="U79" s="104"/>
    </row>
    <row r="80" spans="1:21" ht="24.75" x14ac:dyDescent="0.25">
      <c r="A80" s="82"/>
      <c r="B80" s="82"/>
      <c r="C80" s="82"/>
      <c r="D80" s="105" t="s">
        <v>55</v>
      </c>
      <c r="E80" s="106">
        <f>SUM(E77,E78,E79)</f>
        <v>1493.9</v>
      </c>
      <c r="F80" s="106"/>
      <c r="G80" s="106"/>
      <c r="H80" s="106">
        <f t="shared" ref="H80:T80" si="69">SUM(H77,H78,H79)</f>
        <v>0</v>
      </c>
      <c r="I80" s="106">
        <f t="shared" si="69"/>
        <v>0</v>
      </c>
      <c r="J80" s="106">
        <f t="shared" si="69"/>
        <v>8933.5220000000008</v>
      </c>
      <c r="K80" s="106">
        <f t="shared" si="69"/>
        <v>51539.55</v>
      </c>
      <c r="L80" s="106">
        <f t="shared" si="69"/>
        <v>60473.072</v>
      </c>
      <c r="M80" s="106">
        <f t="shared" si="69"/>
        <v>8933.5220000000008</v>
      </c>
      <c r="N80" s="106">
        <f t="shared" si="69"/>
        <v>51539.55</v>
      </c>
      <c r="O80" s="106">
        <f t="shared" si="69"/>
        <v>0</v>
      </c>
      <c r="P80" s="106">
        <f t="shared" si="69"/>
        <v>0</v>
      </c>
      <c r="Q80" s="106">
        <f t="shared" si="69"/>
        <v>0</v>
      </c>
      <c r="R80" s="106"/>
      <c r="S80" s="106">
        <f t="shared" si="69"/>
        <v>0</v>
      </c>
      <c r="T80" s="106">
        <f t="shared" si="69"/>
        <v>0</v>
      </c>
      <c r="U80" s="108"/>
    </row>
    <row r="81" spans="1:21" ht="24" x14ac:dyDescent="0.2">
      <c r="A81" s="134"/>
      <c r="B81" s="134"/>
      <c r="C81" s="135"/>
      <c r="D81" s="136" t="s">
        <v>58</v>
      </c>
      <c r="E81" s="137">
        <f>SUM(E68+E72+E76+E80)</f>
        <v>5547.76</v>
      </c>
      <c r="F81" s="137"/>
      <c r="G81" s="137"/>
      <c r="H81" s="137">
        <f t="shared" ref="H81:T81" si="70">SUM(H68+H72+H76+H80)</f>
        <v>5546.9284000000007</v>
      </c>
      <c r="I81" s="137">
        <f t="shared" si="70"/>
        <v>44060.049999999996</v>
      </c>
      <c r="J81" s="137">
        <f t="shared" si="70"/>
        <v>33175.604800000001</v>
      </c>
      <c r="K81" s="137">
        <f t="shared" si="70"/>
        <v>206270.76</v>
      </c>
      <c r="L81" s="137">
        <f t="shared" si="70"/>
        <v>239446.36479999998</v>
      </c>
      <c r="M81" s="137">
        <f t="shared" si="70"/>
        <v>27628.676400000004</v>
      </c>
      <c r="N81" s="137">
        <f t="shared" si="70"/>
        <v>162210.71</v>
      </c>
      <c r="O81" s="137">
        <f t="shared" si="70"/>
        <v>0</v>
      </c>
      <c r="P81" s="137">
        <f t="shared" si="70"/>
        <v>0</v>
      </c>
      <c r="Q81" s="137">
        <f t="shared" si="70"/>
        <v>0</v>
      </c>
      <c r="R81" s="137"/>
      <c r="S81" s="137">
        <f t="shared" si="70"/>
        <v>0</v>
      </c>
      <c r="T81" s="137">
        <f t="shared" si="70"/>
        <v>0</v>
      </c>
      <c r="U81" s="139"/>
    </row>
    <row r="82" spans="1:21" ht="36" x14ac:dyDescent="0.2">
      <c r="A82" s="111"/>
      <c r="B82" s="111"/>
      <c r="C82" s="112"/>
      <c r="D82" s="113" t="s">
        <v>59</v>
      </c>
      <c r="E82" s="114">
        <f>E81+'2019'!E78</f>
        <v>62093.020000000004</v>
      </c>
      <c r="F82" s="114"/>
      <c r="G82" s="114"/>
      <c r="H82" s="114">
        <f>H81+'2019'!H78</f>
        <v>299141.10939999996</v>
      </c>
      <c r="I82" s="114">
        <f>I81+'2019'!I78</f>
        <v>1566799.35</v>
      </c>
      <c r="J82" s="114">
        <f>J81+'2019'!J78</f>
        <v>326769.77080000006</v>
      </c>
      <c r="K82" s="114">
        <f>K81+'2019'!K78</f>
        <v>1729010.0599999998</v>
      </c>
      <c r="L82" s="114">
        <f>L81+'2019'!L78</f>
        <v>2055779.8308000001</v>
      </c>
      <c r="M82" s="114">
        <f>M81+'2019'!M78</f>
        <v>27628.661399999997</v>
      </c>
      <c r="N82" s="114">
        <f>N81+'2019'!N78</f>
        <v>162210.71</v>
      </c>
      <c r="O82" s="114">
        <f>O81+'2019'!O78</f>
        <v>0</v>
      </c>
      <c r="P82" s="114">
        <f>P81+'2019'!P78</f>
        <v>0</v>
      </c>
      <c r="Q82" s="114">
        <f>Q81+'2019'!Q78</f>
        <v>138000</v>
      </c>
      <c r="R82" s="114">
        <f>I82-Q82</f>
        <v>1428799.35</v>
      </c>
      <c r="S82" s="114">
        <f>S81+'2019'!S78</f>
        <v>0</v>
      </c>
      <c r="T82" s="114">
        <f>T81+'2019'!T78</f>
        <v>0</v>
      </c>
      <c r="U82" s="116"/>
    </row>
    <row r="83" spans="1:21" x14ac:dyDescent="0.2">
      <c r="A83" s="270">
        <v>5</v>
      </c>
      <c r="B83" s="259" t="s">
        <v>32</v>
      </c>
      <c r="C83" s="263" t="s">
        <v>25</v>
      </c>
      <c r="D83" s="118" t="s">
        <v>8</v>
      </c>
      <c r="E83" s="119">
        <v>281.42</v>
      </c>
      <c r="F83" s="95">
        <v>5.98</v>
      </c>
      <c r="G83" s="95">
        <v>95</v>
      </c>
      <c r="H83" s="182">
        <v>1682.89</v>
      </c>
      <c r="I83" s="182">
        <v>26734.9</v>
      </c>
      <c r="J83" s="102">
        <f>(E83*F83)</f>
        <v>1682.8916000000002</v>
      </c>
      <c r="K83" s="102">
        <f>(E83*G83)</f>
        <v>26734.9</v>
      </c>
      <c r="L83" s="96">
        <f>SUM(J83,K83)</f>
        <v>28417.7916</v>
      </c>
      <c r="M83" s="98">
        <f>SUM(J83-H83)</f>
        <v>1.6000000000531145E-3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71"/>
      <c r="B84" s="260"/>
      <c r="C84" s="264"/>
      <c r="D84" s="118" t="s">
        <v>9</v>
      </c>
      <c r="E84" s="120">
        <v>243.78</v>
      </c>
      <c r="F84" s="95">
        <v>5.98</v>
      </c>
      <c r="G84" s="95">
        <v>95</v>
      </c>
      <c r="H84" s="97">
        <v>1457.8</v>
      </c>
      <c r="I84" s="182">
        <v>23159.1</v>
      </c>
      <c r="J84" s="102">
        <f>(E84*F84)</f>
        <v>1457.8044000000002</v>
      </c>
      <c r="K84" s="102">
        <f t="shared" ref="K84:K85" si="71">(E84*G84)</f>
        <v>23159.1</v>
      </c>
      <c r="L84" s="96">
        <f t="shared" ref="L84:L86" si="72">SUM(J84,K84)</f>
        <v>24616.904399999999</v>
      </c>
      <c r="M84" s="98">
        <f t="shared" ref="M84:N86" si="73">SUM(J84-H84)</f>
        <v>4.4000000002597517E-3</v>
      </c>
      <c r="N84" s="98">
        <f t="shared" si="73"/>
        <v>0</v>
      </c>
      <c r="O84" s="102"/>
      <c r="P84" s="102"/>
      <c r="Q84" s="103"/>
      <c r="R84" s="98"/>
      <c r="S84" s="103"/>
      <c r="T84" s="103"/>
      <c r="U84" s="104"/>
    </row>
    <row r="85" spans="1:21" ht="24" x14ac:dyDescent="0.2">
      <c r="A85" s="271"/>
      <c r="B85" s="260"/>
      <c r="C85" s="264"/>
      <c r="D85" s="170" t="s">
        <v>63</v>
      </c>
      <c r="E85" s="120">
        <v>234.64</v>
      </c>
      <c r="F85" s="95">
        <v>5.98</v>
      </c>
      <c r="G85" s="95">
        <v>95</v>
      </c>
      <c r="H85" s="97">
        <v>1403.15</v>
      </c>
      <c r="I85" s="97">
        <v>22290.799999999999</v>
      </c>
      <c r="J85" s="102">
        <f>(E85*F85)</f>
        <v>1403.1472000000001</v>
      </c>
      <c r="K85" s="102">
        <f t="shared" si="71"/>
        <v>22290.799999999999</v>
      </c>
      <c r="L85" s="96">
        <f t="shared" si="72"/>
        <v>23693.947199999999</v>
      </c>
      <c r="M85" s="98">
        <f t="shared" si="73"/>
        <v>-2.7999999999792635E-3</v>
      </c>
      <c r="N85" s="98">
        <f t="shared" si="73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71"/>
      <c r="B86" s="260"/>
      <c r="C86" s="264"/>
      <c r="D86" s="170" t="s">
        <v>64</v>
      </c>
      <c r="E86" s="101">
        <v>114.7</v>
      </c>
      <c r="F86" s="95">
        <v>5.98</v>
      </c>
      <c r="G86" s="95">
        <v>69</v>
      </c>
      <c r="H86" s="97">
        <v>685.91</v>
      </c>
      <c r="I86" s="97">
        <v>7914.3</v>
      </c>
      <c r="J86" s="96">
        <f t="shared" ref="J86" si="74">(E86*F86)</f>
        <v>685.90600000000006</v>
      </c>
      <c r="K86" s="96">
        <f>SUM(E86*G86)</f>
        <v>7914.3</v>
      </c>
      <c r="L86" s="96">
        <f t="shared" si="72"/>
        <v>8600.2060000000001</v>
      </c>
      <c r="M86" s="98">
        <f t="shared" si="73"/>
        <v>-3.9999999999054126E-3</v>
      </c>
      <c r="N86" s="98">
        <f t="shared" si="73"/>
        <v>0</v>
      </c>
      <c r="O86" s="102"/>
      <c r="P86" s="102"/>
      <c r="Q86" s="103"/>
      <c r="R86" s="98"/>
      <c r="S86" s="103"/>
      <c r="T86" s="103"/>
      <c r="U86" s="104"/>
    </row>
    <row r="87" spans="1:21" ht="24" x14ac:dyDescent="0.2">
      <c r="A87" s="271"/>
      <c r="B87" s="260"/>
      <c r="C87" s="264"/>
      <c r="D87" s="105" t="s">
        <v>52</v>
      </c>
      <c r="E87" s="106">
        <f>SUM(E83,E84,E85:E86)</f>
        <v>874.54000000000008</v>
      </c>
      <c r="F87" s="106"/>
      <c r="G87" s="106"/>
      <c r="H87" s="106">
        <f t="shared" ref="H87:T87" si="75">SUM(H83,H84,H85:H86)</f>
        <v>5229.75</v>
      </c>
      <c r="I87" s="106">
        <f t="shared" si="75"/>
        <v>80099.100000000006</v>
      </c>
      <c r="J87" s="106">
        <f t="shared" si="75"/>
        <v>5229.7492000000002</v>
      </c>
      <c r="K87" s="106">
        <f t="shared" si="75"/>
        <v>80099.100000000006</v>
      </c>
      <c r="L87" s="106">
        <f t="shared" si="75"/>
        <v>85328.849199999997</v>
      </c>
      <c r="M87" s="106">
        <f t="shared" si="75"/>
        <v>-7.9999999957180989E-4</v>
      </c>
      <c r="N87" s="106">
        <f t="shared" si="75"/>
        <v>0</v>
      </c>
      <c r="O87" s="106">
        <f t="shared" si="75"/>
        <v>0</v>
      </c>
      <c r="P87" s="106">
        <f t="shared" si="75"/>
        <v>0</v>
      </c>
      <c r="Q87" s="106">
        <f t="shared" si="75"/>
        <v>0</v>
      </c>
      <c r="R87" s="106">
        <f t="shared" si="75"/>
        <v>0</v>
      </c>
      <c r="S87" s="106">
        <f t="shared" si="75"/>
        <v>0</v>
      </c>
      <c r="T87" s="106">
        <f t="shared" si="75"/>
        <v>0</v>
      </c>
      <c r="U87" s="108"/>
    </row>
    <row r="88" spans="1:21" x14ac:dyDescent="0.2">
      <c r="A88" s="271"/>
      <c r="B88" s="260"/>
      <c r="C88" s="264"/>
      <c r="D88" s="118" t="s">
        <v>11</v>
      </c>
      <c r="E88" s="119">
        <v>329.42</v>
      </c>
      <c r="F88" s="95">
        <v>5.98</v>
      </c>
      <c r="G88" s="95">
        <v>69</v>
      </c>
      <c r="H88" s="97">
        <v>1969.93</v>
      </c>
      <c r="I88" s="182">
        <v>22729.98</v>
      </c>
      <c r="J88" s="102">
        <f>(E88*F88)</f>
        <v>1969.9316000000003</v>
      </c>
      <c r="K88" s="102">
        <f>(E88*G88)</f>
        <v>22729.98</v>
      </c>
      <c r="L88" s="96">
        <f>SUM(J88,K88)</f>
        <v>24699.911599999999</v>
      </c>
      <c r="M88" s="98">
        <f>SUM(J88-H88)</f>
        <v>1.6000000002804882E-3</v>
      </c>
      <c r="N88" s="98">
        <f>SUM(K88-I88)</f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71"/>
      <c r="B89" s="260"/>
      <c r="C89" s="264"/>
      <c r="D89" s="118" t="s">
        <v>12</v>
      </c>
      <c r="E89" s="119">
        <v>358.94</v>
      </c>
      <c r="F89" s="95">
        <v>5.98</v>
      </c>
      <c r="G89" s="95">
        <v>69</v>
      </c>
      <c r="H89" s="182">
        <v>2146.46</v>
      </c>
      <c r="I89" s="182">
        <v>24766.86</v>
      </c>
      <c r="J89" s="102">
        <f>(E89*F89)</f>
        <v>2146.4612000000002</v>
      </c>
      <c r="K89" s="102">
        <f t="shared" ref="K89:K90" si="76">(E89*G89)</f>
        <v>24766.86</v>
      </c>
      <c r="L89" s="96">
        <f t="shared" ref="L89:L90" si="77">SUM(J89,K89)</f>
        <v>26913.321200000002</v>
      </c>
      <c r="M89" s="98">
        <f t="shared" ref="M89:N90" si="78">SUM(J89-H89)</f>
        <v>1.2000000001535227E-3</v>
      </c>
      <c r="N89" s="98">
        <f t="shared" si="78"/>
        <v>0</v>
      </c>
      <c r="O89" s="102"/>
      <c r="P89" s="102"/>
      <c r="Q89" s="103"/>
      <c r="R89" s="98"/>
      <c r="S89" s="103"/>
      <c r="T89" s="103"/>
      <c r="U89" s="104"/>
    </row>
    <row r="90" spans="1:21" x14ac:dyDescent="0.2">
      <c r="A90" s="271"/>
      <c r="B90" s="260"/>
      <c r="C90" s="264"/>
      <c r="D90" s="118" t="s">
        <v>13</v>
      </c>
      <c r="E90" s="119">
        <v>355.82</v>
      </c>
      <c r="F90" s="95">
        <v>5.98</v>
      </c>
      <c r="G90" s="95">
        <v>69</v>
      </c>
      <c r="H90" s="97">
        <v>2127.8000000000002</v>
      </c>
      <c r="I90" s="182">
        <v>24551.58</v>
      </c>
      <c r="J90" s="102">
        <f>(E90*F90)</f>
        <v>2127.8036000000002</v>
      </c>
      <c r="K90" s="102">
        <f t="shared" si="76"/>
        <v>24551.579999999998</v>
      </c>
      <c r="L90" s="96">
        <f t="shared" si="77"/>
        <v>26679.383599999997</v>
      </c>
      <c r="M90" s="98">
        <f t="shared" si="78"/>
        <v>3.6000000000058208E-3</v>
      </c>
      <c r="N90" s="98">
        <f t="shared" si="78"/>
        <v>-3.637978807091713E-12</v>
      </c>
      <c r="O90" s="102"/>
      <c r="P90" s="102"/>
      <c r="Q90" s="103"/>
      <c r="R90" s="98"/>
      <c r="S90" s="103"/>
      <c r="T90" s="103"/>
      <c r="U90" s="104"/>
    </row>
    <row r="91" spans="1:21" ht="24" x14ac:dyDescent="0.2">
      <c r="A91" s="271"/>
      <c r="B91" s="260"/>
      <c r="C91" s="264"/>
      <c r="D91" s="105" t="s">
        <v>53</v>
      </c>
      <c r="E91" s="106">
        <f>SUM(E88,E89,E90)</f>
        <v>1044.18</v>
      </c>
      <c r="F91" s="106"/>
      <c r="G91" s="106"/>
      <c r="H91" s="107">
        <f>SUM(H88:H90)</f>
        <v>6244.1900000000005</v>
      </c>
      <c r="I91" s="107">
        <f>SUM(I88:I90)</f>
        <v>72048.42</v>
      </c>
      <c r="J91" s="106">
        <f t="shared" ref="J91:T91" si="79">SUM(J88,J89,J90)</f>
        <v>6244.1964000000007</v>
      </c>
      <c r="K91" s="106">
        <f t="shared" si="79"/>
        <v>72048.42</v>
      </c>
      <c r="L91" s="106">
        <f t="shared" si="79"/>
        <v>78292.616399999999</v>
      </c>
      <c r="M91" s="106">
        <f t="shared" si="79"/>
        <v>6.4000000004398316E-3</v>
      </c>
      <c r="N91" s="106">
        <f t="shared" si="79"/>
        <v>-3.637978807091713E-12</v>
      </c>
      <c r="O91" s="106">
        <f t="shared" si="79"/>
        <v>0</v>
      </c>
      <c r="P91" s="106">
        <f t="shared" si="79"/>
        <v>0</v>
      </c>
      <c r="Q91" s="106">
        <f t="shared" si="79"/>
        <v>0</v>
      </c>
      <c r="R91" s="106"/>
      <c r="S91" s="106">
        <f t="shared" si="79"/>
        <v>0</v>
      </c>
      <c r="T91" s="106">
        <f t="shared" si="79"/>
        <v>0</v>
      </c>
      <c r="U91" s="108"/>
    </row>
    <row r="92" spans="1:21" x14ac:dyDescent="0.2">
      <c r="A92" s="271"/>
      <c r="B92" s="260"/>
      <c r="C92" s="264"/>
      <c r="D92" s="118" t="s">
        <v>14</v>
      </c>
      <c r="E92" s="119">
        <v>368.02</v>
      </c>
      <c r="F92" s="95">
        <v>5.98</v>
      </c>
      <c r="G92" s="95">
        <v>69</v>
      </c>
      <c r="H92" s="97">
        <v>2200.7600000000002</v>
      </c>
      <c r="I92" s="182">
        <v>25393.38</v>
      </c>
      <c r="J92" s="102">
        <f>(E92*F92)</f>
        <v>2200.7595999999999</v>
      </c>
      <c r="K92" s="102">
        <f>(E92*G92)</f>
        <v>25393.379999999997</v>
      </c>
      <c r="L92" s="96">
        <f>SUM(J92,K92)</f>
        <v>27594.139599999999</v>
      </c>
      <c r="M92" s="98">
        <f>SUM(J92-H92)</f>
        <v>-4.0000000035433914E-4</v>
      </c>
      <c r="N92" s="98">
        <f>SUM(K92-I92)</f>
        <v>-3.637978807091713E-12</v>
      </c>
      <c r="O92" s="102"/>
      <c r="P92" s="102"/>
      <c r="Q92" s="231">
        <v>232445.39</v>
      </c>
      <c r="R92" s="98"/>
      <c r="S92" s="103"/>
      <c r="T92" s="103"/>
      <c r="U92" s="104"/>
    </row>
    <row r="93" spans="1:21" x14ac:dyDescent="0.2">
      <c r="A93" s="271"/>
      <c r="B93" s="260"/>
      <c r="C93" s="264"/>
      <c r="D93" s="118" t="s">
        <v>15</v>
      </c>
      <c r="E93" s="119">
        <v>308.94</v>
      </c>
      <c r="F93" s="95">
        <v>5.98</v>
      </c>
      <c r="G93" s="95">
        <v>69</v>
      </c>
      <c r="H93" s="97">
        <v>1847.46</v>
      </c>
      <c r="I93" s="182">
        <v>21316.86</v>
      </c>
      <c r="J93" s="102">
        <f>(E93*F93)</f>
        <v>1847.4612000000002</v>
      </c>
      <c r="K93" s="102">
        <f t="shared" ref="K93:K94" si="80">(E93*G93)</f>
        <v>21316.86</v>
      </c>
      <c r="L93" s="96">
        <f t="shared" ref="L93:L94" si="81">SUM(J93,K93)</f>
        <v>23164.321200000002</v>
      </c>
      <c r="M93" s="98">
        <f t="shared" ref="M93:N94" si="82">SUM(J93-H93)</f>
        <v>1.2000000001535227E-3</v>
      </c>
      <c r="N93" s="98">
        <f t="shared" si="82"/>
        <v>0</v>
      </c>
      <c r="O93" s="102"/>
      <c r="P93" s="102"/>
      <c r="Q93" s="103"/>
      <c r="R93" s="98"/>
      <c r="S93" s="103"/>
      <c r="T93" s="103"/>
      <c r="U93" s="104"/>
    </row>
    <row r="94" spans="1:21" x14ac:dyDescent="0.2">
      <c r="A94" s="271"/>
      <c r="B94" s="260"/>
      <c r="C94" s="264"/>
      <c r="D94" s="118" t="s">
        <v>16</v>
      </c>
      <c r="E94" s="120">
        <v>335.66</v>
      </c>
      <c r="F94" s="95">
        <v>5.98</v>
      </c>
      <c r="G94" s="95">
        <v>69</v>
      </c>
      <c r="H94" s="182">
        <v>2007.25</v>
      </c>
      <c r="I94" s="182">
        <v>23160.54</v>
      </c>
      <c r="J94" s="102">
        <f>(E94*F94)</f>
        <v>2007.2468000000003</v>
      </c>
      <c r="K94" s="102">
        <f t="shared" si="80"/>
        <v>23160.54</v>
      </c>
      <c r="L94" s="96">
        <f t="shared" si="81"/>
        <v>25167.786800000002</v>
      </c>
      <c r="M94" s="98">
        <f t="shared" si="82"/>
        <v>-3.1999999996514816E-3</v>
      </c>
      <c r="N94" s="98">
        <f t="shared" si="82"/>
        <v>0</v>
      </c>
      <c r="O94" s="102"/>
      <c r="P94" s="102"/>
      <c r="Q94" s="231">
        <v>3600</v>
      </c>
      <c r="R94" s="98"/>
      <c r="S94" s="103"/>
      <c r="T94" s="103"/>
      <c r="U94" s="104"/>
    </row>
    <row r="95" spans="1:21" ht="24" x14ac:dyDescent="0.2">
      <c r="A95" s="271"/>
      <c r="B95" s="260"/>
      <c r="C95" s="264"/>
      <c r="D95" s="105" t="s">
        <v>54</v>
      </c>
      <c r="E95" s="106">
        <f>SUM(E92,E93,E94)</f>
        <v>1012.6200000000001</v>
      </c>
      <c r="F95" s="106"/>
      <c r="G95" s="106"/>
      <c r="H95" s="107">
        <f>SUM(H92:H94)</f>
        <v>6055.47</v>
      </c>
      <c r="I95" s="107">
        <f>SUM(I92:I94)</f>
        <v>69870.78</v>
      </c>
      <c r="J95" s="106">
        <f t="shared" ref="J95:T95" si="83">SUM(J92,J93,J94)</f>
        <v>6055.4675999999999</v>
      </c>
      <c r="K95" s="106">
        <f t="shared" si="83"/>
        <v>69870.78</v>
      </c>
      <c r="L95" s="106">
        <f t="shared" si="83"/>
        <v>75926.247600000002</v>
      </c>
      <c r="M95" s="106">
        <f t="shared" si="83"/>
        <v>-2.3999999998522981E-3</v>
      </c>
      <c r="N95" s="106">
        <f t="shared" si="83"/>
        <v>-3.637978807091713E-12</v>
      </c>
      <c r="O95" s="106">
        <f t="shared" si="83"/>
        <v>0</v>
      </c>
      <c r="P95" s="106">
        <f t="shared" si="83"/>
        <v>0</v>
      </c>
      <c r="Q95" s="106">
        <f t="shared" si="83"/>
        <v>236045.39</v>
      </c>
      <c r="R95" s="106"/>
      <c r="S95" s="106">
        <f t="shared" si="83"/>
        <v>0</v>
      </c>
      <c r="T95" s="106">
        <f t="shared" si="83"/>
        <v>0</v>
      </c>
      <c r="U95" s="108"/>
    </row>
    <row r="96" spans="1:21" x14ac:dyDescent="0.2">
      <c r="A96" s="271"/>
      <c r="B96" s="260"/>
      <c r="C96" s="264"/>
      <c r="D96" s="118" t="s">
        <v>17</v>
      </c>
      <c r="E96" s="119">
        <v>351.6</v>
      </c>
      <c r="F96" s="95">
        <v>5.98</v>
      </c>
      <c r="G96" s="95">
        <v>69</v>
      </c>
      <c r="H96" s="97">
        <v>2102.5700000000002</v>
      </c>
      <c r="I96" s="182">
        <v>24260.400000000001</v>
      </c>
      <c r="J96" s="102">
        <f>(E96*F96)</f>
        <v>2102.5680000000002</v>
      </c>
      <c r="K96" s="102">
        <f>(E96*G96)</f>
        <v>24260.400000000001</v>
      </c>
      <c r="L96" s="96">
        <f>SUM(J96,K96)</f>
        <v>26362.968000000001</v>
      </c>
      <c r="M96" s="98">
        <f>SUM(J96-H96)</f>
        <v>-1.9999999999527063E-3</v>
      </c>
      <c r="N96" s="98">
        <f>SUM(K96-I96)</f>
        <v>0</v>
      </c>
      <c r="O96" s="102"/>
      <c r="P96" s="102"/>
      <c r="Q96" s="103"/>
      <c r="R96" s="98"/>
      <c r="S96" s="103"/>
      <c r="T96" s="103"/>
      <c r="U96" s="104"/>
    </row>
    <row r="97" spans="1:21" x14ac:dyDescent="0.2">
      <c r="A97" s="271"/>
      <c r="B97" s="260"/>
      <c r="C97" s="264"/>
      <c r="D97" s="118" t="s">
        <v>18</v>
      </c>
      <c r="E97" s="119">
        <v>328.66</v>
      </c>
      <c r="F97" s="95">
        <v>5.98</v>
      </c>
      <c r="G97" s="95">
        <v>69</v>
      </c>
      <c r="H97" s="97"/>
      <c r="I97" s="97"/>
      <c r="J97" s="102">
        <f>(E97*F97)</f>
        <v>1965.3868000000002</v>
      </c>
      <c r="K97" s="102">
        <f t="shared" ref="K97:K98" si="84">(E97*G97)</f>
        <v>22677.54</v>
      </c>
      <c r="L97" s="96">
        <f t="shared" ref="L97:L98" si="85">SUM(J97,K97)</f>
        <v>24642.926800000001</v>
      </c>
      <c r="M97" s="98">
        <f t="shared" ref="M97:N98" si="86">SUM(J97-H97)</f>
        <v>1965.3868000000002</v>
      </c>
      <c r="N97" s="98">
        <f t="shared" si="86"/>
        <v>22677.54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72"/>
      <c r="B98" s="266"/>
      <c r="C98" s="265"/>
      <c r="D98" s="118" t="s">
        <v>19</v>
      </c>
      <c r="E98" s="120">
        <v>315.64</v>
      </c>
      <c r="F98" s="95">
        <v>5.98</v>
      </c>
      <c r="G98" s="95">
        <v>69</v>
      </c>
      <c r="H98" s="97"/>
      <c r="I98" s="97"/>
      <c r="J98" s="102">
        <f>(E98*F98)</f>
        <v>1887.5272</v>
      </c>
      <c r="K98" s="102">
        <f t="shared" si="84"/>
        <v>21779.16</v>
      </c>
      <c r="L98" s="96">
        <f t="shared" si="85"/>
        <v>23666.6872</v>
      </c>
      <c r="M98" s="98">
        <f t="shared" si="86"/>
        <v>1887.5272</v>
      </c>
      <c r="N98" s="98">
        <f t="shared" si="86"/>
        <v>21779.16</v>
      </c>
      <c r="O98" s="102"/>
      <c r="P98" s="102"/>
      <c r="Q98" s="103"/>
      <c r="R98" s="98"/>
      <c r="S98" s="103"/>
      <c r="T98" s="103"/>
      <c r="U98" s="104"/>
    </row>
    <row r="99" spans="1:21" ht="24.75" x14ac:dyDescent="0.25">
      <c r="A99" s="82"/>
      <c r="B99" s="82"/>
      <c r="C99" s="82"/>
      <c r="D99" s="105" t="s">
        <v>55</v>
      </c>
      <c r="E99" s="106">
        <f>SUM(E96,E97,E98)</f>
        <v>995.9</v>
      </c>
      <c r="F99" s="106"/>
      <c r="G99" s="106"/>
      <c r="H99" s="107">
        <f>SUM(H96:H98)</f>
        <v>2102.5700000000002</v>
      </c>
      <c r="I99" s="107">
        <f>SUM(I96:I98)</f>
        <v>24260.400000000001</v>
      </c>
      <c r="J99" s="106">
        <f t="shared" ref="J99:T99" si="87">SUM(J96,J97,J98)</f>
        <v>5955.482</v>
      </c>
      <c r="K99" s="106">
        <f t="shared" si="87"/>
        <v>68717.100000000006</v>
      </c>
      <c r="L99" s="106">
        <f t="shared" si="87"/>
        <v>74672.581999999995</v>
      </c>
      <c r="M99" s="106">
        <f t="shared" si="87"/>
        <v>3852.9120000000003</v>
      </c>
      <c r="N99" s="106">
        <f t="shared" si="87"/>
        <v>44456.7</v>
      </c>
      <c r="O99" s="106">
        <f t="shared" si="87"/>
        <v>0</v>
      </c>
      <c r="P99" s="106">
        <f t="shared" si="87"/>
        <v>0</v>
      </c>
      <c r="Q99" s="106">
        <f t="shared" si="87"/>
        <v>0</v>
      </c>
      <c r="R99" s="106"/>
      <c r="S99" s="106">
        <f t="shared" si="87"/>
        <v>0</v>
      </c>
      <c r="T99" s="106">
        <f t="shared" si="87"/>
        <v>0</v>
      </c>
      <c r="U99" s="108"/>
    </row>
    <row r="100" spans="1:21" ht="24" x14ac:dyDescent="0.2">
      <c r="A100" s="134"/>
      <c r="B100" s="134"/>
      <c r="C100" s="135"/>
      <c r="D100" s="136" t="s">
        <v>58</v>
      </c>
      <c r="E100" s="137">
        <f>SUM(E87+E91+E95+E99)</f>
        <v>3927.2400000000002</v>
      </c>
      <c r="F100" s="137"/>
      <c r="G100" s="137"/>
      <c r="H100" s="161">
        <f>SUM(H87,H91,H95,H99)</f>
        <v>19631.98</v>
      </c>
      <c r="I100" s="161">
        <f>SUM(I87,I91,I95,I99)</f>
        <v>246278.7</v>
      </c>
      <c r="J100" s="137">
        <f t="shared" ref="J100:T100" si="88">SUM(J87+J91+J95+J99)</f>
        <v>23484.895200000003</v>
      </c>
      <c r="K100" s="137">
        <f t="shared" si="88"/>
        <v>290735.40000000002</v>
      </c>
      <c r="L100" s="137">
        <f t="shared" si="88"/>
        <v>314220.29519999999</v>
      </c>
      <c r="M100" s="137">
        <f t="shared" si="88"/>
        <v>3852.9152000000013</v>
      </c>
      <c r="N100" s="137">
        <f t="shared" si="88"/>
        <v>44456.69999999999</v>
      </c>
      <c r="O100" s="137">
        <f t="shared" si="88"/>
        <v>0</v>
      </c>
      <c r="P100" s="137">
        <f t="shared" si="88"/>
        <v>0</v>
      </c>
      <c r="Q100" s="137">
        <f t="shared" si="88"/>
        <v>236045.39</v>
      </c>
      <c r="R100" s="137"/>
      <c r="S100" s="137">
        <f t="shared" si="88"/>
        <v>0</v>
      </c>
      <c r="T100" s="137">
        <f t="shared" si="88"/>
        <v>0</v>
      </c>
      <c r="U100" s="139"/>
    </row>
    <row r="101" spans="1:21" ht="36" x14ac:dyDescent="0.2">
      <c r="A101" s="111"/>
      <c r="B101" s="111"/>
      <c r="C101" s="112"/>
      <c r="D101" s="113" t="s">
        <v>59</v>
      </c>
      <c r="E101" s="114">
        <f>E100+'2019'!E96</f>
        <v>33362.6</v>
      </c>
      <c r="F101" s="114"/>
      <c r="G101" s="114"/>
      <c r="H101" s="114">
        <f>H100+'2019'!H96</f>
        <v>172681.84000000003</v>
      </c>
      <c r="I101" s="114">
        <f>I100+'2019'!I96</f>
        <v>1113360.2</v>
      </c>
      <c r="J101" s="114">
        <f>J100+'2019'!J96</f>
        <v>176534.75560000003</v>
      </c>
      <c r="K101" s="114">
        <f>K100+'2019'!K96</f>
        <v>1157816.8999999999</v>
      </c>
      <c r="L101" s="114">
        <f>L100+'2019'!L96</f>
        <v>1334351.6556000002</v>
      </c>
      <c r="M101" s="114">
        <f>M100+'2019'!M96</f>
        <v>3852.9155999999989</v>
      </c>
      <c r="N101" s="114">
        <f>N100+'2019'!N96</f>
        <v>44456.699999999983</v>
      </c>
      <c r="O101" s="114">
        <f>O100+'2019'!O96</f>
        <v>0</v>
      </c>
      <c r="P101" s="114">
        <f>P100+'2019'!P96</f>
        <v>0</v>
      </c>
      <c r="Q101" s="114">
        <f>Q100+'2019'!Q96</f>
        <v>352685.39</v>
      </c>
      <c r="R101" s="114">
        <f>I101-Q101</f>
        <v>760674.80999999994</v>
      </c>
      <c r="S101" s="114">
        <f>S100+'2019'!S96</f>
        <v>0</v>
      </c>
      <c r="T101" s="114">
        <f>T100+'2019'!T96</f>
        <v>0</v>
      </c>
      <c r="U101" s="116"/>
    </row>
    <row r="102" spans="1:21" x14ac:dyDescent="0.2">
      <c r="A102" s="270">
        <v>6</v>
      </c>
      <c r="B102" s="259" t="s">
        <v>32</v>
      </c>
      <c r="C102" s="263" t="s">
        <v>26</v>
      </c>
      <c r="D102" s="118" t="s">
        <v>8</v>
      </c>
      <c r="E102" s="119">
        <v>220</v>
      </c>
      <c r="F102" s="95">
        <v>5.98</v>
      </c>
      <c r="G102" s="95">
        <v>95</v>
      </c>
      <c r="H102" s="97">
        <v>1315.6</v>
      </c>
      <c r="I102" s="97">
        <v>20900</v>
      </c>
      <c r="J102" s="102">
        <f>(E102*F102)</f>
        <v>1315.6000000000001</v>
      </c>
      <c r="K102" s="102">
        <f>(E102*G102)</f>
        <v>20900</v>
      </c>
      <c r="L102" s="96">
        <f>SUM(J102,K102)</f>
        <v>22215.599999999999</v>
      </c>
      <c r="M102" s="98">
        <f>SUM(J102-H102)</f>
        <v>2.2737367544323206E-13</v>
      </c>
      <c r="N102" s="98">
        <f>SUM(K102-I102)</f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71"/>
      <c r="B103" s="260"/>
      <c r="C103" s="264"/>
      <c r="D103" s="118" t="s">
        <v>9</v>
      </c>
      <c r="E103" s="120">
        <v>207.92</v>
      </c>
      <c r="F103" s="95">
        <v>5.98</v>
      </c>
      <c r="G103" s="95">
        <v>95</v>
      </c>
      <c r="H103" s="162"/>
      <c r="I103" s="163">
        <v>19752.399999999998</v>
      </c>
      <c r="J103" s="102">
        <f>(E103*F103)</f>
        <v>1243.3616</v>
      </c>
      <c r="K103" s="102">
        <f t="shared" ref="K103:K104" si="89">(E103*G103)</f>
        <v>19752.399999999998</v>
      </c>
      <c r="L103" s="96">
        <f t="shared" ref="L103:L105" si="90">SUM(J103,K103)</f>
        <v>20995.761599999998</v>
      </c>
      <c r="M103" s="98">
        <f t="shared" ref="M103:N105" si="91">SUM(J103-H103)</f>
        <v>1243.3616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71"/>
      <c r="B104" s="260"/>
      <c r="C104" s="264"/>
      <c r="D104" s="170" t="s">
        <v>63</v>
      </c>
      <c r="E104" s="120">
        <v>173.26</v>
      </c>
      <c r="F104" s="95">
        <v>5.98</v>
      </c>
      <c r="G104" s="95">
        <v>95</v>
      </c>
      <c r="H104" s="162"/>
      <c r="I104" s="163"/>
      <c r="J104" s="102">
        <f>(E104*F104)</f>
        <v>1036.0948000000001</v>
      </c>
      <c r="K104" s="102">
        <f t="shared" si="89"/>
        <v>16459.7</v>
      </c>
      <c r="L104" s="96">
        <f t="shared" si="90"/>
        <v>17495.7948</v>
      </c>
      <c r="M104" s="98">
        <f t="shared" si="91"/>
        <v>1036.0948000000001</v>
      </c>
      <c r="N104" s="98">
        <f t="shared" si="91"/>
        <v>16459.7</v>
      </c>
      <c r="O104" s="102"/>
      <c r="P104" s="102"/>
      <c r="Q104" s="103"/>
      <c r="R104" s="98"/>
      <c r="S104" s="103"/>
      <c r="T104" s="103"/>
      <c r="U104" s="104"/>
    </row>
    <row r="105" spans="1:21" ht="24" x14ac:dyDescent="0.2">
      <c r="A105" s="271"/>
      <c r="B105" s="260"/>
      <c r="C105" s="264"/>
      <c r="D105" s="170" t="s">
        <v>64</v>
      </c>
      <c r="E105" s="101">
        <v>82.96</v>
      </c>
      <c r="F105" s="95">
        <v>5.98</v>
      </c>
      <c r="G105" s="95">
        <v>69</v>
      </c>
      <c r="H105" s="97"/>
      <c r="I105" s="97"/>
      <c r="J105" s="96">
        <f t="shared" ref="J105" si="92">(E105*F105)</f>
        <v>496.10079999999999</v>
      </c>
      <c r="K105" s="96">
        <f>SUM(E105*G105)</f>
        <v>5724.24</v>
      </c>
      <c r="L105" s="96">
        <f t="shared" si="90"/>
        <v>6220.3407999999999</v>
      </c>
      <c r="M105" s="98">
        <f t="shared" si="91"/>
        <v>496.10079999999999</v>
      </c>
      <c r="N105" s="98">
        <f t="shared" si="91"/>
        <v>5724.24</v>
      </c>
      <c r="O105" s="102"/>
      <c r="P105" s="102"/>
      <c r="Q105" s="103"/>
      <c r="R105" s="98"/>
      <c r="S105" s="103"/>
      <c r="T105" s="103"/>
      <c r="U105" s="104"/>
    </row>
    <row r="106" spans="1:21" ht="24" x14ac:dyDescent="0.2">
      <c r="A106" s="271"/>
      <c r="B106" s="260"/>
      <c r="C106" s="264"/>
      <c r="D106" s="105" t="s">
        <v>52</v>
      </c>
      <c r="E106" s="106">
        <f>SUM(E102,E103,E104:E105)</f>
        <v>684.14</v>
      </c>
      <c r="F106" s="106"/>
      <c r="G106" s="106"/>
      <c r="H106" s="106">
        <f t="shared" ref="H106:T106" si="93">SUM(H102,H103,H104:H105)</f>
        <v>1315.6</v>
      </c>
      <c r="I106" s="106">
        <f t="shared" si="93"/>
        <v>40652.399999999994</v>
      </c>
      <c r="J106" s="106">
        <f t="shared" si="93"/>
        <v>4091.1572000000006</v>
      </c>
      <c r="K106" s="106">
        <f t="shared" si="93"/>
        <v>62836.339999999989</v>
      </c>
      <c r="L106" s="106">
        <f t="shared" si="93"/>
        <v>66927.497199999998</v>
      </c>
      <c r="M106" s="106">
        <f t="shared" si="93"/>
        <v>2775.5572000000002</v>
      </c>
      <c r="N106" s="106">
        <f t="shared" si="93"/>
        <v>22183.940000000002</v>
      </c>
      <c r="O106" s="106">
        <f t="shared" si="93"/>
        <v>0</v>
      </c>
      <c r="P106" s="106">
        <f t="shared" si="93"/>
        <v>0</v>
      </c>
      <c r="Q106" s="106">
        <f t="shared" si="93"/>
        <v>0</v>
      </c>
      <c r="R106" s="106">
        <f t="shared" si="93"/>
        <v>0</v>
      </c>
      <c r="S106" s="106">
        <f t="shared" si="93"/>
        <v>0</v>
      </c>
      <c r="T106" s="106">
        <f t="shared" si="93"/>
        <v>0</v>
      </c>
      <c r="U106" s="108"/>
    </row>
    <row r="107" spans="1:21" x14ac:dyDescent="0.2">
      <c r="A107" s="271"/>
      <c r="B107" s="260"/>
      <c r="C107" s="264"/>
      <c r="D107" s="118" t="s">
        <v>11</v>
      </c>
      <c r="E107" s="119">
        <v>291.82</v>
      </c>
      <c r="F107" s="95">
        <v>5.98</v>
      </c>
      <c r="G107" s="95">
        <v>69</v>
      </c>
      <c r="H107" s="162"/>
      <c r="I107" s="163"/>
      <c r="J107" s="102">
        <f>(E107*F107)</f>
        <v>1745.0836000000002</v>
      </c>
      <c r="K107" s="102">
        <f>(E107*G107)</f>
        <v>20135.579999999998</v>
      </c>
      <c r="L107" s="96">
        <f>SUM(J107,K107)</f>
        <v>21880.6636</v>
      </c>
      <c r="M107" s="98">
        <f>SUM(J107-H107)</f>
        <v>1745.0836000000002</v>
      </c>
      <c r="N107" s="98">
        <f>SUM(K107-I107)</f>
        <v>20135.579999999998</v>
      </c>
      <c r="O107" s="102"/>
      <c r="P107" s="102"/>
      <c r="Q107" s="103"/>
      <c r="R107" s="98"/>
      <c r="S107" s="103"/>
      <c r="T107" s="103"/>
      <c r="U107" s="104"/>
    </row>
    <row r="108" spans="1:21" x14ac:dyDescent="0.2">
      <c r="A108" s="271"/>
      <c r="B108" s="260"/>
      <c r="C108" s="264"/>
      <c r="D108" s="118" t="s">
        <v>12</v>
      </c>
      <c r="E108" s="119">
        <v>311.83999999999997</v>
      </c>
      <c r="F108" s="95">
        <v>5.98</v>
      </c>
      <c r="G108" s="95">
        <v>69</v>
      </c>
      <c r="H108" s="162"/>
      <c r="I108" s="163"/>
      <c r="J108" s="102">
        <f>(E108*F108)</f>
        <v>1864.8032000000001</v>
      </c>
      <c r="K108" s="102">
        <f t="shared" ref="K108:K109" si="94">(E108*G108)</f>
        <v>21516.959999999999</v>
      </c>
      <c r="L108" s="96">
        <f t="shared" ref="L108:L109" si="95">SUM(J108,K108)</f>
        <v>23381.763199999998</v>
      </c>
      <c r="M108" s="98">
        <f t="shared" ref="M108:N109" si="96">SUM(J108-H108)</f>
        <v>1864.8032000000001</v>
      </c>
      <c r="N108" s="98">
        <f t="shared" si="96"/>
        <v>21516.959999999999</v>
      </c>
      <c r="O108" s="102"/>
      <c r="P108" s="102"/>
      <c r="Q108" s="103"/>
      <c r="R108" s="98"/>
      <c r="S108" s="103"/>
      <c r="T108" s="103"/>
      <c r="U108" s="104"/>
    </row>
    <row r="109" spans="1:21" x14ac:dyDescent="0.2">
      <c r="A109" s="271"/>
      <c r="B109" s="260"/>
      <c r="C109" s="264"/>
      <c r="D109" s="118" t="s">
        <v>13</v>
      </c>
      <c r="E109" s="119">
        <v>286.72000000000003</v>
      </c>
      <c r="F109" s="95">
        <v>5.98</v>
      </c>
      <c r="G109" s="95">
        <v>69</v>
      </c>
      <c r="H109" s="97"/>
      <c r="I109" s="97"/>
      <c r="J109" s="102">
        <f>(E109*F109)</f>
        <v>1714.5856000000003</v>
      </c>
      <c r="K109" s="102">
        <f t="shared" si="94"/>
        <v>19783.68</v>
      </c>
      <c r="L109" s="96">
        <f t="shared" si="95"/>
        <v>21498.265599999999</v>
      </c>
      <c r="M109" s="98">
        <f t="shared" si="96"/>
        <v>1714.5856000000003</v>
      </c>
      <c r="N109" s="98">
        <f t="shared" si="96"/>
        <v>19783.68</v>
      </c>
      <c r="O109" s="102"/>
      <c r="P109" s="102"/>
      <c r="Q109" s="103"/>
      <c r="R109" s="98"/>
      <c r="S109" s="103"/>
      <c r="T109" s="103"/>
      <c r="U109" s="104"/>
    </row>
    <row r="110" spans="1:21" ht="24" x14ac:dyDescent="0.2">
      <c r="A110" s="271"/>
      <c r="B110" s="260"/>
      <c r="C110" s="264"/>
      <c r="D110" s="105" t="s">
        <v>53</v>
      </c>
      <c r="E110" s="106">
        <f>SUM(E107,E108,E109)</f>
        <v>890.38</v>
      </c>
      <c r="F110" s="106"/>
      <c r="G110" s="106"/>
      <c r="H110" s="107">
        <f>SUM(H107:H109)</f>
        <v>0</v>
      </c>
      <c r="I110" s="107">
        <f>SUM(I107:I109)</f>
        <v>0</v>
      </c>
      <c r="J110" s="106">
        <f t="shared" ref="J110:T110" si="97">SUM(J107,J108,J109)</f>
        <v>5324.4724000000006</v>
      </c>
      <c r="K110" s="106">
        <f t="shared" si="97"/>
        <v>61436.219999999994</v>
      </c>
      <c r="L110" s="106">
        <f t="shared" si="97"/>
        <v>66760.6924</v>
      </c>
      <c r="M110" s="106">
        <f t="shared" si="97"/>
        <v>5324.4724000000006</v>
      </c>
      <c r="N110" s="106">
        <f t="shared" si="97"/>
        <v>61436.219999999994</v>
      </c>
      <c r="O110" s="106">
        <f t="shared" si="97"/>
        <v>0</v>
      </c>
      <c r="P110" s="106">
        <f t="shared" si="97"/>
        <v>0</v>
      </c>
      <c r="Q110" s="106">
        <f t="shared" si="97"/>
        <v>0</v>
      </c>
      <c r="R110" s="106"/>
      <c r="S110" s="106">
        <f t="shared" si="97"/>
        <v>0</v>
      </c>
      <c r="T110" s="106">
        <f t="shared" si="97"/>
        <v>0</v>
      </c>
      <c r="U110" s="108"/>
    </row>
    <row r="111" spans="1:21" x14ac:dyDescent="0.2">
      <c r="A111" s="271"/>
      <c r="B111" s="260"/>
      <c r="C111" s="264"/>
      <c r="D111" s="118" t="s">
        <v>14</v>
      </c>
      <c r="E111" s="119">
        <v>324.08</v>
      </c>
      <c r="F111" s="95">
        <v>5.98</v>
      </c>
      <c r="G111" s="95">
        <v>69</v>
      </c>
      <c r="H111" s="97"/>
      <c r="I111" s="97"/>
      <c r="J111" s="102">
        <f>(E111*F111)</f>
        <v>1937.9983999999999</v>
      </c>
      <c r="K111" s="102">
        <f>(E111*G111)</f>
        <v>22361.52</v>
      </c>
      <c r="L111" s="96">
        <f>SUM(J111,K111)</f>
        <v>24299.518400000001</v>
      </c>
      <c r="M111" s="98">
        <f>SUM(J111-H111)</f>
        <v>1937.9983999999999</v>
      </c>
      <c r="N111" s="98">
        <f>SUM(K111-I111)</f>
        <v>22361.52</v>
      </c>
      <c r="O111" s="102"/>
      <c r="P111" s="102"/>
      <c r="Q111" s="103"/>
      <c r="R111" s="98"/>
      <c r="S111" s="103"/>
      <c r="T111" s="103"/>
      <c r="U111" s="104"/>
    </row>
    <row r="112" spans="1:21" x14ac:dyDescent="0.2">
      <c r="A112" s="271"/>
      <c r="B112" s="260"/>
      <c r="C112" s="264"/>
      <c r="D112" s="118" t="s">
        <v>15</v>
      </c>
      <c r="E112" s="119">
        <v>286.64</v>
      </c>
      <c r="F112" s="95">
        <v>5.98</v>
      </c>
      <c r="G112" s="95">
        <v>69</v>
      </c>
      <c r="H112" s="97"/>
      <c r="I112" s="97"/>
      <c r="J112" s="102">
        <f>(E112*F112)</f>
        <v>1714.1072000000001</v>
      </c>
      <c r="K112" s="102">
        <f t="shared" ref="K112:K113" si="98">(E112*G112)</f>
        <v>19778.16</v>
      </c>
      <c r="L112" s="96">
        <f t="shared" ref="L112:L113" si="99">SUM(J112,K112)</f>
        <v>21492.267199999998</v>
      </c>
      <c r="M112" s="98">
        <f t="shared" ref="M112:N113" si="100">SUM(J112-H112)</f>
        <v>1714.1072000000001</v>
      </c>
      <c r="N112" s="98">
        <f t="shared" si="100"/>
        <v>19778.16</v>
      </c>
      <c r="O112" s="102"/>
      <c r="P112" s="102"/>
      <c r="Q112" s="103"/>
      <c r="R112" s="98"/>
      <c r="S112" s="103"/>
      <c r="T112" s="103"/>
      <c r="U112" s="104"/>
    </row>
    <row r="113" spans="1:21" x14ac:dyDescent="0.2">
      <c r="A113" s="271"/>
      <c r="B113" s="260"/>
      <c r="C113" s="264"/>
      <c r="D113" s="118" t="s">
        <v>16</v>
      </c>
      <c r="E113" s="120">
        <v>299.60000000000002</v>
      </c>
      <c r="F113" s="95">
        <v>5.98</v>
      </c>
      <c r="G113" s="95">
        <v>69</v>
      </c>
      <c r="H113" s="97"/>
      <c r="I113" s="97"/>
      <c r="J113" s="102">
        <f>(E113*F113)</f>
        <v>1791.6080000000002</v>
      </c>
      <c r="K113" s="102">
        <f t="shared" si="98"/>
        <v>20672.400000000001</v>
      </c>
      <c r="L113" s="96">
        <f t="shared" si="99"/>
        <v>22464.008000000002</v>
      </c>
      <c r="M113" s="98">
        <f t="shared" si="100"/>
        <v>1791.6080000000002</v>
      </c>
      <c r="N113" s="98">
        <f t="shared" si="100"/>
        <v>20672.400000000001</v>
      </c>
      <c r="O113" s="102"/>
      <c r="P113" s="102"/>
      <c r="Q113" s="103"/>
      <c r="R113" s="98"/>
      <c r="S113" s="103"/>
      <c r="T113" s="103"/>
      <c r="U113" s="104"/>
    </row>
    <row r="114" spans="1:21" ht="24" x14ac:dyDescent="0.2">
      <c r="A114" s="271"/>
      <c r="B114" s="260"/>
      <c r="C114" s="264"/>
      <c r="D114" s="105" t="s">
        <v>54</v>
      </c>
      <c r="E114" s="106">
        <f>SUM(E111,E112,E113)</f>
        <v>910.32</v>
      </c>
      <c r="F114" s="106"/>
      <c r="G114" s="106"/>
      <c r="H114" s="107">
        <f>SUM(H111:H113)</f>
        <v>0</v>
      </c>
      <c r="I114" s="107">
        <f>SUM(I111:I113)</f>
        <v>0</v>
      </c>
      <c r="J114" s="106">
        <f t="shared" ref="J114:T114" si="101">SUM(J111,J112,J113)</f>
        <v>5443.7136</v>
      </c>
      <c r="K114" s="106">
        <f t="shared" si="101"/>
        <v>62812.08</v>
      </c>
      <c r="L114" s="106">
        <f t="shared" si="101"/>
        <v>68255.793600000005</v>
      </c>
      <c r="M114" s="106">
        <f t="shared" si="101"/>
        <v>5443.7136</v>
      </c>
      <c r="N114" s="106">
        <f t="shared" si="101"/>
        <v>62812.08</v>
      </c>
      <c r="O114" s="106">
        <f t="shared" si="101"/>
        <v>0</v>
      </c>
      <c r="P114" s="106">
        <f t="shared" si="101"/>
        <v>0</v>
      </c>
      <c r="Q114" s="106">
        <f t="shared" si="101"/>
        <v>0</v>
      </c>
      <c r="R114" s="106"/>
      <c r="S114" s="106">
        <f t="shared" si="101"/>
        <v>0</v>
      </c>
      <c r="T114" s="106">
        <f t="shared" si="101"/>
        <v>0</v>
      </c>
      <c r="U114" s="108"/>
    </row>
    <row r="115" spans="1:21" x14ac:dyDescent="0.2">
      <c r="A115" s="271"/>
      <c r="B115" s="260"/>
      <c r="C115" s="264"/>
      <c r="D115" s="118" t="s">
        <v>17</v>
      </c>
      <c r="E115" s="119">
        <v>291.42</v>
      </c>
      <c r="F115" s="95">
        <v>5.98</v>
      </c>
      <c r="G115" s="95">
        <v>69</v>
      </c>
      <c r="H115" s="97"/>
      <c r="I115" s="97"/>
      <c r="J115" s="102">
        <f>(E115*F115)</f>
        <v>1742.6916000000001</v>
      </c>
      <c r="K115" s="102">
        <f>(E115*G115)</f>
        <v>20107.98</v>
      </c>
      <c r="L115" s="96">
        <f>SUM(J115,K115)</f>
        <v>21850.671600000001</v>
      </c>
      <c r="M115" s="98">
        <f>SUM(J115-H115)</f>
        <v>1742.6916000000001</v>
      </c>
      <c r="N115" s="98">
        <f>SUM(K115-I115)</f>
        <v>20107.98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71"/>
      <c r="B116" s="260"/>
      <c r="C116" s="264"/>
      <c r="D116" s="118" t="s">
        <v>18</v>
      </c>
      <c r="E116" s="119">
        <v>264.14</v>
      </c>
      <c r="F116" s="95">
        <v>5.98</v>
      </c>
      <c r="G116" s="95">
        <v>69</v>
      </c>
      <c r="H116" s="97"/>
      <c r="I116" s="97"/>
      <c r="J116" s="102">
        <f>(E116*F116)</f>
        <v>1579.5572</v>
      </c>
      <c r="K116" s="102">
        <f t="shared" ref="K116:K117" si="102">(E116*G116)</f>
        <v>18225.66</v>
      </c>
      <c r="L116" s="96">
        <f t="shared" ref="L116:L117" si="103">SUM(J116,K116)</f>
        <v>19805.217199999999</v>
      </c>
      <c r="M116" s="98">
        <f t="shared" ref="M116:N117" si="104">SUM(J116-H116)</f>
        <v>1579.5572</v>
      </c>
      <c r="N116" s="98">
        <f t="shared" si="104"/>
        <v>18225.66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72"/>
      <c r="B117" s="266"/>
      <c r="C117" s="265"/>
      <c r="D117" s="118" t="s">
        <v>19</v>
      </c>
      <c r="E117" s="120">
        <v>260.89999999999998</v>
      </c>
      <c r="F117" s="95">
        <v>5.98</v>
      </c>
      <c r="G117" s="95">
        <v>69</v>
      </c>
      <c r="H117" s="97"/>
      <c r="I117" s="97"/>
      <c r="J117" s="102">
        <f>(E117*F117)</f>
        <v>1560.182</v>
      </c>
      <c r="K117" s="102">
        <f t="shared" si="102"/>
        <v>18002.099999999999</v>
      </c>
      <c r="L117" s="96">
        <f t="shared" si="103"/>
        <v>19562.281999999999</v>
      </c>
      <c r="M117" s="98">
        <f t="shared" si="104"/>
        <v>1560.182</v>
      </c>
      <c r="N117" s="98">
        <f t="shared" si="104"/>
        <v>18002.099999999999</v>
      </c>
      <c r="O117" s="102"/>
      <c r="P117" s="102"/>
      <c r="Q117" s="103"/>
      <c r="R117" s="98"/>
      <c r="S117" s="103"/>
      <c r="T117" s="103"/>
      <c r="U117" s="104"/>
    </row>
    <row r="118" spans="1:21" ht="24.75" x14ac:dyDescent="0.25">
      <c r="A118" s="82"/>
      <c r="B118" s="82"/>
      <c r="C118" s="82"/>
      <c r="D118" s="105" t="s">
        <v>55</v>
      </c>
      <c r="E118" s="106">
        <f>SUM(E115,E116,E117)</f>
        <v>816.45999999999992</v>
      </c>
      <c r="F118" s="106"/>
      <c r="G118" s="106"/>
      <c r="H118" s="107">
        <f>SUM(H115:H117)</f>
        <v>0</v>
      </c>
      <c r="I118" s="107">
        <f>SUM(I115:I117)</f>
        <v>0</v>
      </c>
      <c r="J118" s="106">
        <f t="shared" ref="J118:T118" si="105">SUM(J115,J116,J117)</f>
        <v>4882.4308000000001</v>
      </c>
      <c r="K118" s="106">
        <f t="shared" si="105"/>
        <v>56335.74</v>
      </c>
      <c r="L118" s="106">
        <f t="shared" si="105"/>
        <v>61218.1708</v>
      </c>
      <c r="M118" s="106">
        <f t="shared" si="105"/>
        <v>4882.4308000000001</v>
      </c>
      <c r="N118" s="106">
        <f t="shared" si="105"/>
        <v>56335.74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ht="24" x14ac:dyDescent="0.2">
      <c r="A119" s="134"/>
      <c r="B119" s="134"/>
      <c r="C119" s="135"/>
      <c r="D119" s="136" t="s">
        <v>58</v>
      </c>
      <c r="E119" s="137">
        <f>SUM(E106+E110+E114+E118)</f>
        <v>3301.3</v>
      </c>
      <c r="F119" s="137"/>
      <c r="G119" s="137"/>
      <c r="H119" s="161">
        <f>SUM(H106,H110,H114,H118)</f>
        <v>1315.6</v>
      </c>
      <c r="I119" s="161">
        <f>SUM(I106,I110,I114,I118)</f>
        <v>40652.399999999994</v>
      </c>
      <c r="J119" s="137">
        <f t="shared" ref="J119:T119" si="106">SUM(J106+J110+J114+J118)</f>
        <v>19741.773999999998</v>
      </c>
      <c r="K119" s="137">
        <f t="shared" si="106"/>
        <v>243420.37999999998</v>
      </c>
      <c r="L119" s="137">
        <f t="shared" si="106"/>
        <v>263162.15399999998</v>
      </c>
      <c r="M119" s="137">
        <f t="shared" si="106"/>
        <v>18426.173999999999</v>
      </c>
      <c r="N119" s="137">
        <f t="shared" si="106"/>
        <v>202767.97999999998</v>
      </c>
      <c r="O119" s="137">
        <f t="shared" si="106"/>
        <v>0</v>
      </c>
      <c r="P119" s="137">
        <f t="shared" si="106"/>
        <v>0</v>
      </c>
      <c r="Q119" s="137">
        <f t="shared" si="106"/>
        <v>0</v>
      </c>
      <c r="R119" s="137"/>
      <c r="S119" s="137">
        <f t="shared" si="106"/>
        <v>0</v>
      </c>
      <c r="T119" s="137">
        <f t="shared" si="106"/>
        <v>0</v>
      </c>
      <c r="U119" s="139"/>
    </row>
    <row r="120" spans="1:21" ht="36.75" thickBot="1" x14ac:dyDescent="0.25">
      <c r="A120" s="111"/>
      <c r="B120" s="111"/>
      <c r="C120" s="112"/>
      <c r="D120" s="113" t="s">
        <v>59</v>
      </c>
      <c r="E120" s="114">
        <f>E119+'2019'!E114</f>
        <v>32676.52</v>
      </c>
      <c r="F120" s="114"/>
      <c r="G120" s="114"/>
      <c r="H120" s="114">
        <f>H119+'2019'!H114</f>
        <v>153956.43999999997</v>
      </c>
      <c r="I120" s="114">
        <f>I119+'2019'!I114</f>
        <v>901706.3600000001</v>
      </c>
      <c r="J120" s="114">
        <f>J119+'2019'!J114</f>
        <v>172382.5808</v>
      </c>
      <c r="K120" s="114">
        <f>K119+'2019'!K114</f>
        <v>1104474.3400000001</v>
      </c>
      <c r="L120" s="114">
        <f>L119+'2019'!L114</f>
        <v>1276856.9208</v>
      </c>
      <c r="M120" s="114">
        <f>M119+'2019'!M114</f>
        <v>18426.140799999997</v>
      </c>
      <c r="N120" s="114">
        <f>N119+'2019'!N114</f>
        <v>202767.97999999998</v>
      </c>
      <c r="O120" s="114">
        <f>O119+'2019'!O114</f>
        <v>0</v>
      </c>
      <c r="P120" s="114">
        <f>P119+'2019'!P114</f>
        <v>0</v>
      </c>
      <c r="Q120" s="114">
        <f>Q119+'2019'!Q114</f>
        <v>244920</v>
      </c>
      <c r="R120" s="114">
        <f>I120-Q120</f>
        <v>656786.3600000001</v>
      </c>
      <c r="S120" s="114">
        <f>S119+'2019'!S114</f>
        <v>0</v>
      </c>
      <c r="T120" s="114">
        <f>T119+'2019'!T114</f>
        <v>0</v>
      </c>
      <c r="U120" s="116"/>
    </row>
    <row r="121" spans="1:21" x14ac:dyDescent="0.2">
      <c r="A121" s="270">
        <v>7</v>
      </c>
      <c r="B121" s="259" t="s">
        <v>32</v>
      </c>
      <c r="C121" s="263" t="s">
        <v>27</v>
      </c>
      <c r="D121" s="118" t="s">
        <v>8</v>
      </c>
      <c r="E121" s="119">
        <v>964.62</v>
      </c>
      <c r="F121" s="95">
        <v>5.98</v>
      </c>
      <c r="G121" s="95">
        <v>95</v>
      </c>
      <c r="H121" s="171">
        <v>5768.43</v>
      </c>
      <c r="I121" s="210">
        <v>91638.9</v>
      </c>
      <c r="J121" s="102">
        <f>(E121*F121)</f>
        <v>5768.4276</v>
      </c>
      <c r="K121" s="102">
        <f>(E121*G121)</f>
        <v>91638.9</v>
      </c>
      <c r="L121" s="96">
        <f>SUM(J121,K121)</f>
        <v>97407.32759999999</v>
      </c>
      <c r="M121" s="98">
        <f>SUM(J121-H121)</f>
        <v>-2.4000000003070454E-3</v>
      </c>
      <c r="N121" s="98">
        <f>SUM(K121-I121)</f>
        <v>0</v>
      </c>
      <c r="O121" s="102"/>
      <c r="P121" s="102"/>
      <c r="Q121" s="103"/>
      <c r="R121" s="98"/>
      <c r="S121" s="103"/>
      <c r="T121" s="103"/>
      <c r="U121" s="104"/>
    </row>
    <row r="122" spans="1:21" x14ac:dyDescent="0.2">
      <c r="A122" s="271"/>
      <c r="B122" s="260"/>
      <c r="C122" s="264"/>
      <c r="D122" s="118" t="s">
        <v>9</v>
      </c>
      <c r="E122" s="120">
        <v>914.38</v>
      </c>
      <c r="F122" s="95">
        <v>5.98</v>
      </c>
      <c r="G122" s="95">
        <v>95</v>
      </c>
      <c r="H122" s="162">
        <v>5467.99</v>
      </c>
      <c r="I122" s="207">
        <v>86866.1</v>
      </c>
      <c r="J122" s="102">
        <f>(E122*F122)</f>
        <v>5467.9924000000001</v>
      </c>
      <c r="K122" s="102">
        <f t="shared" ref="K122:K123" si="107">(E122*G122)</f>
        <v>86866.1</v>
      </c>
      <c r="L122" s="96">
        <f t="shared" ref="L122:L124" si="108">SUM(J122,K122)</f>
        <v>92334.092400000009</v>
      </c>
      <c r="M122" s="98">
        <f t="shared" ref="M122:N124" si="109">SUM(J122-H122)</f>
        <v>2.4000000003070454E-3</v>
      </c>
      <c r="N122" s="98">
        <f t="shared" si="109"/>
        <v>0</v>
      </c>
      <c r="O122" s="102"/>
      <c r="P122" s="102"/>
      <c r="Q122" s="103"/>
      <c r="R122" s="98"/>
      <c r="S122" s="103"/>
      <c r="T122" s="103"/>
      <c r="U122" s="104"/>
    </row>
    <row r="123" spans="1:21" ht="24" x14ac:dyDescent="0.2">
      <c r="A123" s="271"/>
      <c r="B123" s="260"/>
      <c r="C123" s="264"/>
      <c r="D123" s="170" t="s">
        <v>63</v>
      </c>
      <c r="E123" s="120">
        <v>774.94</v>
      </c>
      <c r="F123" s="95">
        <v>5.98</v>
      </c>
      <c r="G123" s="95">
        <v>95</v>
      </c>
      <c r="H123" s="162">
        <v>4634.1400000000003</v>
      </c>
      <c r="I123" s="207">
        <v>73619.3</v>
      </c>
      <c r="J123" s="102">
        <f>(E123*F123)</f>
        <v>4634.1412000000009</v>
      </c>
      <c r="K123" s="102">
        <f t="shared" si="107"/>
        <v>73619.3</v>
      </c>
      <c r="L123" s="96">
        <f t="shared" si="108"/>
        <v>78253.441200000001</v>
      </c>
      <c r="M123" s="98">
        <f t="shared" si="109"/>
        <v>1.2000000006082701E-3</v>
      </c>
      <c r="N123" s="98">
        <f t="shared" si="109"/>
        <v>0</v>
      </c>
      <c r="O123" s="102"/>
      <c r="P123" s="102"/>
      <c r="Q123" s="103"/>
      <c r="R123" s="98"/>
      <c r="S123" s="103"/>
      <c r="T123" s="103"/>
      <c r="U123" s="104"/>
    </row>
    <row r="124" spans="1:21" ht="24" x14ac:dyDescent="0.2">
      <c r="A124" s="271"/>
      <c r="B124" s="260"/>
      <c r="C124" s="264"/>
      <c r="D124" s="170" t="s">
        <v>64</v>
      </c>
      <c r="E124" s="101">
        <v>381.7</v>
      </c>
      <c r="F124" s="95">
        <v>5.98</v>
      </c>
      <c r="G124" s="95">
        <v>69</v>
      </c>
      <c r="H124" s="97">
        <v>2282.5700000000002</v>
      </c>
      <c r="I124" s="182">
        <v>26337.3</v>
      </c>
      <c r="J124" s="96">
        <f t="shared" ref="J124" si="110">(E124*F124)</f>
        <v>2282.5660000000003</v>
      </c>
      <c r="K124" s="96">
        <f>SUM(E124*G124)</f>
        <v>26337.3</v>
      </c>
      <c r="L124" s="96">
        <f t="shared" si="108"/>
        <v>28619.865999999998</v>
      </c>
      <c r="M124" s="98">
        <f t="shared" si="109"/>
        <v>-3.9999999999054126E-3</v>
      </c>
      <c r="N124" s="98">
        <f t="shared" si="109"/>
        <v>0</v>
      </c>
      <c r="O124" s="102"/>
      <c r="P124" s="102"/>
      <c r="Q124" s="103"/>
      <c r="R124" s="98"/>
      <c r="S124" s="103"/>
      <c r="T124" s="103"/>
      <c r="U124" s="104"/>
    </row>
    <row r="125" spans="1:21" ht="24" x14ac:dyDescent="0.2">
      <c r="A125" s="271"/>
      <c r="B125" s="260"/>
      <c r="C125" s="264"/>
      <c r="D125" s="105" t="s">
        <v>52</v>
      </c>
      <c r="E125" s="106">
        <f>SUM(E121,E122,E123:E124)</f>
        <v>3035.64</v>
      </c>
      <c r="F125" s="106"/>
      <c r="G125" s="106"/>
      <c r="H125" s="106">
        <f t="shared" ref="H125:T125" si="111">SUM(H121,H122,H123:H124)</f>
        <v>18153.13</v>
      </c>
      <c r="I125" s="106">
        <f t="shared" si="111"/>
        <v>278461.59999999998</v>
      </c>
      <c r="J125" s="106">
        <f t="shared" si="111"/>
        <v>18153.127199999999</v>
      </c>
      <c r="K125" s="106">
        <f t="shared" si="111"/>
        <v>278461.59999999998</v>
      </c>
      <c r="L125" s="106">
        <f t="shared" si="111"/>
        <v>296614.72719999996</v>
      </c>
      <c r="M125" s="106">
        <f t="shared" si="111"/>
        <v>-2.7999999992971425E-3</v>
      </c>
      <c r="N125" s="106">
        <f t="shared" si="111"/>
        <v>0</v>
      </c>
      <c r="O125" s="106">
        <f t="shared" si="111"/>
        <v>0</v>
      </c>
      <c r="P125" s="106">
        <f t="shared" si="111"/>
        <v>0</v>
      </c>
      <c r="Q125" s="106">
        <f t="shared" si="111"/>
        <v>0</v>
      </c>
      <c r="R125" s="106">
        <f t="shared" si="111"/>
        <v>0</v>
      </c>
      <c r="S125" s="106">
        <f t="shared" si="111"/>
        <v>0</v>
      </c>
      <c r="T125" s="106">
        <f t="shared" si="111"/>
        <v>0</v>
      </c>
      <c r="U125" s="108"/>
    </row>
    <row r="126" spans="1:21" x14ac:dyDescent="0.2">
      <c r="A126" s="271"/>
      <c r="B126" s="260"/>
      <c r="C126" s="264"/>
      <c r="D126" s="118" t="s">
        <v>11</v>
      </c>
      <c r="E126" s="119">
        <v>1079.3399999999999</v>
      </c>
      <c r="F126" s="95">
        <v>5.98</v>
      </c>
      <c r="G126" s="95">
        <v>69</v>
      </c>
      <c r="H126" s="162">
        <v>6454.45</v>
      </c>
      <c r="I126" s="207">
        <v>74474.460000000006</v>
      </c>
      <c r="J126" s="102">
        <f>(E126*F126)</f>
        <v>6454.4531999999999</v>
      </c>
      <c r="K126" s="102">
        <f>(E126*G126)</f>
        <v>74474.459999999992</v>
      </c>
      <c r="L126" s="96">
        <f>SUM(J126,K126)</f>
        <v>80928.913199999995</v>
      </c>
      <c r="M126" s="98">
        <f>SUM(J126-H126)</f>
        <v>3.200000000106229E-3</v>
      </c>
      <c r="N126" s="98">
        <f>SUM(K126-I126)</f>
        <v>-1.4551915228366852E-11</v>
      </c>
      <c r="O126" s="102"/>
      <c r="P126" s="102"/>
      <c r="Q126" s="103"/>
      <c r="R126" s="98"/>
      <c r="S126" s="103"/>
      <c r="T126" s="103"/>
      <c r="U126" s="104"/>
    </row>
    <row r="127" spans="1:21" x14ac:dyDescent="0.2">
      <c r="A127" s="271"/>
      <c r="B127" s="260"/>
      <c r="C127" s="264"/>
      <c r="D127" s="118" t="s">
        <v>12</v>
      </c>
      <c r="E127" s="119">
        <v>1189.94</v>
      </c>
      <c r="F127" s="95">
        <v>5.98</v>
      </c>
      <c r="G127" s="95">
        <v>69</v>
      </c>
      <c r="H127" s="162">
        <v>7115.84</v>
      </c>
      <c r="I127" s="207">
        <v>82105.86</v>
      </c>
      <c r="J127" s="102">
        <f t="shared" ref="J127:J128" si="112">(E127*F127)</f>
        <v>7115.8412000000008</v>
      </c>
      <c r="K127" s="102">
        <f t="shared" ref="K127:K128" si="113">(E127*G127)</f>
        <v>82105.86</v>
      </c>
      <c r="L127" s="96">
        <f t="shared" ref="L127:L128" si="114">SUM(J127,K127)</f>
        <v>89221.701199999996</v>
      </c>
      <c r="M127" s="98">
        <f t="shared" ref="M127:N128" si="115">SUM(J127-H127)</f>
        <v>1.2000000006082701E-3</v>
      </c>
      <c r="N127" s="98">
        <f t="shared" si="115"/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71"/>
      <c r="B128" s="260"/>
      <c r="C128" s="264"/>
      <c r="D128" s="118" t="s">
        <v>13</v>
      </c>
      <c r="E128" s="119">
        <v>1238.72</v>
      </c>
      <c r="F128" s="95">
        <v>5.98</v>
      </c>
      <c r="G128" s="95">
        <v>69</v>
      </c>
      <c r="H128" s="162">
        <v>7407.55</v>
      </c>
      <c r="I128" s="207">
        <v>85471.679999999993</v>
      </c>
      <c r="J128" s="102">
        <f t="shared" si="112"/>
        <v>7407.5456000000004</v>
      </c>
      <c r="K128" s="102">
        <f t="shared" si="113"/>
        <v>85471.680000000008</v>
      </c>
      <c r="L128" s="96">
        <f t="shared" si="114"/>
        <v>92879.225600000005</v>
      </c>
      <c r="M128" s="98">
        <f t="shared" si="115"/>
        <v>-4.3999999998050043E-3</v>
      </c>
      <c r="N128" s="98">
        <f t="shared" si="115"/>
        <v>1.4551915228366852E-11</v>
      </c>
      <c r="O128" s="102"/>
      <c r="P128" s="102"/>
      <c r="Q128" s="103"/>
      <c r="R128" s="98"/>
      <c r="S128" s="103"/>
      <c r="T128" s="103"/>
      <c r="U128" s="104"/>
    </row>
    <row r="129" spans="1:21" ht="24" x14ac:dyDescent="0.2">
      <c r="A129" s="271"/>
      <c r="B129" s="260"/>
      <c r="C129" s="264"/>
      <c r="D129" s="105" t="s">
        <v>53</v>
      </c>
      <c r="E129" s="106">
        <f>SUM(E126,E127,E128)</f>
        <v>3508</v>
      </c>
      <c r="F129" s="106"/>
      <c r="G129" s="106"/>
      <c r="H129" s="106">
        <f t="shared" ref="H129:T129" si="116">SUM(H126,H127,H128)</f>
        <v>20977.84</v>
      </c>
      <c r="I129" s="106">
        <f t="shared" si="116"/>
        <v>242052</v>
      </c>
      <c r="J129" s="106">
        <f t="shared" si="116"/>
        <v>20977.84</v>
      </c>
      <c r="K129" s="106">
        <f t="shared" si="116"/>
        <v>242052</v>
      </c>
      <c r="L129" s="106">
        <f t="shared" si="116"/>
        <v>263029.83999999997</v>
      </c>
      <c r="M129" s="106">
        <f t="shared" si="116"/>
        <v>9.0949470177292824E-13</v>
      </c>
      <c r="N129" s="106">
        <f t="shared" si="116"/>
        <v>0</v>
      </c>
      <c r="O129" s="106">
        <f t="shared" si="116"/>
        <v>0</v>
      </c>
      <c r="P129" s="106">
        <f t="shared" si="116"/>
        <v>0</v>
      </c>
      <c r="Q129" s="106">
        <f t="shared" si="116"/>
        <v>0</v>
      </c>
      <c r="R129" s="106"/>
      <c r="S129" s="106">
        <f t="shared" si="116"/>
        <v>0</v>
      </c>
      <c r="T129" s="106">
        <f t="shared" si="116"/>
        <v>0</v>
      </c>
      <c r="U129" s="108"/>
    </row>
    <row r="130" spans="1:21" x14ac:dyDescent="0.2">
      <c r="A130" s="271"/>
      <c r="B130" s="260"/>
      <c r="C130" s="264"/>
      <c r="D130" s="118" t="s">
        <v>14</v>
      </c>
      <c r="E130" s="119">
        <v>1284.95</v>
      </c>
      <c r="F130" s="95">
        <v>5.98</v>
      </c>
      <c r="G130" s="95">
        <v>69</v>
      </c>
      <c r="H130" s="172">
        <v>6656.76</v>
      </c>
      <c r="I130" s="209">
        <v>88661.55</v>
      </c>
      <c r="J130" s="102">
        <f>(E130*F130)</f>
        <v>7684.0010000000011</v>
      </c>
      <c r="K130" s="102">
        <f>(E130*G130)</f>
        <v>88661.55</v>
      </c>
      <c r="L130" s="96">
        <f>SUM(J130,K130)</f>
        <v>96345.551000000007</v>
      </c>
      <c r="M130" s="98">
        <f>SUM(J130-H130)</f>
        <v>1027.2410000000009</v>
      </c>
      <c r="N130" s="98">
        <f>SUM(K130-I130)</f>
        <v>0</v>
      </c>
      <c r="O130" s="102"/>
      <c r="P130" s="102"/>
      <c r="Q130" s="103"/>
      <c r="R130" s="98"/>
      <c r="S130" s="103"/>
      <c r="T130" s="103"/>
      <c r="U130" s="104"/>
    </row>
    <row r="131" spans="1:21" x14ac:dyDescent="0.2">
      <c r="A131" s="271"/>
      <c r="B131" s="260"/>
      <c r="C131" s="264"/>
      <c r="D131" s="118" t="s">
        <v>15</v>
      </c>
      <c r="E131" s="119">
        <v>1218.74</v>
      </c>
      <c r="F131" s="95">
        <v>5.98</v>
      </c>
      <c r="G131" s="95">
        <v>69</v>
      </c>
      <c r="H131" s="172">
        <v>5893.44</v>
      </c>
      <c r="I131" s="209">
        <v>84093.06</v>
      </c>
      <c r="J131" s="102">
        <f>(E131*F131)</f>
        <v>7288.0652000000009</v>
      </c>
      <c r="K131" s="102">
        <f t="shared" ref="K131:K132" si="117">(E131*G131)</f>
        <v>84093.06</v>
      </c>
      <c r="L131" s="96">
        <f t="shared" ref="L131:L132" si="118">SUM(J131,K131)</f>
        <v>91381.125199999995</v>
      </c>
      <c r="M131" s="98">
        <f t="shared" ref="M131:N132" si="119">SUM(J131-H131)</f>
        <v>1394.6252000000013</v>
      </c>
      <c r="N131" s="98">
        <f t="shared" si="119"/>
        <v>0</v>
      </c>
      <c r="O131" s="102"/>
      <c r="P131" s="102"/>
      <c r="Q131" s="103"/>
      <c r="R131" s="98"/>
      <c r="S131" s="103"/>
      <c r="T131" s="103"/>
      <c r="U131" s="104"/>
    </row>
    <row r="132" spans="1:21" x14ac:dyDescent="0.2">
      <c r="A132" s="271"/>
      <c r="B132" s="260"/>
      <c r="C132" s="264"/>
      <c r="D132" s="118" t="s">
        <v>16</v>
      </c>
      <c r="E132" s="120">
        <v>1258.3</v>
      </c>
      <c r="F132" s="95">
        <v>5.98</v>
      </c>
      <c r="G132" s="95">
        <v>69</v>
      </c>
      <c r="H132" s="172">
        <v>6750.87</v>
      </c>
      <c r="I132" s="209">
        <v>86822.7</v>
      </c>
      <c r="J132" s="102">
        <f>(E132*F132)</f>
        <v>7524.634</v>
      </c>
      <c r="K132" s="102">
        <f t="shared" si="117"/>
        <v>86822.7</v>
      </c>
      <c r="L132" s="96">
        <f t="shared" si="118"/>
        <v>94347.334000000003</v>
      </c>
      <c r="M132" s="98">
        <f t="shared" si="119"/>
        <v>773.76400000000012</v>
      </c>
      <c r="N132" s="98">
        <f t="shared" si="119"/>
        <v>0</v>
      </c>
      <c r="O132" s="102"/>
      <c r="P132" s="102"/>
      <c r="Q132" s="103"/>
      <c r="R132" s="98"/>
      <c r="S132" s="103"/>
      <c r="T132" s="103"/>
      <c r="U132" s="104"/>
    </row>
    <row r="133" spans="1:21" ht="24" x14ac:dyDescent="0.2">
      <c r="A133" s="271"/>
      <c r="B133" s="260"/>
      <c r="C133" s="264"/>
      <c r="D133" s="105" t="s">
        <v>54</v>
      </c>
      <c r="E133" s="106">
        <f>SUM(E130,E131,E132)</f>
        <v>3761.99</v>
      </c>
      <c r="F133" s="106"/>
      <c r="G133" s="106"/>
      <c r="H133" s="106">
        <f t="shared" ref="H133:T133" si="120">SUM(H130,H131,H132)</f>
        <v>19301.07</v>
      </c>
      <c r="I133" s="106">
        <f t="shared" si="120"/>
        <v>259577.31</v>
      </c>
      <c r="J133" s="106">
        <f t="shared" si="120"/>
        <v>22496.700199999999</v>
      </c>
      <c r="K133" s="106">
        <f t="shared" si="120"/>
        <v>259577.31</v>
      </c>
      <c r="L133" s="106">
        <f t="shared" si="120"/>
        <v>282074.01020000002</v>
      </c>
      <c r="M133" s="106">
        <f t="shared" si="120"/>
        <v>3195.6302000000023</v>
      </c>
      <c r="N133" s="106">
        <f t="shared" si="120"/>
        <v>0</v>
      </c>
      <c r="O133" s="106">
        <f t="shared" si="120"/>
        <v>0</v>
      </c>
      <c r="P133" s="106">
        <f t="shared" si="120"/>
        <v>0</v>
      </c>
      <c r="Q133" s="106">
        <f t="shared" si="120"/>
        <v>0</v>
      </c>
      <c r="R133" s="106"/>
      <c r="S133" s="106">
        <f t="shared" si="120"/>
        <v>0</v>
      </c>
      <c r="T133" s="106">
        <f t="shared" si="120"/>
        <v>0</v>
      </c>
      <c r="U133" s="108"/>
    </row>
    <row r="134" spans="1:21" x14ac:dyDescent="0.2">
      <c r="A134" s="271"/>
      <c r="B134" s="260"/>
      <c r="C134" s="264"/>
      <c r="D134" s="118" t="s">
        <v>17</v>
      </c>
      <c r="E134" s="119">
        <v>1208.98</v>
      </c>
      <c r="F134" s="95">
        <v>5.98</v>
      </c>
      <c r="G134" s="95">
        <v>69</v>
      </c>
      <c r="H134" s="97"/>
      <c r="I134" s="97"/>
      <c r="J134" s="102">
        <f>(E134*F134)</f>
        <v>7229.7004000000006</v>
      </c>
      <c r="K134" s="102">
        <f>(E134*G134)</f>
        <v>83419.62</v>
      </c>
      <c r="L134" s="96">
        <f>SUM(J134,K134)</f>
        <v>90649.320399999997</v>
      </c>
      <c r="M134" s="98">
        <f>SUM(J134-H134)</f>
        <v>7229.7004000000006</v>
      </c>
      <c r="N134" s="98">
        <f>SUM(K134-I134)</f>
        <v>83419.62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71"/>
      <c r="B135" s="260"/>
      <c r="C135" s="264"/>
      <c r="D135" s="118" t="s">
        <v>18</v>
      </c>
      <c r="E135" s="119">
        <v>1107.8599999999999</v>
      </c>
      <c r="F135" s="95">
        <v>5.98</v>
      </c>
      <c r="G135" s="95">
        <v>69</v>
      </c>
      <c r="H135" s="97"/>
      <c r="I135" s="97"/>
      <c r="J135" s="102">
        <f>(E135*F135)</f>
        <v>6625.0028000000002</v>
      </c>
      <c r="K135" s="102">
        <f t="shared" ref="K135:K136" si="121">(E135*G135)</f>
        <v>76442.34</v>
      </c>
      <c r="L135" s="96">
        <f t="shared" ref="L135:L136" si="122">SUM(J135,K135)</f>
        <v>83067.342799999999</v>
      </c>
      <c r="M135" s="98">
        <f t="shared" ref="M135:N136" si="123">SUM(J135-H135)</f>
        <v>6625.0028000000002</v>
      </c>
      <c r="N135" s="98">
        <f t="shared" si="123"/>
        <v>76442.34</v>
      </c>
      <c r="O135" s="102"/>
      <c r="P135" s="102"/>
      <c r="Q135" s="103"/>
      <c r="R135" s="98"/>
      <c r="S135" s="103"/>
      <c r="T135" s="103"/>
      <c r="U135" s="104"/>
    </row>
    <row r="136" spans="1:21" x14ac:dyDescent="0.2">
      <c r="A136" s="272"/>
      <c r="B136" s="266"/>
      <c r="C136" s="265"/>
      <c r="D136" s="118" t="s">
        <v>19</v>
      </c>
      <c r="E136" s="120">
        <v>1176.02</v>
      </c>
      <c r="F136" s="95">
        <v>5.98</v>
      </c>
      <c r="G136" s="95">
        <v>69</v>
      </c>
      <c r="H136" s="97"/>
      <c r="I136" s="97"/>
      <c r="J136" s="102">
        <f>(E136*F136)</f>
        <v>7032.5996000000005</v>
      </c>
      <c r="K136" s="102">
        <f t="shared" si="121"/>
        <v>81145.38</v>
      </c>
      <c r="L136" s="96">
        <f t="shared" si="122"/>
        <v>88177.979600000006</v>
      </c>
      <c r="M136" s="98">
        <f t="shared" si="123"/>
        <v>7032.5996000000005</v>
      </c>
      <c r="N136" s="98">
        <f t="shared" si="123"/>
        <v>81145.38</v>
      </c>
      <c r="O136" s="102"/>
      <c r="P136" s="102"/>
      <c r="Q136" s="103"/>
      <c r="R136" s="98"/>
      <c r="S136" s="103"/>
      <c r="T136" s="103"/>
      <c r="U136" s="104"/>
    </row>
    <row r="137" spans="1:21" ht="24.75" x14ac:dyDescent="0.25">
      <c r="A137" s="82"/>
      <c r="B137" s="82"/>
      <c r="C137" s="82"/>
      <c r="D137" s="105" t="s">
        <v>55</v>
      </c>
      <c r="E137" s="106">
        <f>SUM(E134,E135,E136)</f>
        <v>3492.86</v>
      </c>
      <c r="F137" s="106"/>
      <c r="G137" s="106"/>
      <c r="H137" s="164">
        <f>SUM(H134:H136)</f>
        <v>0</v>
      </c>
      <c r="I137" s="164">
        <f>SUM(I134:I136)</f>
        <v>0</v>
      </c>
      <c r="J137" s="106">
        <f t="shared" ref="J137:T137" si="124">SUM(J134,J135,J136)</f>
        <v>20887.302800000001</v>
      </c>
      <c r="K137" s="106">
        <f t="shared" si="124"/>
        <v>241007.34</v>
      </c>
      <c r="L137" s="106">
        <f t="shared" si="124"/>
        <v>261894.64280000003</v>
      </c>
      <c r="M137" s="106">
        <f t="shared" si="124"/>
        <v>20887.302800000001</v>
      </c>
      <c r="N137" s="106">
        <f t="shared" si="124"/>
        <v>241007.34</v>
      </c>
      <c r="O137" s="106">
        <f t="shared" si="124"/>
        <v>0</v>
      </c>
      <c r="P137" s="106">
        <f t="shared" si="124"/>
        <v>0</v>
      </c>
      <c r="Q137" s="106">
        <f t="shared" si="124"/>
        <v>0</v>
      </c>
      <c r="R137" s="106"/>
      <c r="S137" s="106">
        <f t="shared" si="124"/>
        <v>0</v>
      </c>
      <c r="T137" s="106">
        <f t="shared" si="124"/>
        <v>0</v>
      </c>
      <c r="U137" s="108"/>
    </row>
    <row r="138" spans="1:21" ht="24" x14ac:dyDescent="0.2">
      <c r="A138" s="134"/>
      <c r="B138" s="134"/>
      <c r="C138" s="135"/>
      <c r="D138" s="136" t="s">
        <v>58</v>
      </c>
      <c r="E138" s="137">
        <f>SUM(E125+E129+E133+E137)</f>
        <v>13798.49</v>
      </c>
      <c r="F138" s="137"/>
      <c r="G138" s="137"/>
      <c r="H138" s="161">
        <f>SUM(H125,H129,H133,H137)</f>
        <v>58432.04</v>
      </c>
      <c r="I138" s="161">
        <f>SUM(I125,I129,I133,I137)</f>
        <v>780090.90999999992</v>
      </c>
      <c r="J138" s="137">
        <f>SUM(J125+J129+J133+J137)</f>
        <v>82514.970199999996</v>
      </c>
      <c r="K138" s="137">
        <f t="shared" ref="K138:T138" si="125">SUM(K125+K129+K133+K137)</f>
        <v>1021098.2499999999</v>
      </c>
      <c r="L138" s="137">
        <f t="shared" si="125"/>
        <v>1103613.2201999999</v>
      </c>
      <c r="M138" s="137">
        <f t="shared" si="125"/>
        <v>24082.930200000006</v>
      </c>
      <c r="N138" s="137">
        <f t="shared" si="125"/>
        <v>241007.34</v>
      </c>
      <c r="O138" s="137">
        <f t="shared" si="125"/>
        <v>0</v>
      </c>
      <c r="P138" s="137">
        <f t="shared" si="125"/>
        <v>0</v>
      </c>
      <c r="Q138" s="137">
        <f t="shared" si="125"/>
        <v>0</v>
      </c>
      <c r="R138" s="137"/>
      <c r="S138" s="137">
        <f t="shared" si="125"/>
        <v>0</v>
      </c>
      <c r="T138" s="137">
        <f t="shared" si="125"/>
        <v>0</v>
      </c>
      <c r="U138" s="139"/>
    </row>
    <row r="139" spans="1:21" ht="36" x14ac:dyDescent="0.2">
      <c r="A139" s="111"/>
      <c r="B139" s="111"/>
      <c r="C139" s="112"/>
      <c r="D139" s="113" t="s">
        <v>59</v>
      </c>
      <c r="E139" s="114">
        <f>E138+'2019'!E132</f>
        <v>133205.54999999999</v>
      </c>
      <c r="F139" s="114"/>
      <c r="G139" s="114"/>
      <c r="H139" s="114">
        <f>H138+'2019'!H132</f>
        <v>496340.03620000003</v>
      </c>
      <c r="I139" s="114">
        <f>I138+'2019'!I132</f>
        <v>3544321.41</v>
      </c>
      <c r="J139" s="114">
        <f>J138+'2019'!J132</f>
        <v>699954.29480000003</v>
      </c>
      <c r="K139" s="114">
        <f>K138+'2019'!K132</f>
        <v>4436494.8099999996</v>
      </c>
      <c r="L139" s="114">
        <f>L138+'2019'!L132</f>
        <v>5136449.1047999999</v>
      </c>
      <c r="M139" s="114">
        <f>M138+'2019'!M132</f>
        <v>203614.2586</v>
      </c>
      <c r="N139" s="114">
        <f>N138+'2019'!N132</f>
        <v>892173.4</v>
      </c>
      <c r="O139" s="114">
        <f>O138+'2019'!O132</f>
        <v>0</v>
      </c>
      <c r="P139" s="114">
        <f>P138+'2019'!P132</f>
        <v>0</v>
      </c>
      <c r="Q139" s="114">
        <f>Q138+'2019'!Q132</f>
        <v>0</v>
      </c>
      <c r="R139" s="114">
        <f>I139-Q139</f>
        <v>3544321.41</v>
      </c>
      <c r="S139" s="114">
        <f>S138+'2019'!S132</f>
        <v>0</v>
      </c>
      <c r="T139" s="114">
        <f>T138+'2019'!T132</f>
        <v>0</v>
      </c>
      <c r="U139" s="116"/>
    </row>
    <row r="140" spans="1:21" x14ac:dyDescent="0.2">
      <c r="A140" s="282">
        <v>8</v>
      </c>
      <c r="B140" s="285" t="s">
        <v>33</v>
      </c>
      <c r="C140" s="288" t="s">
        <v>28</v>
      </c>
      <c r="D140" s="118" t="s">
        <v>8</v>
      </c>
      <c r="E140" s="119">
        <v>27.28</v>
      </c>
      <c r="F140" s="95">
        <v>5.98</v>
      </c>
      <c r="G140" s="95">
        <v>95</v>
      </c>
      <c r="H140" s="182">
        <v>163.13</v>
      </c>
      <c r="I140" s="182">
        <v>2591.6</v>
      </c>
      <c r="J140" s="102">
        <f>SUM(E140*F140)</f>
        <v>163.13440000000003</v>
      </c>
      <c r="K140" s="102">
        <f>SUM(E140*G140)</f>
        <v>2591.6</v>
      </c>
      <c r="L140" s="96">
        <f>SUM(J140,K140)</f>
        <v>2754.7343999999998</v>
      </c>
      <c r="M140" s="98">
        <f>SUM(J140-H140)</f>
        <v>4.400000000032378E-3</v>
      </c>
      <c r="N140" s="98">
        <f>SUM(K140-I140)</f>
        <v>0</v>
      </c>
      <c r="O140" s="102"/>
      <c r="P140" s="102"/>
      <c r="Q140" s="103"/>
      <c r="R140" s="98"/>
      <c r="S140" s="103"/>
      <c r="T140" s="103"/>
      <c r="U140" s="104"/>
    </row>
    <row r="141" spans="1:21" x14ac:dyDescent="0.2">
      <c r="A141" s="283"/>
      <c r="B141" s="286"/>
      <c r="C141" s="289"/>
      <c r="D141" s="118" t="s">
        <v>9</v>
      </c>
      <c r="E141" s="120">
        <v>28.74</v>
      </c>
      <c r="F141" s="95">
        <v>5.98</v>
      </c>
      <c r="G141" s="95">
        <v>95</v>
      </c>
      <c r="H141" s="97">
        <v>171.87</v>
      </c>
      <c r="I141" s="182">
        <v>2730.3</v>
      </c>
      <c r="J141" s="102">
        <f t="shared" ref="J141:J142" si="126">SUM(E141*F141)</f>
        <v>171.86520000000002</v>
      </c>
      <c r="K141" s="102">
        <f t="shared" ref="K141:K142" si="127">SUM(E141*G141)</f>
        <v>2730.2999999999997</v>
      </c>
      <c r="L141" s="96">
        <f t="shared" ref="L141:L143" si="128">SUM(J141,K141)</f>
        <v>2902.1651999999999</v>
      </c>
      <c r="M141" s="98">
        <f t="shared" ref="M141:N143" si="129">SUM(J141-H141)</f>
        <v>-4.7999999999888132E-3</v>
      </c>
      <c r="N141" s="98">
        <f t="shared" si="129"/>
        <v>-4.5474735088646412E-13</v>
      </c>
      <c r="O141" s="102"/>
      <c r="P141" s="102"/>
      <c r="Q141" s="103"/>
      <c r="R141" s="98"/>
      <c r="S141" s="103"/>
      <c r="T141" s="103"/>
      <c r="U141" s="104"/>
    </row>
    <row r="142" spans="1:21" ht="24" x14ac:dyDescent="0.2">
      <c r="A142" s="283"/>
      <c r="B142" s="286"/>
      <c r="C142" s="289"/>
      <c r="D142" s="170" t="s">
        <v>63</v>
      </c>
      <c r="E142" s="120">
        <v>15.72</v>
      </c>
      <c r="F142" s="95">
        <v>5.98</v>
      </c>
      <c r="G142" s="95">
        <v>95</v>
      </c>
      <c r="H142" s="97">
        <v>94.01</v>
      </c>
      <c r="I142" s="97">
        <v>1493.4</v>
      </c>
      <c r="J142" s="102">
        <f t="shared" si="126"/>
        <v>94.005600000000015</v>
      </c>
      <c r="K142" s="102">
        <f t="shared" si="127"/>
        <v>1493.4</v>
      </c>
      <c r="L142" s="96">
        <f t="shared" si="128"/>
        <v>1587.4056</v>
      </c>
      <c r="M142" s="98">
        <f t="shared" si="129"/>
        <v>-4.3999999999897454E-3</v>
      </c>
      <c r="N142" s="98">
        <f t="shared" si="129"/>
        <v>0</v>
      </c>
      <c r="O142" s="102"/>
      <c r="P142" s="102"/>
      <c r="Q142" s="103"/>
      <c r="R142" s="98"/>
      <c r="S142" s="103"/>
      <c r="T142" s="103"/>
      <c r="U142" s="104"/>
    </row>
    <row r="143" spans="1:21" ht="24" x14ac:dyDescent="0.2">
      <c r="A143" s="283"/>
      <c r="B143" s="286"/>
      <c r="C143" s="289"/>
      <c r="D143" s="170" t="s">
        <v>64</v>
      </c>
      <c r="E143" s="101">
        <v>6.8</v>
      </c>
      <c r="F143" s="95">
        <v>5.98</v>
      </c>
      <c r="G143" s="95">
        <v>69</v>
      </c>
      <c r="H143" s="97">
        <v>40.659999999999997</v>
      </c>
      <c r="I143" s="97">
        <v>469.2</v>
      </c>
      <c r="J143" s="96">
        <f t="shared" ref="J143" si="130">(E143*F143)</f>
        <v>40.664000000000001</v>
      </c>
      <c r="K143" s="96">
        <f>SUM(E143*G143)</f>
        <v>469.2</v>
      </c>
      <c r="L143" s="96">
        <f t="shared" si="128"/>
        <v>509.86399999999998</v>
      </c>
      <c r="M143" s="98">
        <f t="shared" si="129"/>
        <v>4.0000000000048885E-3</v>
      </c>
      <c r="N143" s="98">
        <f t="shared" si="129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3"/>
      <c r="B144" s="286"/>
      <c r="C144" s="289"/>
      <c r="D144" s="105" t="s">
        <v>52</v>
      </c>
      <c r="E144" s="106">
        <f>SUM(E140,E141,E142:E143)</f>
        <v>78.539999999999992</v>
      </c>
      <c r="F144" s="106"/>
      <c r="G144" s="106"/>
      <c r="H144" s="106">
        <f t="shared" ref="H144:T144" si="131">SUM(H140,H141,H142:H143)</f>
        <v>469.66999999999996</v>
      </c>
      <c r="I144" s="106">
        <f t="shared" si="131"/>
        <v>7284.4999999999991</v>
      </c>
      <c r="J144" s="106">
        <f t="shared" si="131"/>
        <v>469.66920000000005</v>
      </c>
      <c r="K144" s="106">
        <f t="shared" si="131"/>
        <v>7284.4999999999991</v>
      </c>
      <c r="L144" s="106">
        <f t="shared" si="131"/>
        <v>7754.1691999999994</v>
      </c>
      <c r="M144" s="106">
        <f t="shared" si="131"/>
        <v>-7.9999999994129212E-4</v>
      </c>
      <c r="N144" s="106">
        <f t="shared" si="131"/>
        <v>-4.5474735088646412E-13</v>
      </c>
      <c r="O144" s="106">
        <f t="shared" si="131"/>
        <v>0</v>
      </c>
      <c r="P144" s="106">
        <f t="shared" si="131"/>
        <v>0</v>
      </c>
      <c r="Q144" s="106">
        <f t="shared" si="131"/>
        <v>0</v>
      </c>
      <c r="R144" s="106">
        <f t="shared" si="131"/>
        <v>0</v>
      </c>
      <c r="S144" s="106">
        <f t="shared" si="131"/>
        <v>0</v>
      </c>
      <c r="T144" s="106">
        <f t="shared" si="131"/>
        <v>0</v>
      </c>
      <c r="U144" s="108"/>
    </row>
    <row r="145" spans="1:21" x14ac:dyDescent="0.2">
      <c r="A145" s="283"/>
      <c r="B145" s="286"/>
      <c r="C145" s="289"/>
      <c r="D145" s="118" t="s">
        <v>11</v>
      </c>
      <c r="E145" s="119">
        <v>25.66</v>
      </c>
      <c r="F145" s="95">
        <v>5.98</v>
      </c>
      <c r="G145" s="95">
        <v>69</v>
      </c>
      <c r="H145" s="97">
        <v>153.44999999999999</v>
      </c>
      <c r="I145" s="182">
        <v>1770.54</v>
      </c>
      <c r="J145" s="102">
        <f>SUM(E145*F145)</f>
        <v>153.44680000000002</v>
      </c>
      <c r="K145" s="102">
        <f>(E145*G145)</f>
        <v>1770.54</v>
      </c>
      <c r="L145" s="96">
        <f>SUM(J145,K145)</f>
        <v>1923.9867999999999</v>
      </c>
      <c r="M145" s="98">
        <f>SUM(J145-H145)</f>
        <v>-3.1999999999641204E-3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3"/>
      <c r="B146" s="286"/>
      <c r="C146" s="289"/>
      <c r="D146" s="118" t="s">
        <v>12</v>
      </c>
      <c r="E146" s="119">
        <v>24.14</v>
      </c>
      <c r="F146" s="95">
        <v>5.98</v>
      </c>
      <c r="G146" s="95">
        <v>69</v>
      </c>
      <c r="H146" s="182">
        <v>144.36000000000001</v>
      </c>
      <c r="I146" s="182">
        <v>1665.66</v>
      </c>
      <c r="J146" s="102">
        <f t="shared" ref="J146:J147" si="132">SUM(E146*F146)</f>
        <v>144.35720000000001</v>
      </c>
      <c r="K146" s="102">
        <f t="shared" ref="K146:K147" si="133">(E146*G146)</f>
        <v>1665.66</v>
      </c>
      <c r="L146" s="96">
        <f t="shared" ref="L146:L147" si="134">SUM(J146,K146)</f>
        <v>1810.0172</v>
      </c>
      <c r="M146" s="98">
        <f t="shared" ref="M146:N147" si="135">SUM(J146-H146)</f>
        <v>-2.8000000000076852E-3</v>
      </c>
      <c r="N146" s="98">
        <f t="shared" si="135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3"/>
      <c r="B147" s="286"/>
      <c r="C147" s="289"/>
      <c r="D147" s="118" t="s">
        <v>13</v>
      </c>
      <c r="E147" s="119">
        <v>81.86</v>
      </c>
      <c r="F147" s="95">
        <v>5.98</v>
      </c>
      <c r="G147" s="95">
        <v>69</v>
      </c>
      <c r="H147" s="97">
        <v>489.52</v>
      </c>
      <c r="I147" s="182">
        <v>5648.34</v>
      </c>
      <c r="J147" s="102">
        <f t="shared" si="132"/>
        <v>489.52280000000002</v>
      </c>
      <c r="K147" s="102">
        <f t="shared" si="133"/>
        <v>5648.34</v>
      </c>
      <c r="L147" s="96">
        <f t="shared" si="134"/>
        <v>6137.8627999999999</v>
      </c>
      <c r="M147" s="98">
        <f t="shared" si="135"/>
        <v>2.8000000000361069E-3</v>
      </c>
      <c r="N147" s="98">
        <f t="shared" si="135"/>
        <v>0</v>
      </c>
      <c r="O147" s="102"/>
      <c r="P147" s="102"/>
      <c r="Q147" s="103"/>
      <c r="R147" s="98"/>
      <c r="S147" s="103"/>
      <c r="T147" s="103"/>
      <c r="U147" s="104"/>
    </row>
    <row r="148" spans="1:21" ht="24" x14ac:dyDescent="0.2">
      <c r="A148" s="283"/>
      <c r="B148" s="286"/>
      <c r="C148" s="289"/>
      <c r="D148" s="105" t="s">
        <v>53</v>
      </c>
      <c r="E148" s="106">
        <f>SUM(E145,E146,E147)</f>
        <v>131.66</v>
      </c>
      <c r="F148" s="106"/>
      <c r="G148" s="106"/>
      <c r="H148" s="107">
        <f>SUM(H145:H147)</f>
        <v>787.32999999999993</v>
      </c>
      <c r="I148" s="107">
        <f>SUM(I145:I147)</f>
        <v>9084.5400000000009</v>
      </c>
      <c r="J148" s="106">
        <f t="shared" ref="J148:T148" si="136">SUM(J145,J146,J147)</f>
        <v>787.32680000000005</v>
      </c>
      <c r="K148" s="106">
        <f t="shared" si="136"/>
        <v>9084.5400000000009</v>
      </c>
      <c r="L148" s="106">
        <f t="shared" si="136"/>
        <v>9871.8667999999998</v>
      </c>
      <c r="M148" s="106">
        <f t="shared" si="136"/>
        <v>-3.1999999999356987E-3</v>
      </c>
      <c r="N148" s="106">
        <f t="shared" si="136"/>
        <v>0</v>
      </c>
      <c r="O148" s="106">
        <f t="shared" si="136"/>
        <v>0</v>
      </c>
      <c r="P148" s="106">
        <f t="shared" si="136"/>
        <v>0</v>
      </c>
      <c r="Q148" s="106">
        <f t="shared" si="136"/>
        <v>0</v>
      </c>
      <c r="R148" s="106"/>
      <c r="S148" s="106">
        <f t="shared" si="136"/>
        <v>0</v>
      </c>
      <c r="T148" s="106">
        <f t="shared" si="136"/>
        <v>0</v>
      </c>
      <c r="U148" s="108"/>
    </row>
    <row r="149" spans="1:21" x14ac:dyDescent="0.2">
      <c r="A149" s="283"/>
      <c r="B149" s="286"/>
      <c r="C149" s="289"/>
      <c r="D149" s="118" t="s">
        <v>14</v>
      </c>
      <c r="E149" s="119">
        <v>29.14</v>
      </c>
      <c r="F149" s="95">
        <v>5.98</v>
      </c>
      <c r="G149" s="95">
        <v>69</v>
      </c>
      <c r="H149" s="97">
        <v>174.26</v>
      </c>
      <c r="I149" s="182">
        <v>2010.66</v>
      </c>
      <c r="J149" s="102">
        <f>SUM(E149*F149)</f>
        <v>174.25720000000001</v>
      </c>
      <c r="K149" s="102">
        <f>(E149*G149)</f>
        <v>2010.66</v>
      </c>
      <c r="L149" s="96">
        <f>SUM(J149,K149)</f>
        <v>2184.9171999999999</v>
      </c>
      <c r="M149" s="98">
        <f>SUM(J149-H149)</f>
        <v>-2.7999999999792635E-3</v>
      </c>
      <c r="N149" s="98">
        <f>SUM(K149-I149)</f>
        <v>0</v>
      </c>
      <c r="O149" s="102"/>
      <c r="P149" s="102"/>
      <c r="Q149" s="103"/>
      <c r="R149" s="98"/>
      <c r="S149" s="103"/>
      <c r="T149" s="103"/>
      <c r="U149" s="104"/>
    </row>
    <row r="150" spans="1:21" x14ac:dyDescent="0.2">
      <c r="A150" s="283"/>
      <c r="B150" s="286"/>
      <c r="C150" s="289"/>
      <c r="D150" s="118" t="s">
        <v>15</v>
      </c>
      <c r="E150" s="119">
        <v>33.22</v>
      </c>
      <c r="F150" s="95">
        <v>5.98</v>
      </c>
      <c r="G150" s="95">
        <v>69</v>
      </c>
      <c r="H150" s="97">
        <v>198.66</v>
      </c>
      <c r="I150" s="182">
        <v>2292.1799999999998</v>
      </c>
      <c r="J150" s="102">
        <f t="shared" ref="J150:J151" si="137">SUM(E150*F150)</f>
        <v>198.65560000000002</v>
      </c>
      <c r="K150" s="102">
        <f t="shared" ref="K150:K151" si="138">(E150*G150)</f>
        <v>2292.1799999999998</v>
      </c>
      <c r="L150" s="96">
        <f t="shared" ref="L150:L151" si="139">SUM(J150,K150)</f>
        <v>2490.8355999999999</v>
      </c>
      <c r="M150" s="98">
        <f t="shared" ref="M150:N151" si="140">SUM(J150-H150)</f>
        <v>-4.3999999999755346E-3</v>
      </c>
      <c r="N150" s="98">
        <f t="shared" si="140"/>
        <v>0</v>
      </c>
      <c r="O150" s="102"/>
      <c r="P150" s="102"/>
      <c r="Q150" s="103"/>
      <c r="R150" s="98"/>
      <c r="S150" s="103"/>
      <c r="T150" s="103"/>
      <c r="U150" s="104"/>
    </row>
    <row r="151" spans="1:21" x14ac:dyDescent="0.2">
      <c r="A151" s="283"/>
      <c r="B151" s="286"/>
      <c r="C151" s="289"/>
      <c r="D151" s="118" t="s">
        <v>16</v>
      </c>
      <c r="E151" s="120">
        <v>36.42</v>
      </c>
      <c r="F151" s="95">
        <v>5.98</v>
      </c>
      <c r="G151" s="95">
        <v>69</v>
      </c>
      <c r="H151" s="182">
        <v>217.79</v>
      </c>
      <c r="I151" s="182">
        <v>2512.98</v>
      </c>
      <c r="J151" s="102">
        <f t="shared" si="137"/>
        <v>217.79160000000002</v>
      </c>
      <c r="K151" s="102">
        <f t="shared" si="138"/>
        <v>2512.98</v>
      </c>
      <c r="L151" s="96">
        <f t="shared" si="139"/>
        <v>2730.7716</v>
      </c>
      <c r="M151" s="98">
        <f t="shared" si="140"/>
        <v>1.6000000000246928E-3</v>
      </c>
      <c r="N151" s="98">
        <f t="shared" si="140"/>
        <v>0</v>
      </c>
      <c r="O151" s="102"/>
      <c r="P151" s="102"/>
      <c r="Q151" s="103"/>
      <c r="R151" s="98"/>
      <c r="S151" s="103"/>
      <c r="T151" s="103"/>
      <c r="U151" s="104"/>
    </row>
    <row r="152" spans="1:21" ht="24" x14ac:dyDescent="0.2">
      <c r="A152" s="283"/>
      <c r="B152" s="286"/>
      <c r="C152" s="289"/>
      <c r="D152" s="105" t="s">
        <v>54</v>
      </c>
      <c r="E152" s="106">
        <f>SUM(E149,E150,E151)</f>
        <v>98.78</v>
      </c>
      <c r="F152" s="106"/>
      <c r="G152" s="106"/>
      <c r="H152" s="107">
        <f>SUM(H149:H151)</f>
        <v>590.70999999999992</v>
      </c>
      <c r="I152" s="107">
        <f>SUM(I149:I151)</f>
        <v>6815.82</v>
      </c>
      <c r="J152" s="106">
        <f t="shared" ref="J152:T152" si="141">SUM(J149,J150,J151)</f>
        <v>590.70440000000008</v>
      </c>
      <c r="K152" s="106">
        <f t="shared" si="141"/>
        <v>6815.82</v>
      </c>
      <c r="L152" s="106">
        <f t="shared" si="141"/>
        <v>7406.5244000000002</v>
      </c>
      <c r="M152" s="106">
        <f t="shared" si="141"/>
        <v>-5.5999999999301053E-3</v>
      </c>
      <c r="N152" s="106">
        <f t="shared" si="141"/>
        <v>0</v>
      </c>
      <c r="O152" s="106">
        <f t="shared" si="141"/>
        <v>0</v>
      </c>
      <c r="P152" s="106">
        <f t="shared" si="141"/>
        <v>0</v>
      </c>
      <c r="Q152" s="106">
        <f t="shared" si="141"/>
        <v>0</v>
      </c>
      <c r="R152" s="106"/>
      <c r="S152" s="106">
        <f t="shared" si="141"/>
        <v>0</v>
      </c>
      <c r="T152" s="106">
        <f t="shared" si="141"/>
        <v>0</v>
      </c>
      <c r="U152" s="108"/>
    </row>
    <row r="153" spans="1:21" x14ac:dyDescent="0.2">
      <c r="A153" s="283"/>
      <c r="B153" s="286"/>
      <c r="C153" s="289"/>
      <c r="D153" s="118" t="s">
        <v>17</v>
      </c>
      <c r="E153" s="119">
        <v>33</v>
      </c>
      <c r="F153" s="95">
        <v>5.98</v>
      </c>
      <c r="G153" s="95">
        <v>69</v>
      </c>
      <c r="H153" s="97">
        <v>197.34</v>
      </c>
      <c r="I153" s="182">
        <v>2277</v>
      </c>
      <c r="J153" s="102">
        <f>SUM(E153*F153)</f>
        <v>197.34</v>
      </c>
      <c r="K153" s="102">
        <f>(E153*G153)</f>
        <v>2277</v>
      </c>
      <c r="L153" s="96">
        <f>SUM(J153,K153)</f>
        <v>2474.34</v>
      </c>
      <c r="M153" s="98">
        <f>SUM(J153-H153)</f>
        <v>0</v>
      </c>
      <c r="N153" s="98">
        <f>SUM(K153-I153)</f>
        <v>0</v>
      </c>
      <c r="O153" s="102"/>
      <c r="P153" s="102"/>
      <c r="Q153" s="103"/>
      <c r="R153" s="98"/>
      <c r="S153" s="103"/>
      <c r="T153" s="103"/>
      <c r="U153" s="104"/>
    </row>
    <row r="154" spans="1:21" x14ac:dyDescent="0.2">
      <c r="A154" s="283"/>
      <c r="B154" s="286"/>
      <c r="C154" s="289"/>
      <c r="D154" s="118" t="s">
        <v>18</v>
      </c>
      <c r="E154" s="119">
        <v>39.520000000000003</v>
      </c>
      <c r="F154" s="95">
        <v>5.98</v>
      </c>
      <c r="G154" s="95">
        <v>69</v>
      </c>
      <c r="H154" s="97"/>
      <c r="I154" s="97"/>
      <c r="J154" s="102">
        <f t="shared" ref="J154:J155" si="142">SUM(E154*F154)</f>
        <v>236.32960000000003</v>
      </c>
      <c r="K154" s="102">
        <f t="shared" ref="K154:K155" si="143">(E154*G154)</f>
        <v>2726.88</v>
      </c>
      <c r="L154" s="96">
        <f t="shared" ref="L154:L155" si="144">SUM(J154,K154)</f>
        <v>2963.2096000000001</v>
      </c>
      <c r="M154" s="98">
        <f t="shared" ref="M154:N155" si="145">SUM(J154-H154)</f>
        <v>236.32960000000003</v>
      </c>
      <c r="N154" s="98">
        <f t="shared" si="145"/>
        <v>2726.88</v>
      </c>
      <c r="O154" s="102"/>
      <c r="P154" s="102"/>
      <c r="Q154" s="103"/>
      <c r="R154" s="98"/>
      <c r="S154" s="103"/>
      <c r="T154" s="103"/>
      <c r="U154" s="104"/>
    </row>
    <row r="155" spans="1:21" x14ac:dyDescent="0.2">
      <c r="A155" s="284"/>
      <c r="B155" s="287"/>
      <c r="C155" s="290"/>
      <c r="D155" s="118" t="s">
        <v>19</v>
      </c>
      <c r="E155" s="120">
        <v>36.28</v>
      </c>
      <c r="F155" s="95">
        <v>5.98</v>
      </c>
      <c r="G155" s="95">
        <v>69</v>
      </c>
      <c r="H155" s="97"/>
      <c r="I155" s="97"/>
      <c r="J155" s="102">
        <f t="shared" si="142"/>
        <v>216.95440000000002</v>
      </c>
      <c r="K155" s="102">
        <f t="shared" si="143"/>
        <v>2503.3200000000002</v>
      </c>
      <c r="L155" s="96">
        <f t="shared" si="144"/>
        <v>2720.2744000000002</v>
      </c>
      <c r="M155" s="98">
        <f t="shared" si="145"/>
        <v>216.95440000000002</v>
      </c>
      <c r="N155" s="98">
        <f t="shared" si="145"/>
        <v>2503.3200000000002</v>
      </c>
      <c r="O155" s="102"/>
      <c r="P155" s="102"/>
      <c r="Q155" s="103"/>
      <c r="R155" s="98"/>
      <c r="S155" s="103"/>
      <c r="T155" s="103"/>
      <c r="U155" s="104"/>
    </row>
    <row r="156" spans="1:21" ht="24.75" x14ac:dyDescent="0.25">
      <c r="A156" s="165"/>
      <c r="B156" s="109"/>
      <c r="C156" s="109"/>
      <c r="D156" s="105" t="s">
        <v>55</v>
      </c>
      <c r="E156" s="106">
        <f>SUM(E153,E154,E155)</f>
        <v>108.80000000000001</v>
      </c>
      <c r="F156" s="106"/>
      <c r="G156" s="106"/>
      <c r="H156" s="164">
        <f>SUM(H153:H155)</f>
        <v>197.34</v>
      </c>
      <c r="I156" s="164">
        <f>SUM(I153:I155)</f>
        <v>2277</v>
      </c>
      <c r="J156" s="106">
        <f t="shared" ref="J156:T156" si="146">SUM(J153,J154,J155)</f>
        <v>650.62400000000002</v>
      </c>
      <c r="K156" s="106">
        <f t="shared" si="146"/>
        <v>7507.2000000000007</v>
      </c>
      <c r="L156" s="106">
        <f t="shared" si="146"/>
        <v>8157.8240000000005</v>
      </c>
      <c r="M156" s="106">
        <f t="shared" si="146"/>
        <v>453.28400000000005</v>
      </c>
      <c r="N156" s="106">
        <f t="shared" si="146"/>
        <v>5230.2000000000007</v>
      </c>
      <c r="O156" s="106">
        <f t="shared" si="146"/>
        <v>0</v>
      </c>
      <c r="P156" s="106">
        <f t="shared" si="146"/>
        <v>0</v>
      </c>
      <c r="Q156" s="106">
        <f t="shared" si="146"/>
        <v>0</v>
      </c>
      <c r="R156" s="106"/>
      <c r="S156" s="106">
        <f t="shared" si="146"/>
        <v>0</v>
      </c>
      <c r="T156" s="106">
        <f t="shared" si="146"/>
        <v>0</v>
      </c>
      <c r="U156" s="108"/>
    </row>
    <row r="157" spans="1:21" ht="24" x14ac:dyDescent="0.2">
      <c r="A157" s="166"/>
      <c r="B157" s="134"/>
      <c r="C157" s="135"/>
      <c r="D157" s="136" t="s">
        <v>58</v>
      </c>
      <c r="E157" s="137">
        <f>SUM(E144+E148+E152+E156)</f>
        <v>417.78000000000003</v>
      </c>
      <c r="F157" s="137"/>
      <c r="G157" s="137"/>
      <c r="H157" s="161">
        <f>SUM(H144,H148,H152,H156)</f>
        <v>2045.05</v>
      </c>
      <c r="I157" s="161">
        <f>SUM(I144,I148,I152,I156)</f>
        <v>25461.86</v>
      </c>
      <c r="J157" s="137">
        <f t="shared" ref="J157:T157" si="147">SUM(J144+J148+J152+J156)</f>
        <v>2498.3244000000004</v>
      </c>
      <c r="K157" s="137">
        <f t="shared" si="147"/>
        <v>30692.06</v>
      </c>
      <c r="L157" s="137">
        <f t="shared" si="147"/>
        <v>33190.384400000003</v>
      </c>
      <c r="M157" s="137">
        <f t="shared" si="147"/>
        <v>453.27440000000024</v>
      </c>
      <c r="N157" s="137">
        <f t="shared" si="147"/>
        <v>5230.2000000000007</v>
      </c>
      <c r="O157" s="137">
        <f t="shared" si="147"/>
        <v>0</v>
      </c>
      <c r="P157" s="137">
        <f t="shared" si="147"/>
        <v>0</v>
      </c>
      <c r="Q157" s="137">
        <f t="shared" si="147"/>
        <v>0</v>
      </c>
      <c r="R157" s="137"/>
      <c r="S157" s="137">
        <f t="shared" si="147"/>
        <v>0</v>
      </c>
      <c r="T157" s="137">
        <f t="shared" si="147"/>
        <v>0</v>
      </c>
      <c r="U157" s="139"/>
    </row>
    <row r="158" spans="1:21" ht="36" x14ac:dyDescent="0.2">
      <c r="A158" s="167"/>
      <c r="B158" s="111"/>
      <c r="C158" s="112"/>
      <c r="D158" s="113" t="s">
        <v>59</v>
      </c>
      <c r="E158" s="114">
        <f>E157+'2019'!E150</f>
        <v>8702.6600000000035</v>
      </c>
      <c r="F158" s="114"/>
      <c r="G158" s="114"/>
      <c r="H158" s="114">
        <f>H157+'2019'!H150</f>
        <v>44077.68</v>
      </c>
      <c r="I158" s="114">
        <f>I157+'2019'!I150</f>
        <v>221374.96000000002</v>
      </c>
      <c r="J158" s="114">
        <f>J157+'2019'!J150</f>
        <v>44530.976999999999</v>
      </c>
      <c r="K158" s="114">
        <f>K157+'2019'!K150</f>
        <v>226605.16</v>
      </c>
      <c r="L158" s="114">
        <f>L157+'2019'!L150</f>
        <v>271136.13699999999</v>
      </c>
      <c r="M158" s="114">
        <f>M157+'2019'!M150</f>
        <v>453.30319999999415</v>
      </c>
      <c r="N158" s="114">
        <f>N157+'2019'!N150</f>
        <v>5230.2000000000035</v>
      </c>
      <c r="O158" s="114">
        <f>O157+'2019'!O150</f>
        <v>0</v>
      </c>
      <c r="P158" s="114">
        <f>P157+'2019'!P150</f>
        <v>0</v>
      </c>
      <c r="Q158" s="114">
        <f>Q157+'2019'!Q150</f>
        <v>0</v>
      </c>
      <c r="R158" s="114">
        <f>I158-Q158</f>
        <v>221374.96000000002</v>
      </c>
      <c r="S158" s="114">
        <f>S157+'2019'!S150</f>
        <v>0</v>
      </c>
      <c r="T158" s="114">
        <f>T157+'2019'!T150</f>
        <v>0</v>
      </c>
      <c r="U158" s="116"/>
    </row>
    <row r="159" spans="1:21" x14ac:dyDescent="0.2">
      <c r="A159" s="282">
        <v>9</v>
      </c>
      <c r="B159" s="285" t="s">
        <v>33</v>
      </c>
      <c r="C159" s="288" t="s">
        <v>30</v>
      </c>
      <c r="D159" s="118" t="s">
        <v>8</v>
      </c>
      <c r="E159" s="119"/>
      <c r="F159" s="95"/>
      <c r="G159" s="95"/>
      <c r="H159" s="97"/>
      <c r="I159" s="97"/>
      <c r="J159" s="102">
        <f>SUM(E159*F159)</f>
        <v>0</v>
      </c>
      <c r="K159" s="102">
        <f>SUM(E159*G159)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3"/>
      <c r="B160" s="286"/>
      <c r="C160" s="289"/>
      <c r="D160" s="118" t="s">
        <v>9</v>
      </c>
      <c r="E160" s="120"/>
      <c r="F160" s="95"/>
      <c r="G160" s="95"/>
      <c r="H160" s="97"/>
      <c r="I160" s="97"/>
      <c r="J160" s="102">
        <f t="shared" ref="J160:J161" si="148">SUM(E160*F160)</f>
        <v>0</v>
      </c>
      <c r="K160" s="102">
        <f t="shared" ref="K160:K161" si="149">SUM(E160*G160)</f>
        <v>0</v>
      </c>
      <c r="L160" s="96">
        <f t="shared" ref="L160:L162" si="150">SUM(J160,K160)</f>
        <v>0</v>
      </c>
      <c r="M160" s="98">
        <f t="shared" ref="M160:N162" si="151">SUM(J160-H160)</f>
        <v>0</v>
      </c>
      <c r="N160" s="98">
        <f t="shared" si="151"/>
        <v>0</v>
      </c>
      <c r="O160" s="102"/>
      <c r="P160" s="102"/>
      <c r="Q160" s="103"/>
      <c r="R160" s="98"/>
      <c r="S160" s="103"/>
      <c r="T160" s="103"/>
      <c r="U160" s="104"/>
    </row>
    <row r="161" spans="1:21" ht="24" x14ac:dyDescent="0.2">
      <c r="A161" s="283"/>
      <c r="B161" s="286"/>
      <c r="C161" s="289"/>
      <c r="D161" s="170" t="s">
        <v>63</v>
      </c>
      <c r="E161" s="120"/>
      <c r="F161" s="95"/>
      <c r="G161" s="95"/>
      <c r="H161" s="97"/>
      <c r="I161" s="97"/>
      <c r="J161" s="102">
        <f t="shared" si="148"/>
        <v>0</v>
      </c>
      <c r="K161" s="102">
        <f t="shared" si="149"/>
        <v>0</v>
      </c>
      <c r="L161" s="96">
        <f t="shared" si="150"/>
        <v>0</v>
      </c>
      <c r="M161" s="98">
        <f t="shared" si="151"/>
        <v>0</v>
      </c>
      <c r="N161" s="98">
        <f t="shared" si="151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3"/>
      <c r="B162" s="286"/>
      <c r="C162" s="289"/>
      <c r="D162" s="170" t="s">
        <v>64</v>
      </c>
      <c r="E162" s="101"/>
      <c r="F162" s="95"/>
      <c r="G162" s="95"/>
      <c r="H162" s="97"/>
      <c r="I162" s="97"/>
      <c r="J162" s="96">
        <f t="shared" ref="J162" si="152">(E162*F162)</f>
        <v>0</v>
      </c>
      <c r="K162" s="96">
        <f>SUM(E162*G162)</f>
        <v>0</v>
      </c>
      <c r="L162" s="96">
        <f t="shared" si="150"/>
        <v>0</v>
      </c>
      <c r="M162" s="98">
        <f t="shared" si="151"/>
        <v>0</v>
      </c>
      <c r="N162" s="98">
        <f t="shared" si="151"/>
        <v>0</v>
      </c>
      <c r="O162" s="102"/>
      <c r="P162" s="102"/>
      <c r="Q162" s="103"/>
      <c r="R162" s="98"/>
      <c r="S162" s="103"/>
      <c r="T162" s="103"/>
      <c r="U162" s="104"/>
    </row>
    <row r="163" spans="1:21" ht="24" x14ac:dyDescent="0.2">
      <c r="A163" s="283"/>
      <c r="B163" s="286"/>
      <c r="C163" s="289"/>
      <c r="D163" s="105" t="s">
        <v>52</v>
      </c>
      <c r="E163" s="107">
        <f>SUM(E159:E162)</f>
        <v>0</v>
      </c>
      <c r="F163" s="107"/>
      <c r="G163" s="107"/>
      <c r="H163" s="107">
        <f t="shared" ref="H163:T163" si="153">SUM(H159:H162)</f>
        <v>0</v>
      </c>
      <c r="I163" s="107">
        <f t="shared" si="153"/>
        <v>0</v>
      </c>
      <c r="J163" s="107">
        <f t="shared" si="153"/>
        <v>0</v>
      </c>
      <c r="K163" s="107">
        <f t="shared" si="153"/>
        <v>0</v>
      </c>
      <c r="L163" s="107">
        <f t="shared" si="153"/>
        <v>0</v>
      </c>
      <c r="M163" s="107">
        <f t="shared" si="153"/>
        <v>0</v>
      </c>
      <c r="N163" s="107">
        <f t="shared" si="153"/>
        <v>0</v>
      </c>
      <c r="O163" s="107">
        <f t="shared" si="153"/>
        <v>0</v>
      </c>
      <c r="P163" s="107">
        <f t="shared" si="153"/>
        <v>0</v>
      </c>
      <c r="Q163" s="107">
        <f t="shared" si="153"/>
        <v>0</v>
      </c>
      <c r="R163" s="107">
        <f t="shared" si="153"/>
        <v>0</v>
      </c>
      <c r="S163" s="107">
        <f t="shared" si="153"/>
        <v>0</v>
      </c>
      <c r="T163" s="107">
        <f t="shared" si="153"/>
        <v>0</v>
      </c>
      <c r="U163" s="108"/>
    </row>
    <row r="164" spans="1:21" x14ac:dyDescent="0.2">
      <c r="A164" s="283"/>
      <c r="B164" s="286"/>
      <c r="C164" s="289"/>
      <c r="D164" s="118" t="s">
        <v>11</v>
      </c>
      <c r="E164" s="119"/>
      <c r="F164" s="95"/>
      <c r="G164" s="95"/>
      <c r="H164" s="97"/>
      <c r="I164" s="97"/>
      <c r="J164" s="102">
        <f>SUM(E164*F164)</f>
        <v>0</v>
      </c>
      <c r="K164" s="102">
        <f>(E164*G164)</f>
        <v>0</v>
      </c>
      <c r="L164" s="96">
        <f>SUM(J164,K164)</f>
        <v>0</v>
      </c>
      <c r="M164" s="98">
        <f>SUM(J164-H164)</f>
        <v>0</v>
      </c>
      <c r="N164" s="98">
        <f>SUM(K164-I164)</f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3"/>
      <c r="B165" s="286"/>
      <c r="C165" s="289"/>
      <c r="D165" s="118" t="s">
        <v>12</v>
      </c>
      <c r="E165" s="119"/>
      <c r="F165" s="95"/>
      <c r="G165" s="95"/>
      <c r="H165" s="97"/>
      <c r="I165" s="97"/>
      <c r="J165" s="102">
        <f t="shared" ref="J165:J166" si="154">SUM(E165*F165)</f>
        <v>0</v>
      </c>
      <c r="K165" s="102">
        <f t="shared" ref="K165:K166" si="155">(E165*G165)</f>
        <v>0</v>
      </c>
      <c r="L165" s="96">
        <f t="shared" ref="L165:L166" si="156">SUM(J165,K165)</f>
        <v>0</v>
      </c>
      <c r="M165" s="98">
        <f t="shared" ref="M165:N166" si="157">SUM(J165-H165)</f>
        <v>0</v>
      </c>
      <c r="N165" s="98">
        <f t="shared" si="157"/>
        <v>0</v>
      </c>
      <c r="O165" s="102"/>
      <c r="P165" s="102"/>
      <c r="Q165" s="103"/>
      <c r="R165" s="98"/>
      <c r="S165" s="103"/>
      <c r="T165" s="103"/>
      <c r="U165" s="104"/>
    </row>
    <row r="166" spans="1:21" x14ac:dyDescent="0.2">
      <c r="A166" s="283"/>
      <c r="B166" s="286"/>
      <c r="C166" s="289"/>
      <c r="D166" s="118" t="s">
        <v>13</v>
      </c>
      <c r="E166" s="119"/>
      <c r="F166" s="95"/>
      <c r="G166" s="95"/>
      <c r="H166" s="97"/>
      <c r="I166" s="97"/>
      <c r="J166" s="102">
        <f t="shared" si="154"/>
        <v>0</v>
      </c>
      <c r="K166" s="102">
        <f t="shared" si="155"/>
        <v>0</v>
      </c>
      <c r="L166" s="96">
        <f t="shared" si="156"/>
        <v>0</v>
      </c>
      <c r="M166" s="98">
        <f t="shared" si="157"/>
        <v>0</v>
      </c>
      <c r="N166" s="98">
        <f t="shared" si="157"/>
        <v>0</v>
      </c>
      <c r="O166" s="102"/>
      <c r="P166" s="102"/>
      <c r="Q166" s="103"/>
      <c r="R166" s="98"/>
      <c r="S166" s="103"/>
      <c r="T166" s="103"/>
      <c r="U166" s="104"/>
    </row>
    <row r="167" spans="1:21" ht="24" x14ac:dyDescent="0.2">
      <c r="A167" s="283"/>
      <c r="B167" s="286"/>
      <c r="C167" s="289"/>
      <c r="D167" s="105" t="s">
        <v>53</v>
      </c>
      <c r="E167" s="106">
        <f>SUM(E164,E165,E166)</f>
        <v>0</v>
      </c>
      <c r="F167" s="106"/>
      <c r="G167" s="106"/>
      <c r="H167" s="107">
        <f>SUM(H164:H166)</f>
        <v>0</v>
      </c>
      <c r="I167" s="107">
        <f>SUM(I164:I166)</f>
        <v>0</v>
      </c>
      <c r="J167" s="106">
        <f t="shared" ref="J167:T167" si="158">SUM(J164,J165,J166)</f>
        <v>0</v>
      </c>
      <c r="K167" s="106">
        <f t="shared" si="158"/>
        <v>0</v>
      </c>
      <c r="L167" s="106">
        <f t="shared" si="158"/>
        <v>0</v>
      </c>
      <c r="M167" s="106">
        <f t="shared" si="158"/>
        <v>0</v>
      </c>
      <c r="N167" s="106">
        <f t="shared" si="158"/>
        <v>0</v>
      </c>
      <c r="O167" s="106">
        <f t="shared" si="158"/>
        <v>0</v>
      </c>
      <c r="P167" s="106">
        <f t="shared" si="158"/>
        <v>0</v>
      </c>
      <c r="Q167" s="106">
        <f t="shared" si="158"/>
        <v>0</v>
      </c>
      <c r="R167" s="106"/>
      <c r="S167" s="106">
        <f t="shared" si="158"/>
        <v>0</v>
      </c>
      <c r="T167" s="106">
        <f t="shared" si="158"/>
        <v>0</v>
      </c>
      <c r="U167" s="108"/>
    </row>
    <row r="168" spans="1:21" x14ac:dyDescent="0.2">
      <c r="A168" s="283"/>
      <c r="B168" s="286"/>
      <c r="C168" s="289"/>
      <c r="D168" s="118" t="s">
        <v>14</v>
      </c>
      <c r="E168" s="119"/>
      <c r="F168" s="95"/>
      <c r="G168" s="95"/>
      <c r="H168" s="97"/>
      <c r="I168" s="97"/>
      <c r="J168" s="102">
        <f>SUM(E168*F168)</f>
        <v>0</v>
      </c>
      <c r="K168" s="102">
        <f>(E168*G168)</f>
        <v>0</v>
      </c>
      <c r="L168" s="96">
        <f>SUM(J168,K168)</f>
        <v>0</v>
      </c>
      <c r="M168" s="98">
        <f>SUM(J168-H168)</f>
        <v>0</v>
      </c>
      <c r="N168" s="98">
        <f>SUM(K168-I168)</f>
        <v>0</v>
      </c>
      <c r="O168" s="102"/>
      <c r="P168" s="102"/>
      <c r="Q168" s="103"/>
      <c r="R168" s="98"/>
      <c r="S168" s="103"/>
      <c r="T168" s="103"/>
      <c r="U168" s="104"/>
    </row>
    <row r="169" spans="1:21" x14ac:dyDescent="0.2">
      <c r="A169" s="283"/>
      <c r="B169" s="286"/>
      <c r="C169" s="289"/>
      <c r="D169" s="118" t="s">
        <v>15</v>
      </c>
      <c r="E169" s="119"/>
      <c r="F169" s="95">
        <v>5.98</v>
      </c>
      <c r="G169" s="95">
        <v>57</v>
      </c>
      <c r="H169" s="97"/>
      <c r="I169" s="97"/>
      <c r="J169" s="102">
        <f t="shared" ref="J169:J170" si="159">SUM(E169*F169)</f>
        <v>0</v>
      </c>
      <c r="K169" s="102">
        <f t="shared" ref="K169:K170" si="160">(E169*G169)</f>
        <v>0</v>
      </c>
      <c r="L169" s="96">
        <f t="shared" ref="L169:L170" si="161">SUM(J169,K169)</f>
        <v>0</v>
      </c>
      <c r="M169" s="98">
        <f t="shared" ref="M169:N170" si="162">SUM(J169-H169)</f>
        <v>0</v>
      </c>
      <c r="N169" s="98">
        <f t="shared" si="162"/>
        <v>0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83"/>
      <c r="B170" s="286"/>
      <c r="C170" s="289"/>
      <c r="D170" s="118" t="s">
        <v>16</v>
      </c>
      <c r="E170" s="120"/>
      <c r="F170" s="95"/>
      <c r="G170" s="95"/>
      <c r="H170" s="97"/>
      <c r="I170" s="97"/>
      <c r="J170" s="102">
        <f t="shared" si="159"/>
        <v>0</v>
      </c>
      <c r="K170" s="102">
        <f t="shared" si="160"/>
        <v>0</v>
      </c>
      <c r="L170" s="96">
        <f t="shared" si="161"/>
        <v>0</v>
      </c>
      <c r="M170" s="98">
        <f t="shared" si="162"/>
        <v>0</v>
      </c>
      <c r="N170" s="98">
        <f t="shared" si="162"/>
        <v>0</v>
      </c>
      <c r="O170" s="102"/>
      <c r="P170" s="102"/>
      <c r="Q170" s="103"/>
      <c r="R170" s="98"/>
      <c r="S170" s="103"/>
      <c r="T170" s="103"/>
      <c r="U170" s="104"/>
    </row>
    <row r="171" spans="1:21" ht="24" x14ac:dyDescent="0.2">
      <c r="A171" s="283"/>
      <c r="B171" s="286"/>
      <c r="C171" s="289"/>
      <c r="D171" s="105" t="s">
        <v>54</v>
      </c>
      <c r="E171" s="106">
        <f>SUM(E168,E169,E170)</f>
        <v>0</v>
      </c>
      <c r="F171" s="106"/>
      <c r="G171" s="106"/>
      <c r="H171" s="107">
        <f>SUM(H168:H170)</f>
        <v>0</v>
      </c>
      <c r="I171" s="107">
        <f>SUM(I168:I170)</f>
        <v>0</v>
      </c>
      <c r="J171" s="106">
        <f t="shared" ref="J171:T171" si="163">SUM(J168,J169,J170)</f>
        <v>0</v>
      </c>
      <c r="K171" s="106">
        <f t="shared" si="163"/>
        <v>0</v>
      </c>
      <c r="L171" s="106">
        <f t="shared" si="163"/>
        <v>0</v>
      </c>
      <c r="M171" s="106">
        <f t="shared" si="163"/>
        <v>0</v>
      </c>
      <c r="N171" s="106">
        <f t="shared" si="163"/>
        <v>0</v>
      </c>
      <c r="O171" s="106">
        <f t="shared" si="163"/>
        <v>0</v>
      </c>
      <c r="P171" s="106">
        <f t="shared" si="163"/>
        <v>0</v>
      </c>
      <c r="Q171" s="106">
        <f t="shared" si="163"/>
        <v>0</v>
      </c>
      <c r="R171" s="106"/>
      <c r="S171" s="106">
        <f t="shared" si="163"/>
        <v>0</v>
      </c>
      <c r="T171" s="106">
        <f t="shared" si="163"/>
        <v>0</v>
      </c>
      <c r="U171" s="108"/>
    </row>
    <row r="172" spans="1:21" x14ac:dyDescent="0.2">
      <c r="A172" s="283"/>
      <c r="B172" s="286"/>
      <c r="C172" s="289"/>
      <c r="D172" s="118" t="s">
        <v>17</v>
      </c>
      <c r="E172" s="119"/>
      <c r="F172" s="95"/>
      <c r="G172" s="95"/>
      <c r="H172" s="97"/>
      <c r="I172" s="97"/>
      <c r="J172" s="102">
        <f>SUM(E172*F172)</f>
        <v>0</v>
      </c>
      <c r="K172" s="102">
        <f>(E172*G172)</f>
        <v>0</v>
      </c>
      <c r="L172" s="96">
        <f>SUM(J172,K172)</f>
        <v>0</v>
      </c>
      <c r="M172" s="98">
        <f>SUM(J172-H172)</f>
        <v>0</v>
      </c>
      <c r="N172" s="98">
        <f>SUM(K172-I172)</f>
        <v>0</v>
      </c>
      <c r="O172" s="102"/>
      <c r="P172" s="102"/>
      <c r="Q172" s="103"/>
      <c r="R172" s="98"/>
      <c r="S172" s="103"/>
      <c r="T172" s="103"/>
      <c r="U172" s="104"/>
    </row>
    <row r="173" spans="1:21" x14ac:dyDescent="0.2">
      <c r="A173" s="283"/>
      <c r="B173" s="286"/>
      <c r="C173" s="289"/>
      <c r="D173" s="118" t="s">
        <v>18</v>
      </c>
      <c r="E173" s="119"/>
      <c r="F173" s="95"/>
      <c r="G173" s="95"/>
      <c r="H173" s="97"/>
      <c r="I173" s="97"/>
      <c r="J173" s="102">
        <f t="shared" ref="J173:J174" si="164">SUM(E173*F173)</f>
        <v>0</v>
      </c>
      <c r="K173" s="102">
        <f t="shared" ref="K173:K174" si="165">(E173*G173)</f>
        <v>0</v>
      </c>
      <c r="L173" s="96">
        <f t="shared" ref="L173:L174" si="166">SUM(J173,K173)</f>
        <v>0</v>
      </c>
      <c r="M173" s="98">
        <f t="shared" ref="M173:N174" si="167">SUM(J173-H173)</f>
        <v>0</v>
      </c>
      <c r="N173" s="98">
        <f t="shared" si="167"/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84"/>
      <c r="B174" s="287"/>
      <c r="C174" s="290"/>
      <c r="D174" s="118" t="s">
        <v>19</v>
      </c>
      <c r="E174" s="120"/>
      <c r="F174" s="95"/>
      <c r="G174" s="95"/>
      <c r="H174" s="97"/>
      <c r="I174" s="97"/>
      <c r="J174" s="102">
        <f t="shared" si="164"/>
        <v>0</v>
      </c>
      <c r="K174" s="102">
        <f t="shared" si="165"/>
        <v>0</v>
      </c>
      <c r="L174" s="96">
        <f t="shared" si="166"/>
        <v>0</v>
      </c>
      <c r="M174" s="98">
        <f t="shared" si="167"/>
        <v>0</v>
      </c>
      <c r="N174" s="98">
        <f t="shared" si="167"/>
        <v>0</v>
      </c>
      <c r="O174" s="102"/>
      <c r="P174" s="102"/>
      <c r="Q174" s="103"/>
      <c r="R174" s="98"/>
      <c r="S174" s="103"/>
      <c r="T174" s="103"/>
      <c r="U174" s="104"/>
    </row>
    <row r="175" spans="1:21" ht="24.75" x14ac:dyDescent="0.25">
      <c r="A175" s="82"/>
      <c r="B175" s="109"/>
      <c r="C175" s="109"/>
      <c r="D175" s="105" t="s">
        <v>55</v>
      </c>
      <c r="E175" s="106">
        <f>SUM(E172,E173,E174)</f>
        <v>0</v>
      </c>
      <c r="F175" s="106"/>
      <c r="G175" s="106"/>
      <c r="H175" s="164">
        <f>SUM(H172:H174)</f>
        <v>0</v>
      </c>
      <c r="I175" s="164">
        <f>SUM(I172:I174)</f>
        <v>0</v>
      </c>
      <c r="J175" s="106">
        <f t="shared" ref="J175:T175" si="168">SUM(J172,J173,J174)</f>
        <v>0</v>
      </c>
      <c r="K175" s="106">
        <f t="shared" si="168"/>
        <v>0</v>
      </c>
      <c r="L175" s="106">
        <f t="shared" si="168"/>
        <v>0</v>
      </c>
      <c r="M175" s="106">
        <f t="shared" si="168"/>
        <v>0</v>
      </c>
      <c r="N175" s="106">
        <f t="shared" si="168"/>
        <v>0</v>
      </c>
      <c r="O175" s="106">
        <f t="shared" si="168"/>
        <v>0</v>
      </c>
      <c r="P175" s="106">
        <f t="shared" si="168"/>
        <v>0</v>
      </c>
      <c r="Q175" s="106">
        <f t="shared" si="168"/>
        <v>0</v>
      </c>
      <c r="R175" s="106"/>
      <c r="S175" s="106">
        <f t="shared" si="168"/>
        <v>0</v>
      </c>
      <c r="T175" s="106">
        <f t="shared" si="168"/>
        <v>0</v>
      </c>
      <c r="U175" s="108"/>
    </row>
    <row r="176" spans="1:21" ht="24" x14ac:dyDescent="0.2">
      <c r="A176" s="134"/>
      <c r="B176" s="134"/>
      <c r="C176" s="135"/>
      <c r="D176" s="136" t="s">
        <v>58</v>
      </c>
      <c r="E176" s="137">
        <f>SUM(E163+E167+E171+E175)</f>
        <v>0</v>
      </c>
      <c r="F176" s="137"/>
      <c r="G176" s="137"/>
      <c r="H176" s="161">
        <f>SUM(H163,H167,H171,H175)</f>
        <v>0</v>
      </c>
      <c r="I176" s="161">
        <f>SUM(I163,I167,I171,I175)</f>
        <v>0</v>
      </c>
      <c r="J176" s="137">
        <f t="shared" ref="J176:T176" si="169">SUM(J163+J167+J171+J175)</f>
        <v>0</v>
      </c>
      <c r="K176" s="137">
        <f t="shared" si="169"/>
        <v>0</v>
      </c>
      <c r="L176" s="137">
        <f t="shared" si="169"/>
        <v>0</v>
      </c>
      <c r="M176" s="137">
        <f t="shared" si="169"/>
        <v>0</v>
      </c>
      <c r="N176" s="137">
        <f t="shared" si="169"/>
        <v>0</v>
      </c>
      <c r="O176" s="137">
        <f t="shared" si="169"/>
        <v>0</v>
      </c>
      <c r="P176" s="137">
        <f t="shared" si="169"/>
        <v>0</v>
      </c>
      <c r="Q176" s="137">
        <f t="shared" si="169"/>
        <v>0</v>
      </c>
      <c r="R176" s="137"/>
      <c r="S176" s="137">
        <f t="shared" si="169"/>
        <v>0</v>
      </c>
      <c r="T176" s="137">
        <f t="shared" si="169"/>
        <v>0</v>
      </c>
      <c r="U176" s="139"/>
    </row>
    <row r="177" spans="1:21" ht="36" x14ac:dyDescent="0.2">
      <c r="A177" s="167"/>
      <c r="B177" s="111"/>
      <c r="C177" s="112"/>
      <c r="D177" s="113" t="s">
        <v>59</v>
      </c>
      <c r="E177" s="114">
        <f>E176+'2019'!E168</f>
        <v>42.66</v>
      </c>
      <c r="F177" s="114"/>
      <c r="G177" s="114"/>
      <c r="H177" s="114">
        <f>H176+'2019'!H168</f>
        <v>255.10000000000002</v>
      </c>
      <c r="I177" s="114">
        <f>I176+'2019'!I168</f>
        <v>2153.5</v>
      </c>
      <c r="J177" s="114">
        <f>J176+'2019'!J168</f>
        <v>255.10680000000002</v>
      </c>
      <c r="K177" s="114">
        <f>K176+'2019'!K168</f>
        <v>2153.5</v>
      </c>
      <c r="L177" s="114">
        <f>L176+'2019'!L168</f>
        <v>2408.6068000000005</v>
      </c>
      <c r="M177" s="114">
        <f>M176+'2019'!M168</f>
        <v>6.8000000000267846E-3</v>
      </c>
      <c r="N177" s="114">
        <f>N176+'2019'!N168</f>
        <v>2.2737367544323206E-13</v>
      </c>
      <c r="O177" s="114">
        <f>O176+'2019'!O168</f>
        <v>0</v>
      </c>
      <c r="P177" s="114">
        <f>P176+'2019'!P168</f>
        <v>0</v>
      </c>
      <c r="Q177" s="114">
        <f>Q176+'2019'!Q168</f>
        <v>327.2</v>
      </c>
      <c r="R177" s="114">
        <f>I177-Q177</f>
        <v>1826.3</v>
      </c>
      <c r="S177" s="114">
        <f>S176+'2019'!S168</f>
        <v>0</v>
      </c>
      <c r="T177" s="114">
        <f>T176+'2019'!T168</f>
        <v>0</v>
      </c>
      <c r="U177" s="116"/>
    </row>
    <row r="178" spans="1:21" x14ac:dyDescent="0.2">
      <c r="A178" s="270">
        <v>10</v>
      </c>
      <c r="B178" s="273" t="s">
        <v>20</v>
      </c>
      <c r="C178" s="236" t="s">
        <v>21</v>
      </c>
      <c r="D178" s="118" t="s">
        <v>8</v>
      </c>
      <c r="E178" s="119">
        <v>2061.5369999999998</v>
      </c>
      <c r="F178" s="122">
        <v>6.02</v>
      </c>
      <c r="G178" s="95">
        <v>47.5</v>
      </c>
      <c r="H178" s="97">
        <v>12410.45</v>
      </c>
      <c r="I178" s="182">
        <v>97923.01</v>
      </c>
      <c r="J178" s="102">
        <f>(E178*F178)</f>
        <v>12410.452739999999</v>
      </c>
      <c r="K178" s="102">
        <f>(E178*G178)</f>
        <v>97923.007499999992</v>
      </c>
      <c r="L178" s="96">
        <f>SUM(J178,K178)</f>
        <v>110333.46023999999</v>
      </c>
      <c r="M178" s="98">
        <f>SUM(J178-H178)</f>
        <v>2.7399999980843859E-3</v>
      </c>
      <c r="N178" s="98">
        <f>SUM(K178-I178)</f>
        <v>-2.5000000023283064E-3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71"/>
      <c r="B179" s="274"/>
      <c r="C179" s="237"/>
      <c r="D179" s="118" t="s">
        <v>9</v>
      </c>
      <c r="E179" s="120">
        <v>2256.3519999999999</v>
      </c>
      <c r="F179" s="122">
        <v>6.02</v>
      </c>
      <c r="G179" s="95">
        <v>47.5</v>
      </c>
      <c r="H179" s="97">
        <v>13583.24</v>
      </c>
      <c r="I179" s="182">
        <v>107176.72</v>
      </c>
      <c r="J179" s="102">
        <f>(E179*F179)</f>
        <v>13583.239039999999</v>
      </c>
      <c r="K179" s="102">
        <f t="shared" ref="K179:K180" si="170">(E179*G179)</f>
        <v>107176.71999999999</v>
      </c>
      <c r="L179" s="96">
        <f t="shared" ref="L179:L181" si="171">SUM(J179,K179)</f>
        <v>120759.95903999999</v>
      </c>
      <c r="M179" s="98">
        <f t="shared" ref="M179:N181" si="172">SUM(J179-H179)</f>
        <v>-9.6000000121421181E-4</v>
      </c>
      <c r="N179" s="98">
        <f t="shared" si="172"/>
        <v>-1.4551915228366852E-11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71"/>
      <c r="B180" s="274"/>
      <c r="C180" s="237"/>
      <c r="D180" s="170" t="s">
        <v>63</v>
      </c>
      <c r="E180" s="120">
        <v>1671.8409999999999</v>
      </c>
      <c r="F180" s="122">
        <v>6.02</v>
      </c>
      <c r="G180" s="95">
        <v>47.5</v>
      </c>
      <c r="H180" s="97">
        <v>10064.48</v>
      </c>
      <c r="I180" s="182">
        <v>79412.45</v>
      </c>
      <c r="J180" s="102">
        <f>(E180*F180)</f>
        <v>10064.482819999999</v>
      </c>
      <c r="K180" s="102">
        <f t="shared" si="170"/>
        <v>79412.447499999995</v>
      </c>
      <c r="L180" s="96">
        <f t="shared" si="171"/>
        <v>89476.930319999999</v>
      </c>
      <c r="M180" s="98">
        <f t="shared" si="172"/>
        <v>2.8199999997013947E-3</v>
      </c>
      <c r="N180" s="98">
        <f t="shared" si="172"/>
        <v>-2.5000000023283064E-3</v>
      </c>
      <c r="O180" s="102"/>
      <c r="P180" s="102"/>
      <c r="Q180" s="103"/>
      <c r="R180" s="98"/>
      <c r="S180" s="103"/>
      <c r="T180" s="103"/>
      <c r="U180" s="104"/>
    </row>
    <row r="181" spans="1:21" ht="24" x14ac:dyDescent="0.2">
      <c r="A181" s="271"/>
      <c r="B181" s="274"/>
      <c r="C181" s="237"/>
      <c r="D181" s="170" t="s">
        <v>64</v>
      </c>
      <c r="E181" s="101">
        <v>771.41499999999996</v>
      </c>
      <c r="F181" s="122">
        <v>6.02</v>
      </c>
      <c r="G181" s="95">
        <v>34.5</v>
      </c>
      <c r="H181" s="97">
        <v>4643.95</v>
      </c>
      <c r="I181" s="182">
        <v>26613.82</v>
      </c>
      <c r="J181" s="96">
        <f t="shared" ref="J181" si="173">(E181*F181)</f>
        <v>4643.9182999999994</v>
      </c>
      <c r="K181" s="96">
        <f>SUM(E181*G181)</f>
        <v>26613.817499999997</v>
      </c>
      <c r="L181" s="96">
        <f t="shared" si="171"/>
        <v>31257.735799999995</v>
      </c>
      <c r="M181" s="98">
        <f t="shared" si="172"/>
        <v>-3.1700000000455475E-2</v>
      </c>
      <c r="N181" s="98">
        <f t="shared" si="172"/>
        <v>-2.5000000023283064E-3</v>
      </c>
      <c r="O181" s="102"/>
      <c r="P181" s="102"/>
      <c r="Q181" s="103"/>
      <c r="R181" s="98"/>
      <c r="S181" s="103"/>
      <c r="T181" s="103"/>
      <c r="U181" s="104"/>
    </row>
    <row r="182" spans="1:21" ht="24" x14ac:dyDescent="0.2">
      <c r="A182" s="271"/>
      <c r="B182" s="274"/>
      <c r="C182" s="237"/>
      <c r="D182" s="105" t="s">
        <v>52</v>
      </c>
      <c r="E182" s="106">
        <f>SUM(E178,E179,E180:E181)</f>
        <v>6761.1449999999995</v>
      </c>
      <c r="F182" s="106"/>
      <c r="G182" s="106"/>
      <c r="H182" s="106">
        <f>SUM(H178,H179,H180:H181)</f>
        <v>40702.119999999995</v>
      </c>
      <c r="I182" s="106">
        <f t="shared" ref="I182:T182" si="174">SUM(I178,I179,I180:I181)</f>
        <v>311126</v>
      </c>
      <c r="J182" s="106">
        <f t="shared" si="174"/>
        <v>40702.092899999996</v>
      </c>
      <c r="K182" s="106">
        <f t="shared" si="174"/>
        <v>311125.99249999999</v>
      </c>
      <c r="L182" s="106">
        <f t="shared" si="174"/>
        <v>351828.08539999998</v>
      </c>
      <c r="M182" s="106">
        <f t="shared" si="174"/>
        <v>-2.7100000003883906E-2</v>
      </c>
      <c r="N182" s="106">
        <f t="shared" si="174"/>
        <v>-7.5000000215368345E-3</v>
      </c>
      <c r="O182" s="106">
        <f t="shared" si="174"/>
        <v>0</v>
      </c>
      <c r="P182" s="106">
        <f t="shared" si="174"/>
        <v>0</v>
      </c>
      <c r="Q182" s="106">
        <f t="shared" si="174"/>
        <v>0</v>
      </c>
      <c r="R182" s="106">
        <f t="shared" si="174"/>
        <v>0</v>
      </c>
      <c r="S182" s="106">
        <f t="shared" si="174"/>
        <v>0</v>
      </c>
      <c r="T182" s="106">
        <f t="shared" si="174"/>
        <v>0</v>
      </c>
      <c r="U182" s="108"/>
    </row>
    <row r="183" spans="1:21" x14ac:dyDescent="0.2">
      <c r="A183" s="271"/>
      <c r="B183" s="274"/>
      <c r="C183" s="237"/>
      <c r="D183" s="118" t="s">
        <v>11</v>
      </c>
      <c r="E183" s="119">
        <v>2314.6370000000002</v>
      </c>
      <c r="F183" s="122">
        <v>6.02</v>
      </c>
      <c r="G183" s="95">
        <v>34.5</v>
      </c>
      <c r="H183" s="97">
        <v>13934.11</v>
      </c>
      <c r="I183" s="182">
        <v>79854.98</v>
      </c>
      <c r="J183" s="102">
        <f>(E183*F183)</f>
        <v>13934.114740000001</v>
      </c>
      <c r="K183" s="102">
        <f>(E183*G183)</f>
        <v>79854.976500000004</v>
      </c>
      <c r="L183" s="96">
        <f>SUM(J183,K183)</f>
        <v>93789.091240000009</v>
      </c>
      <c r="M183" s="98">
        <f>SUM(J183-H183)</f>
        <v>4.7400000003108289E-3</v>
      </c>
      <c r="N183" s="98">
        <f>SUM(K183-I183)</f>
        <v>-3.4999999916180968E-3</v>
      </c>
      <c r="O183" s="102"/>
      <c r="P183" s="102"/>
      <c r="Q183" s="103"/>
      <c r="R183" s="98"/>
      <c r="S183" s="103"/>
      <c r="T183" s="103"/>
      <c r="U183" s="104"/>
    </row>
    <row r="184" spans="1:21" x14ac:dyDescent="0.2">
      <c r="A184" s="271"/>
      <c r="B184" s="274"/>
      <c r="C184" s="237"/>
      <c r="D184" s="118" t="s">
        <v>12</v>
      </c>
      <c r="E184" s="119">
        <v>2556.433</v>
      </c>
      <c r="F184" s="122">
        <v>6.02</v>
      </c>
      <c r="G184" s="95">
        <v>34.5</v>
      </c>
      <c r="H184" s="97">
        <v>15389.73</v>
      </c>
      <c r="I184" s="182">
        <v>88196.94</v>
      </c>
      <c r="J184" s="102">
        <f>(E184*F184)</f>
        <v>15389.726659999998</v>
      </c>
      <c r="K184" s="102">
        <f t="shared" ref="K184:K185" si="175">(E184*G184)</f>
        <v>88196.938500000004</v>
      </c>
      <c r="L184" s="96">
        <f t="shared" ref="L184:L185" si="176">SUM(J184,K184)</f>
        <v>103586.66516</v>
      </c>
      <c r="M184" s="98">
        <f t="shared" ref="M184:N185" si="177">SUM(J184-H184)</f>
        <v>-3.340000001117005E-3</v>
      </c>
      <c r="N184" s="98">
        <f t="shared" si="177"/>
        <v>-1.4999999984866008E-3</v>
      </c>
      <c r="O184" s="102"/>
      <c r="P184" s="102"/>
      <c r="Q184" s="103"/>
      <c r="R184" s="98"/>
      <c r="S184" s="103"/>
      <c r="T184" s="103"/>
      <c r="U184" s="104"/>
    </row>
    <row r="185" spans="1:21" x14ac:dyDescent="0.2">
      <c r="A185" s="271"/>
      <c r="B185" s="275"/>
      <c r="C185" s="237"/>
      <c r="D185" s="118" t="s">
        <v>13</v>
      </c>
      <c r="E185" s="119">
        <v>2488.788</v>
      </c>
      <c r="F185" s="122">
        <v>6.02</v>
      </c>
      <c r="G185" s="95">
        <v>34.5</v>
      </c>
      <c r="H185" s="97">
        <v>14982.5</v>
      </c>
      <c r="I185" s="182">
        <v>85863.19</v>
      </c>
      <c r="J185" s="102">
        <f>(E185*F185)</f>
        <v>14982.50376</v>
      </c>
      <c r="K185" s="102">
        <f t="shared" si="175"/>
        <v>85863.186000000002</v>
      </c>
      <c r="L185" s="96">
        <f t="shared" si="176"/>
        <v>100845.68976000001</v>
      </c>
      <c r="M185" s="98">
        <f t="shared" si="177"/>
        <v>3.7599999996018596E-3</v>
      </c>
      <c r="N185" s="98">
        <f t="shared" si="177"/>
        <v>-4.0000000008149073E-3</v>
      </c>
      <c r="O185" s="102"/>
      <c r="P185" s="102"/>
      <c r="Q185" s="103"/>
      <c r="R185" s="98"/>
      <c r="S185" s="103"/>
      <c r="T185" s="103"/>
      <c r="U185" s="104"/>
    </row>
    <row r="186" spans="1:21" ht="24" x14ac:dyDescent="0.2">
      <c r="A186" s="271"/>
      <c r="B186" s="123"/>
      <c r="C186" s="237"/>
      <c r="D186" s="105" t="s">
        <v>53</v>
      </c>
      <c r="E186" s="106">
        <f>SUM(E183,E184,E185)</f>
        <v>7359.8580000000002</v>
      </c>
      <c r="F186" s="106"/>
      <c r="G186" s="106"/>
      <c r="H186" s="106">
        <f t="shared" ref="H186:T186" si="178">SUM(H183,H184,H185)</f>
        <v>44306.34</v>
      </c>
      <c r="I186" s="106">
        <f t="shared" si="178"/>
        <v>253915.11</v>
      </c>
      <c r="J186" s="106">
        <f t="shared" si="178"/>
        <v>44306.345159999997</v>
      </c>
      <c r="K186" s="106">
        <f t="shared" si="178"/>
        <v>253915.10100000002</v>
      </c>
      <c r="L186" s="106">
        <f t="shared" si="178"/>
        <v>298221.44616000005</v>
      </c>
      <c r="M186" s="106">
        <f t="shared" si="178"/>
        <v>5.1599999987956835E-3</v>
      </c>
      <c r="N186" s="106">
        <f t="shared" si="178"/>
        <v>-8.9999999909196049E-3</v>
      </c>
      <c r="O186" s="106">
        <f t="shared" si="178"/>
        <v>0</v>
      </c>
      <c r="P186" s="106">
        <f t="shared" si="178"/>
        <v>0</v>
      </c>
      <c r="Q186" s="106">
        <f t="shared" si="178"/>
        <v>0</v>
      </c>
      <c r="R186" s="106"/>
      <c r="S186" s="106">
        <f t="shared" si="178"/>
        <v>0</v>
      </c>
      <c r="T186" s="106">
        <f t="shared" si="178"/>
        <v>0</v>
      </c>
      <c r="U186" s="108"/>
    </row>
    <row r="187" spans="1:21" x14ac:dyDescent="0.2">
      <c r="A187" s="271"/>
      <c r="B187" s="273" t="s">
        <v>29</v>
      </c>
      <c r="C187" s="237"/>
      <c r="D187" s="118" t="s">
        <v>14</v>
      </c>
      <c r="E187" s="119">
        <v>2580.31</v>
      </c>
      <c r="F187" s="122">
        <v>6.02</v>
      </c>
      <c r="G187" s="95">
        <v>34.5</v>
      </c>
      <c r="H187" s="97">
        <v>15533.47</v>
      </c>
      <c r="I187" s="182">
        <v>89020.7</v>
      </c>
      <c r="J187" s="102">
        <f>(E187*F187)</f>
        <v>15533.466199999999</v>
      </c>
      <c r="K187" s="102">
        <f>(E187*G187)</f>
        <v>89020.694999999992</v>
      </c>
      <c r="L187" s="96">
        <f>SUM(J187,K187)</f>
        <v>104554.16119999999</v>
      </c>
      <c r="M187" s="98">
        <f>SUM(J187-H187)</f>
        <v>-3.800000000410364E-3</v>
      </c>
      <c r="N187" s="98">
        <f>SUM(K187-I187)</f>
        <v>-5.0000000046566129E-3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71"/>
      <c r="B188" s="274"/>
      <c r="C188" s="237"/>
      <c r="D188" s="118" t="s">
        <v>15</v>
      </c>
      <c r="E188" s="119">
        <v>2638.748</v>
      </c>
      <c r="F188" s="122">
        <v>6.02</v>
      </c>
      <c r="G188" s="95">
        <v>34.5</v>
      </c>
      <c r="H188" s="97">
        <v>15885.26</v>
      </c>
      <c r="I188" s="182">
        <v>91036.81</v>
      </c>
      <c r="J188" s="102">
        <f>(E188*F188)</f>
        <v>15885.26296</v>
      </c>
      <c r="K188" s="102">
        <f t="shared" ref="K188:K189" si="179">(E188*G188)</f>
        <v>91036.805999999997</v>
      </c>
      <c r="L188" s="96">
        <f t="shared" ref="L188:L189" si="180">SUM(J188,K188)</f>
        <v>106922.06896</v>
      </c>
      <c r="M188" s="98">
        <f t="shared" ref="M188:N189" si="181">SUM(J188-H188)</f>
        <v>2.959999999802676E-3</v>
      </c>
      <c r="N188" s="98">
        <f t="shared" si="181"/>
        <v>-4.0000000008149073E-3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71"/>
      <c r="B189" s="274"/>
      <c r="C189" s="237"/>
      <c r="D189" s="118" t="s">
        <v>16</v>
      </c>
      <c r="E189" s="143">
        <v>2578.7849999999999</v>
      </c>
      <c r="F189" s="122">
        <v>6.02</v>
      </c>
      <c r="G189" s="95">
        <v>34.5</v>
      </c>
      <c r="H189" s="97">
        <v>15524.29</v>
      </c>
      <c r="I189" s="182">
        <v>88968.08</v>
      </c>
      <c r="J189" s="102">
        <f>(E189*F189)</f>
        <v>15524.285699999999</v>
      </c>
      <c r="K189" s="102">
        <f t="shared" si="179"/>
        <v>88968.08249999999</v>
      </c>
      <c r="L189" s="96">
        <f t="shared" si="180"/>
        <v>104492.36819999998</v>
      </c>
      <c r="M189" s="98">
        <f t="shared" si="181"/>
        <v>-4.3000000023312168E-3</v>
      </c>
      <c r="N189" s="98">
        <f t="shared" si="181"/>
        <v>2.4999999877763912E-3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71"/>
      <c r="B190" s="274"/>
      <c r="C190" s="237"/>
      <c r="D190" s="105" t="s">
        <v>54</v>
      </c>
      <c r="E190" s="106">
        <f>SUM(E187,E188,E189)</f>
        <v>7797.8429999999998</v>
      </c>
      <c r="F190" s="106"/>
      <c r="G190" s="106"/>
      <c r="H190" s="106">
        <f t="shared" ref="H190:T190" si="182">SUM(H187,H188,H189)</f>
        <v>46943.020000000004</v>
      </c>
      <c r="I190" s="106">
        <f t="shared" si="182"/>
        <v>269025.59000000003</v>
      </c>
      <c r="J190" s="106">
        <f t="shared" si="182"/>
        <v>46943.014859999996</v>
      </c>
      <c r="K190" s="106">
        <f t="shared" si="182"/>
        <v>269025.58349999995</v>
      </c>
      <c r="L190" s="106">
        <f t="shared" si="182"/>
        <v>315968.59835999995</v>
      </c>
      <c r="M190" s="106">
        <f t="shared" si="182"/>
        <v>-5.1400000029389048E-3</v>
      </c>
      <c r="N190" s="106">
        <f t="shared" si="182"/>
        <v>-6.5000000176951289E-3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71"/>
      <c r="B191" s="274"/>
      <c r="C191" s="237"/>
      <c r="D191" s="118" t="s">
        <v>17</v>
      </c>
      <c r="E191" s="119">
        <v>2700.232</v>
      </c>
      <c r="F191" s="122">
        <v>6.02</v>
      </c>
      <c r="G191" s="95">
        <v>34.5</v>
      </c>
      <c r="H191" s="97">
        <v>16255.4</v>
      </c>
      <c r="I191" s="182">
        <v>93158</v>
      </c>
      <c r="J191" s="102">
        <f>(E191*F191)</f>
        <v>16255.396639999999</v>
      </c>
      <c r="K191" s="102">
        <f>(E191*G191)</f>
        <v>93158.004000000001</v>
      </c>
      <c r="L191" s="96">
        <f>SUM(J191,K191)</f>
        <v>109413.40064000001</v>
      </c>
      <c r="M191" s="98">
        <f>SUM(J191-H191)</f>
        <v>-3.3600000006117625E-3</v>
      </c>
      <c r="N191" s="98">
        <f>SUM(K191-I191)</f>
        <v>4.0000000008149073E-3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71"/>
      <c r="B192" s="274"/>
      <c r="C192" s="237"/>
      <c r="D192" s="118" t="s">
        <v>18</v>
      </c>
      <c r="E192" s="119">
        <v>2009.3889999999999</v>
      </c>
      <c r="F192" s="122">
        <v>6.02</v>
      </c>
      <c r="G192" s="95">
        <v>34.5</v>
      </c>
      <c r="H192" s="97"/>
      <c r="I192" s="97"/>
      <c r="J192" s="102">
        <f>(E192*F192)</f>
        <v>12096.521779999999</v>
      </c>
      <c r="K192" s="102">
        <f t="shared" ref="K192:K193" si="183">(E192*G192)</f>
        <v>69323.920499999993</v>
      </c>
      <c r="L192" s="96">
        <f t="shared" ref="L192:L193" si="184">SUM(J192,K192)</f>
        <v>81420.442279999988</v>
      </c>
      <c r="M192" s="98">
        <f t="shared" ref="M192:N193" si="185">SUM(J192-H192)</f>
        <v>12096.521779999999</v>
      </c>
      <c r="N192" s="98">
        <f t="shared" si="185"/>
        <v>69323.920499999993</v>
      </c>
      <c r="O192" s="102"/>
      <c r="P192" s="102"/>
      <c r="Q192" s="103"/>
      <c r="R192" s="98"/>
      <c r="S192" s="103"/>
      <c r="T192" s="103"/>
      <c r="U192" s="104"/>
    </row>
    <row r="193" spans="1:21" x14ac:dyDescent="0.2">
      <c r="A193" s="272"/>
      <c r="B193" s="275"/>
      <c r="C193" s="238"/>
      <c r="D193" s="118" t="s">
        <v>19</v>
      </c>
      <c r="E193" s="143">
        <v>1936.2249999999999</v>
      </c>
      <c r="F193" s="122">
        <v>6.02</v>
      </c>
      <c r="G193" s="95">
        <v>34.5</v>
      </c>
      <c r="H193" s="97"/>
      <c r="I193" s="97"/>
      <c r="J193" s="102">
        <f>(E193*F193)</f>
        <v>11656.074499999999</v>
      </c>
      <c r="K193" s="102">
        <f t="shared" si="183"/>
        <v>66799.762499999997</v>
      </c>
      <c r="L193" s="96">
        <f t="shared" si="184"/>
        <v>78455.837</v>
      </c>
      <c r="M193" s="98">
        <f t="shared" si="185"/>
        <v>11656.074499999999</v>
      </c>
      <c r="N193" s="98">
        <f t="shared" si="185"/>
        <v>66799.762499999997</v>
      </c>
      <c r="O193" s="102"/>
      <c r="P193" s="102"/>
      <c r="Q193" s="103"/>
      <c r="R193" s="98"/>
      <c r="S193" s="103"/>
      <c r="T193" s="103"/>
      <c r="U193" s="104"/>
    </row>
    <row r="194" spans="1:21" ht="24.75" x14ac:dyDescent="0.25">
      <c r="A194" s="82"/>
      <c r="B194" s="82"/>
      <c r="C194" s="82"/>
      <c r="D194" s="105" t="s">
        <v>55</v>
      </c>
      <c r="E194" s="106">
        <f>SUM(E191,E192,E193)</f>
        <v>6645.8459999999995</v>
      </c>
      <c r="F194" s="106"/>
      <c r="G194" s="106"/>
      <c r="H194" s="106">
        <f t="shared" ref="H194:T194" si="186">SUM(H191,H192,H193)</f>
        <v>16255.4</v>
      </c>
      <c r="I194" s="106">
        <f t="shared" si="186"/>
        <v>93158</v>
      </c>
      <c r="J194" s="106">
        <f t="shared" si="186"/>
        <v>40007.992919999997</v>
      </c>
      <c r="K194" s="106">
        <f t="shared" si="186"/>
        <v>229281.68699999998</v>
      </c>
      <c r="L194" s="106">
        <f t="shared" si="186"/>
        <v>269289.67992000002</v>
      </c>
      <c r="M194" s="106">
        <f t="shared" si="186"/>
        <v>23752.592919999996</v>
      </c>
      <c r="N194" s="106">
        <f t="shared" si="186"/>
        <v>136123.68699999998</v>
      </c>
      <c r="O194" s="106">
        <f t="shared" si="186"/>
        <v>0</v>
      </c>
      <c r="P194" s="106">
        <f t="shared" si="186"/>
        <v>0</v>
      </c>
      <c r="Q194" s="106">
        <f t="shared" si="186"/>
        <v>0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1" ht="24" x14ac:dyDescent="0.2">
      <c r="A195" s="134"/>
      <c r="B195" s="134"/>
      <c r="C195" s="135"/>
      <c r="D195" s="136" t="s">
        <v>58</v>
      </c>
      <c r="E195" s="137">
        <f>SUM(E182+E186+E190+E194)</f>
        <v>28564.692000000003</v>
      </c>
      <c r="F195" s="137"/>
      <c r="G195" s="137"/>
      <c r="H195" s="137">
        <f>SUM(H182+H186+H190+H194)</f>
        <v>148206.87999999998</v>
      </c>
      <c r="I195" s="137">
        <f t="shared" ref="I195:T195" si="187">SUM(I182+I186+I190+I194)</f>
        <v>927224.7</v>
      </c>
      <c r="J195" s="137">
        <f t="shared" si="187"/>
        <v>171959.44583999997</v>
      </c>
      <c r="K195" s="137">
        <f t="shared" si="187"/>
        <v>1063348.3639999998</v>
      </c>
      <c r="L195" s="137">
        <f t="shared" si="187"/>
        <v>1235307.80984</v>
      </c>
      <c r="M195" s="137">
        <f t="shared" si="187"/>
        <v>23752.565839999988</v>
      </c>
      <c r="N195" s="137">
        <f t="shared" si="187"/>
        <v>136123.66399999993</v>
      </c>
      <c r="O195" s="137">
        <f t="shared" si="187"/>
        <v>0</v>
      </c>
      <c r="P195" s="137">
        <f t="shared" si="187"/>
        <v>0</v>
      </c>
      <c r="Q195" s="137">
        <f t="shared" si="187"/>
        <v>0</v>
      </c>
      <c r="R195" s="137"/>
      <c r="S195" s="137">
        <f t="shared" si="187"/>
        <v>0</v>
      </c>
      <c r="T195" s="137">
        <f t="shared" si="187"/>
        <v>0</v>
      </c>
      <c r="U195" s="139"/>
    </row>
    <row r="196" spans="1:21" ht="36" x14ac:dyDescent="0.2">
      <c r="A196" s="111"/>
      <c r="B196" s="111"/>
      <c r="C196" s="112"/>
      <c r="D196" s="113" t="s">
        <v>59</v>
      </c>
      <c r="E196" s="114">
        <f>E195+'2019'!E186</f>
        <v>266242.022</v>
      </c>
      <c r="F196" s="114"/>
      <c r="G196" s="114"/>
      <c r="H196" s="114">
        <f>H195+'2019'!H186</f>
        <v>1167894.7559999998</v>
      </c>
      <c r="I196" s="114">
        <f>I195+'2019'!I186</f>
        <v>7148648.0240000002</v>
      </c>
      <c r="J196" s="114">
        <f>J195+'2019'!J186</f>
        <v>1191647.3647999999</v>
      </c>
      <c r="K196" s="114">
        <f>K195+'2019'!K186</f>
        <v>7284771.8460000008</v>
      </c>
      <c r="L196" s="114">
        <f>L195+'2019'!L186</f>
        <v>8476419.2107999995</v>
      </c>
      <c r="M196" s="114">
        <f>M195+'2019'!M186</f>
        <v>23752.608799999958</v>
      </c>
      <c r="N196" s="114">
        <f>N195+'2019'!N186</f>
        <v>136123.82200000001</v>
      </c>
      <c r="O196" s="114">
        <f>O195+'2019'!O186</f>
        <v>0</v>
      </c>
      <c r="P196" s="114">
        <f>P195+'2019'!P186</f>
        <v>0</v>
      </c>
      <c r="Q196" s="114">
        <f>Q195+'2019'!Q186</f>
        <v>4475836.59</v>
      </c>
      <c r="R196" s="114">
        <f>I196-Q196</f>
        <v>2672811.4340000004</v>
      </c>
      <c r="S196" s="114">
        <f>S195+'2019'!S186</f>
        <v>0</v>
      </c>
      <c r="T196" s="114">
        <f>T195+'2019'!T186</f>
        <v>0</v>
      </c>
      <c r="U196" s="116"/>
    </row>
    <row r="197" spans="1:21" x14ac:dyDescent="0.2">
      <c r="A197" s="270">
        <v>11</v>
      </c>
      <c r="B197" s="273" t="s">
        <v>34</v>
      </c>
      <c r="C197" s="276" t="s">
        <v>30</v>
      </c>
      <c r="D197" s="118" t="s">
        <v>8</v>
      </c>
      <c r="E197" s="119">
        <v>162.66300000000001</v>
      </c>
      <c r="F197" s="122">
        <v>6.02</v>
      </c>
      <c r="G197" s="95">
        <v>95</v>
      </c>
      <c r="H197" s="97">
        <v>979.23</v>
      </c>
      <c r="I197" s="182">
        <v>15452.99</v>
      </c>
      <c r="J197" s="102">
        <f>(E197*F197)</f>
        <v>979.23126000000002</v>
      </c>
      <c r="K197" s="102">
        <f>(E197*G197)</f>
        <v>15452.985000000001</v>
      </c>
      <c r="L197" s="96">
        <f>SUM(J197,K197)</f>
        <v>16432.216260000001</v>
      </c>
      <c r="M197" s="98">
        <f>SUM(J197-H197)</f>
        <v>1.2600000000020373E-3</v>
      </c>
      <c r="N197" s="98">
        <f>SUM(K197-I197)</f>
        <v>-4.9999999991996447E-3</v>
      </c>
      <c r="O197" s="102"/>
      <c r="P197" s="102"/>
      <c r="Q197" s="231">
        <v>30960</v>
      </c>
      <c r="R197" s="98"/>
      <c r="S197" s="103"/>
      <c r="T197" s="103"/>
      <c r="U197" s="104"/>
    </row>
    <row r="198" spans="1:21" x14ac:dyDescent="0.2">
      <c r="A198" s="271"/>
      <c r="B198" s="274"/>
      <c r="C198" s="277"/>
      <c r="D198" s="118" t="s">
        <v>9</v>
      </c>
      <c r="E198" s="120">
        <v>166.142</v>
      </c>
      <c r="F198" s="122">
        <v>6.02</v>
      </c>
      <c r="G198" s="95">
        <v>95</v>
      </c>
      <c r="H198" s="97">
        <v>1000.17</v>
      </c>
      <c r="I198" s="182">
        <v>15783.49</v>
      </c>
      <c r="J198" s="102">
        <f>(E198*F198)</f>
        <v>1000.1748399999999</v>
      </c>
      <c r="K198" s="102">
        <f t="shared" ref="K198:K199" si="188">(E198*G198)</f>
        <v>15783.49</v>
      </c>
      <c r="L198" s="96">
        <f t="shared" ref="L198:L200" si="189">SUM(J198,K198)</f>
        <v>16783.664840000001</v>
      </c>
      <c r="M198" s="98">
        <f t="shared" ref="M198:N200" si="190">SUM(J198-H198)</f>
        <v>4.8399999999446663E-3</v>
      </c>
      <c r="N198" s="98">
        <f t="shared" si="190"/>
        <v>0</v>
      </c>
      <c r="O198" s="102"/>
      <c r="P198" s="102"/>
      <c r="Q198" s="103"/>
      <c r="R198" s="98"/>
      <c r="S198" s="103"/>
      <c r="T198" s="103"/>
      <c r="U198" s="104"/>
    </row>
    <row r="199" spans="1:21" ht="24" x14ac:dyDescent="0.2">
      <c r="A199" s="271"/>
      <c r="B199" s="274"/>
      <c r="C199" s="277"/>
      <c r="D199" s="170" t="s">
        <v>63</v>
      </c>
      <c r="E199" s="120">
        <v>137.95599999999999</v>
      </c>
      <c r="F199" s="122">
        <v>6.02</v>
      </c>
      <c r="G199" s="95">
        <v>95</v>
      </c>
      <c r="H199" s="97">
        <v>830.52</v>
      </c>
      <c r="I199" s="182">
        <v>13105.82</v>
      </c>
      <c r="J199" s="102">
        <f>(E199*F199)</f>
        <v>830.49511999999993</v>
      </c>
      <c r="K199" s="102">
        <f t="shared" si="188"/>
        <v>13105.82</v>
      </c>
      <c r="L199" s="96">
        <f t="shared" si="189"/>
        <v>13936.315119999999</v>
      </c>
      <c r="M199" s="98">
        <f t="shared" si="190"/>
        <v>-2.488000000005286E-2</v>
      </c>
      <c r="N199" s="98">
        <f t="shared" si="190"/>
        <v>0</v>
      </c>
      <c r="O199" s="102"/>
      <c r="P199" s="102"/>
      <c r="Q199" s="103"/>
      <c r="R199" s="98"/>
      <c r="S199" s="103"/>
      <c r="T199" s="103"/>
      <c r="U199" s="104"/>
    </row>
    <row r="200" spans="1:21" ht="24" x14ac:dyDescent="0.2">
      <c r="A200" s="271"/>
      <c r="B200" s="274"/>
      <c r="C200" s="277"/>
      <c r="D200" s="170" t="s">
        <v>64</v>
      </c>
      <c r="E200" s="101">
        <v>59.716999999999999</v>
      </c>
      <c r="F200" s="122">
        <v>6.02</v>
      </c>
      <c r="G200" s="95">
        <v>69</v>
      </c>
      <c r="H200" s="97">
        <v>359.5</v>
      </c>
      <c r="I200" s="182">
        <v>4120.47</v>
      </c>
      <c r="J200" s="96">
        <f t="shared" ref="J200" si="191">(E200*F200)</f>
        <v>359.49633999999998</v>
      </c>
      <c r="K200" s="96">
        <f>SUM(E200*G200)</f>
        <v>4120.473</v>
      </c>
      <c r="L200" s="96">
        <f t="shared" si="189"/>
        <v>4479.9693399999996</v>
      </c>
      <c r="M200" s="98">
        <f t="shared" si="190"/>
        <v>-3.6600000000248656E-3</v>
      </c>
      <c r="N200" s="98">
        <f t="shared" si="190"/>
        <v>2.9999999997016857E-3</v>
      </c>
      <c r="O200" s="102"/>
      <c r="P200" s="102"/>
      <c r="Q200" s="103"/>
      <c r="R200" s="98"/>
      <c r="S200" s="103"/>
      <c r="T200" s="103"/>
      <c r="U200" s="104"/>
    </row>
    <row r="201" spans="1:21" ht="24" x14ac:dyDescent="0.2">
      <c r="A201" s="271"/>
      <c r="B201" s="274"/>
      <c r="C201" s="277"/>
      <c r="D201" s="105" t="s">
        <v>52</v>
      </c>
      <c r="E201" s="106">
        <f>SUM(E197,E198,E199:E200)</f>
        <v>526.47799999999995</v>
      </c>
      <c r="F201" s="106"/>
      <c r="G201" s="106"/>
      <c r="H201" s="106">
        <f t="shared" ref="H201:T201" si="192">SUM(H197,H198,H199:H200)</f>
        <v>3169.42</v>
      </c>
      <c r="I201" s="106">
        <f t="shared" si="192"/>
        <v>48462.770000000004</v>
      </c>
      <c r="J201" s="106">
        <f t="shared" si="192"/>
        <v>3169.3975599999999</v>
      </c>
      <c r="K201" s="106">
        <f t="shared" si="192"/>
        <v>48462.767999999996</v>
      </c>
      <c r="L201" s="106">
        <f t="shared" si="192"/>
        <v>51632.165559999994</v>
      </c>
      <c r="M201" s="106">
        <f t="shared" si="192"/>
        <v>-2.2440000000131022E-2</v>
      </c>
      <c r="N201" s="106">
        <f t="shared" si="192"/>
        <v>-1.9999999994979589E-3</v>
      </c>
      <c r="O201" s="106">
        <f t="shared" si="192"/>
        <v>0</v>
      </c>
      <c r="P201" s="106">
        <f t="shared" si="192"/>
        <v>0</v>
      </c>
      <c r="Q201" s="106">
        <f t="shared" si="192"/>
        <v>30960</v>
      </c>
      <c r="R201" s="106">
        <f t="shared" si="192"/>
        <v>0</v>
      </c>
      <c r="S201" s="106">
        <f t="shared" si="192"/>
        <v>0</v>
      </c>
      <c r="T201" s="106">
        <f t="shared" si="192"/>
        <v>0</v>
      </c>
      <c r="U201" s="108"/>
    </row>
    <row r="202" spans="1:21" x14ac:dyDescent="0.2">
      <c r="A202" s="271"/>
      <c r="B202" s="274"/>
      <c r="C202" s="277"/>
      <c r="D202" s="118" t="s">
        <v>11</v>
      </c>
      <c r="E202" s="119">
        <v>208.27</v>
      </c>
      <c r="F202" s="122">
        <v>6.02</v>
      </c>
      <c r="G202" s="95">
        <v>69</v>
      </c>
      <c r="H202" s="97">
        <v>1253.79</v>
      </c>
      <c r="I202" s="182">
        <v>14370.63</v>
      </c>
      <c r="J202" s="102">
        <f>(E202*F202)</f>
        <v>1253.7854</v>
      </c>
      <c r="K202" s="102">
        <f>(E202*G202)</f>
        <v>14370.630000000001</v>
      </c>
      <c r="L202" s="96">
        <f>SUM(J202,K202)</f>
        <v>15624.415400000002</v>
      </c>
      <c r="M202" s="98">
        <f>SUM(J202-H202)</f>
        <v>-4.5999999999821739E-3</v>
      </c>
      <c r="N202" s="98">
        <f>SUM(K202-I202)</f>
        <v>1.8189894035458565E-12</v>
      </c>
      <c r="O202" s="102"/>
      <c r="P202" s="102"/>
      <c r="Q202" s="103"/>
      <c r="R202" s="98"/>
      <c r="S202" s="103"/>
      <c r="T202" s="103"/>
      <c r="U202" s="104"/>
    </row>
    <row r="203" spans="1:21" x14ac:dyDescent="0.2">
      <c r="A203" s="271"/>
      <c r="B203" s="274"/>
      <c r="C203" s="277"/>
      <c r="D203" s="118" t="s">
        <v>12</v>
      </c>
      <c r="E203" s="119">
        <v>207</v>
      </c>
      <c r="F203" s="122">
        <v>6.02</v>
      </c>
      <c r="G203" s="95">
        <v>69</v>
      </c>
      <c r="H203" s="97">
        <v>1246.1400000000001</v>
      </c>
      <c r="I203" s="182">
        <v>14283</v>
      </c>
      <c r="J203" s="102">
        <f>(E203*F203)</f>
        <v>1246.1399999999999</v>
      </c>
      <c r="K203" s="102">
        <f t="shared" ref="K203:K204" si="193">(E203*G203)</f>
        <v>14283</v>
      </c>
      <c r="L203" s="96">
        <f t="shared" ref="L203:L204" si="194">SUM(J203,K203)</f>
        <v>15529.14</v>
      </c>
      <c r="M203" s="98">
        <f t="shared" ref="M203:N204" si="195">SUM(J203-H203)</f>
        <v>-2.2737367544323206E-13</v>
      </c>
      <c r="N203" s="98">
        <f t="shared" si="195"/>
        <v>0</v>
      </c>
      <c r="O203" s="102"/>
      <c r="P203" s="102"/>
      <c r="Q203" s="103"/>
      <c r="R203" s="98"/>
      <c r="S203" s="103"/>
      <c r="T203" s="103"/>
      <c r="U203" s="104"/>
    </row>
    <row r="204" spans="1:21" ht="18.75" customHeight="1" x14ac:dyDescent="0.2">
      <c r="A204" s="271"/>
      <c r="B204" s="275"/>
      <c r="C204" s="277"/>
      <c r="D204" s="118" t="s">
        <v>13</v>
      </c>
      <c r="E204" s="119">
        <v>210.488</v>
      </c>
      <c r="F204" s="122">
        <v>6.02</v>
      </c>
      <c r="G204" s="95">
        <v>69</v>
      </c>
      <c r="H204" s="97">
        <v>1267.1400000000001</v>
      </c>
      <c r="I204" s="182">
        <v>14523.67</v>
      </c>
      <c r="J204" s="102">
        <f>(E204*F204)</f>
        <v>1267.1377599999998</v>
      </c>
      <c r="K204" s="102">
        <f t="shared" si="193"/>
        <v>14523.672</v>
      </c>
      <c r="L204" s="96">
        <f t="shared" si="194"/>
        <v>15790.80976</v>
      </c>
      <c r="M204" s="98">
        <f t="shared" si="195"/>
        <v>-2.2400000002562592E-3</v>
      </c>
      <c r="N204" s="98">
        <f t="shared" si="195"/>
        <v>2.0000000004074536E-3</v>
      </c>
      <c r="O204" s="102"/>
      <c r="P204" s="102"/>
      <c r="Q204" s="103"/>
      <c r="R204" s="98"/>
      <c r="S204" s="103"/>
      <c r="T204" s="103"/>
      <c r="U204" s="104"/>
    </row>
    <row r="205" spans="1:21" ht="24" x14ac:dyDescent="0.2">
      <c r="A205" s="271"/>
      <c r="B205" s="123"/>
      <c r="C205" s="277"/>
      <c r="D205" s="105" t="s">
        <v>53</v>
      </c>
      <c r="E205" s="106">
        <f>SUM(E202,E203,E204)</f>
        <v>625.75800000000004</v>
      </c>
      <c r="F205" s="106"/>
      <c r="G205" s="106"/>
      <c r="H205" s="107">
        <f>SUM(H202:H204)</f>
        <v>3767.0700000000006</v>
      </c>
      <c r="I205" s="107">
        <f>SUM(I202:I204)</f>
        <v>43177.299999999996</v>
      </c>
      <c r="J205" s="106">
        <f t="shared" ref="J205:T205" si="196">SUM(J202,J203,J204)</f>
        <v>3767.0631599999997</v>
      </c>
      <c r="K205" s="106">
        <f t="shared" si="196"/>
        <v>43177.302000000003</v>
      </c>
      <c r="L205" s="106">
        <f t="shared" si="196"/>
        <v>46944.365160000001</v>
      </c>
      <c r="M205" s="106">
        <f t="shared" si="196"/>
        <v>-6.8400000004658068E-3</v>
      </c>
      <c r="N205" s="106">
        <f t="shared" si="196"/>
        <v>2.000000002226443E-3</v>
      </c>
      <c r="O205" s="106">
        <f t="shared" si="196"/>
        <v>0</v>
      </c>
      <c r="P205" s="106">
        <f t="shared" si="196"/>
        <v>0</v>
      </c>
      <c r="Q205" s="106">
        <f t="shared" si="196"/>
        <v>0</v>
      </c>
      <c r="R205" s="106"/>
      <c r="S205" s="106">
        <f t="shared" si="196"/>
        <v>0</v>
      </c>
      <c r="T205" s="106">
        <f t="shared" si="196"/>
        <v>0</v>
      </c>
      <c r="U205" s="108"/>
    </row>
    <row r="206" spans="1:21" x14ac:dyDescent="0.2">
      <c r="A206" s="271"/>
      <c r="B206" s="273" t="s">
        <v>29</v>
      </c>
      <c r="C206" s="277"/>
      <c r="D206" s="118" t="s">
        <v>14</v>
      </c>
      <c r="E206" s="119">
        <v>259.25400000000002</v>
      </c>
      <c r="F206" s="122">
        <v>6.02</v>
      </c>
      <c r="G206" s="95">
        <v>69</v>
      </c>
      <c r="H206" s="97">
        <v>1560.71</v>
      </c>
      <c r="I206" s="182">
        <v>17888.53</v>
      </c>
      <c r="J206" s="102">
        <f>(E206*F206)</f>
        <v>1560.7090800000001</v>
      </c>
      <c r="K206" s="102">
        <f>(E206*G206)</f>
        <v>17888.526000000002</v>
      </c>
      <c r="L206" s="96">
        <f>SUM(J206,K206)</f>
        <v>19449.235080000002</v>
      </c>
      <c r="M206" s="98">
        <f>SUM(J206-H206)</f>
        <v>-9.1999999995096005E-4</v>
      </c>
      <c r="N206" s="98">
        <f>SUM(K206-I206)</f>
        <v>-3.9999999971769284E-3</v>
      </c>
      <c r="O206" s="102"/>
      <c r="P206" s="102"/>
      <c r="Q206" s="103"/>
      <c r="R206" s="98"/>
      <c r="S206" s="103"/>
      <c r="T206" s="103"/>
      <c r="U206" s="104"/>
    </row>
    <row r="207" spans="1:21" x14ac:dyDescent="0.2">
      <c r="A207" s="271"/>
      <c r="B207" s="274"/>
      <c r="C207" s="277"/>
      <c r="D207" s="118" t="s">
        <v>15</v>
      </c>
      <c r="E207" s="119">
        <v>214.51900000000001</v>
      </c>
      <c r="F207" s="122">
        <v>6.02</v>
      </c>
      <c r="G207" s="95">
        <v>69</v>
      </c>
      <c r="H207" s="97">
        <v>1291.4000000000001</v>
      </c>
      <c r="I207" s="182">
        <v>14801.81</v>
      </c>
      <c r="J207" s="102">
        <f>(E207*F207)</f>
        <v>1291.4043799999999</v>
      </c>
      <c r="K207" s="102">
        <f t="shared" ref="K207:K208" si="197">(E207*G207)</f>
        <v>14801.811</v>
      </c>
      <c r="L207" s="96">
        <f t="shared" ref="L207:L208" si="198">SUM(J207,K207)</f>
        <v>16093.21538</v>
      </c>
      <c r="M207" s="98">
        <f t="shared" ref="M207:N208" si="199">SUM(J207-H207)</f>
        <v>4.3799999998554995E-3</v>
      </c>
      <c r="N207" s="98">
        <f t="shared" si="199"/>
        <v>1.0000000002037268E-3</v>
      </c>
      <c r="O207" s="102"/>
      <c r="P207" s="102"/>
      <c r="Q207" s="231">
        <v>54771.839999999997</v>
      </c>
      <c r="R207" s="98"/>
      <c r="S207" s="103"/>
      <c r="T207" s="103"/>
      <c r="U207" s="104"/>
    </row>
    <row r="208" spans="1:21" x14ac:dyDescent="0.2">
      <c r="A208" s="271"/>
      <c r="B208" s="274"/>
      <c r="C208" s="277"/>
      <c r="D208" s="118" t="s">
        <v>16</v>
      </c>
      <c r="E208" s="143">
        <v>222.26400000000001</v>
      </c>
      <c r="F208" s="122">
        <v>6.02</v>
      </c>
      <c r="G208" s="95">
        <v>69</v>
      </c>
      <c r="H208" s="97">
        <v>1338.03</v>
      </c>
      <c r="I208" s="182">
        <v>15336.22</v>
      </c>
      <c r="J208" s="102">
        <f>(E208*F208)</f>
        <v>1338.02928</v>
      </c>
      <c r="K208" s="102">
        <f t="shared" si="197"/>
        <v>15336.216</v>
      </c>
      <c r="L208" s="96">
        <f t="shared" si="198"/>
        <v>16674.245279999999</v>
      </c>
      <c r="M208" s="98">
        <f t="shared" si="199"/>
        <v>-7.2000000000116415E-4</v>
      </c>
      <c r="N208" s="98">
        <f t="shared" si="199"/>
        <v>-3.9999999989959178E-3</v>
      </c>
      <c r="O208" s="102"/>
      <c r="P208" s="102"/>
      <c r="Q208" s="231">
        <v>54771.839999999997</v>
      </c>
      <c r="R208" s="98"/>
      <c r="S208" s="103"/>
      <c r="T208" s="103"/>
      <c r="U208" s="104"/>
    </row>
    <row r="209" spans="1:22" ht="24" x14ac:dyDescent="0.2">
      <c r="A209" s="271"/>
      <c r="B209" s="274"/>
      <c r="C209" s="277"/>
      <c r="D209" s="105" t="s">
        <v>54</v>
      </c>
      <c r="E209" s="106">
        <f>SUM(E206,E207,E208)</f>
        <v>696.03700000000003</v>
      </c>
      <c r="F209" s="106"/>
      <c r="G209" s="106"/>
      <c r="H209" s="107">
        <f>SUM(H206:H208)</f>
        <v>4190.1400000000003</v>
      </c>
      <c r="I209" s="107">
        <f>SUM(I206:I208)</f>
        <v>48026.559999999998</v>
      </c>
      <c r="J209" s="106">
        <f t="shared" ref="J209:T209" si="200">SUM(J206,J207,J208)</f>
        <v>4190.1427400000002</v>
      </c>
      <c r="K209" s="106">
        <f t="shared" si="200"/>
        <v>48026.553</v>
      </c>
      <c r="L209" s="106">
        <f t="shared" si="200"/>
        <v>52216.695739999996</v>
      </c>
      <c r="M209" s="106">
        <f t="shared" si="200"/>
        <v>2.7399999999033753E-3</v>
      </c>
      <c r="N209" s="106">
        <f t="shared" si="200"/>
        <v>-6.9999999959691195E-3</v>
      </c>
      <c r="O209" s="106">
        <f t="shared" si="200"/>
        <v>0</v>
      </c>
      <c r="P209" s="106">
        <f t="shared" si="200"/>
        <v>0</v>
      </c>
      <c r="Q209" s="106">
        <f t="shared" si="200"/>
        <v>109543.67999999999</v>
      </c>
      <c r="R209" s="106"/>
      <c r="S209" s="106">
        <f t="shared" si="200"/>
        <v>0</v>
      </c>
      <c r="T209" s="106">
        <f t="shared" si="200"/>
        <v>0</v>
      </c>
      <c r="U209" s="108"/>
    </row>
    <row r="210" spans="1:22" x14ac:dyDescent="0.2">
      <c r="A210" s="271"/>
      <c r="B210" s="274"/>
      <c r="C210" s="277"/>
      <c r="D210" s="118" t="s">
        <v>17</v>
      </c>
      <c r="E210" s="119">
        <v>222.15799999999999</v>
      </c>
      <c r="F210" s="122">
        <v>6.02</v>
      </c>
      <c r="G210" s="95">
        <v>69</v>
      </c>
      <c r="H210" s="97">
        <v>1337.39</v>
      </c>
      <c r="I210" s="182">
        <v>15328.9</v>
      </c>
      <c r="J210" s="102">
        <f>(E210*F210)</f>
        <v>1337.3911599999999</v>
      </c>
      <c r="K210" s="102">
        <f>(E210*G210)</f>
        <v>15328.901999999998</v>
      </c>
      <c r="L210" s="96">
        <f>SUM(J210,K210)</f>
        <v>16666.293159999997</v>
      </c>
      <c r="M210" s="98">
        <f>SUM(J210-H210)</f>
        <v>1.1599999997997656E-3</v>
      </c>
      <c r="N210" s="98">
        <f>SUM(K210-I210)</f>
        <v>1.9999999985884642E-3</v>
      </c>
      <c r="O210" s="102"/>
      <c r="P210" s="102"/>
      <c r="Q210" s="103"/>
      <c r="R210" s="98"/>
      <c r="S210" s="103"/>
      <c r="T210" s="103"/>
      <c r="U210" s="104"/>
    </row>
    <row r="211" spans="1:22" x14ac:dyDescent="0.2">
      <c r="A211" s="271"/>
      <c r="B211" s="274"/>
      <c r="C211" s="277"/>
      <c r="D211" s="118" t="s">
        <v>18</v>
      </c>
      <c r="E211" s="119">
        <v>203.46899999999999</v>
      </c>
      <c r="F211" s="122">
        <v>6.02</v>
      </c>
      <c r="G211" s="95">
        <v>69</v>
      </c>
      <c r="H211" s="97"/>
      <c r="I211" s="97"/>
      <c r="J211" s="102">
        <f>(E211*F211)</f>
        <v>1224.88338</v>
      </c>
      <c r="K211" s="102">
        <f t="shared" ref="K211:K212" si="201">(E211*G211)</f>
        <v>14039.360999999999</v>
      </c>
      <c r="L211" s="96">
        <f t="shared" ref="L211:L212" si="202">SUM(J211,K211)</f>
        <v>15264.244379999998</v>
      </c>
      <c r="M211" s="98">
        <f t="shared" ref="M211:N212" si="203">SUM(J211-H211)</f>
        <v>1224.88338</v>
      </c>
      <c r="N211" s="98">
        <f t="shared" si="203"/>
        <v>14039.360999999999</v>
      </c>
      <c r="O211" s="102"/>
      <c r="P211" s="102"/>
      <c r="Q211" s="103"/>
      <c r="R211" s="98"/>
      <c r="S211" s="103"/>
      <c r="T211" s="103"/>
      <c r="U211" s="104"/>
    </row>
    <row r="212" spans="1:22" x14ac:dyDescent="0.2">
      <c r="A212" s="272"/>
      <c r="B212" s="275"/>
      <c r="C212" s="278"/>
      <c r="D212" s="118" t="s">
        <v>19</v>
      </c>
      <c r="E212" s="143">
        <v>199.93600000000001</v>
      </c>
      <c r="F212" s="122">
        <v>6.02</v>
      </c>
      <c r="G212" s="95">
        <v>69</v>
      </c>
      <c r="H212" s="97"/>
      <c r="I212" s="97"/>
      <c r="J212" s="102">
        <f>(E212*F212)</f>
        <v>1203.61472</v>
      </c>
      <c r="K212" s="102">
        <f t="shared" si="201"/>
        <v>13795.584000000001</v>
      </c>
      <c r="L212" s="96">
        <f t="shared" si="202"/>
        <v>14999.19872</v>
      </c>
      <c r="M212" s="98">
        <f t="shared" si="203"/>
        <v>1203.61472</v>
      </c>
      <c r="N212" s="98">
        <f t="shared" si="203"/>
        <v>13795.584000000001</v>
      </c>
      <c r="O212" s="102"/>
      <c r="P212" s="102"/>
      <c r="Q212" s="103"/>
      <c r="R212" s="98"/>
      <c r="S212" s="103"/>
      <c r="T212" s="103"/>
      <c r="U212" s="104"/>
    </row>
    <row r="213" spans="1:22" ht="24" x14ac:dyDescent="0.2">
      <c r="A213" s="155"/>
      <c r="B213" s="155"/>
      <c r="C213" s="156"/>
      <c r="D213" s="157" t="s">
        <v>55</v>
      </c>
      <c r="E213" s="158">
        <f>SUM(E210:E212)</f>
        <v>625.56299999999999</v>
      </c>
      <c r="F213" s="158"/>
      <c r="G213" s="158"/>
      <c r="H213" s="159">
        <f>SUM(H210:H212)</f>
        <v>1337.39</v>
      </c>
      <c r="I213" s="159">
        <f>SUM(I210:I212)</f>
        <v>15328.9</v>
      </c>
      <c r="J213" s="158">
        <f>SUM(J210:J212)</f>
        <v>3765.8892599999999</v>
      </c>
      <c r="K213" s="158">
        <f>SUM(K210:K212)</f>
        <v>43163.847000000002</v>
      </c>
      <c r="L213" s="158">
        <f>SUM(L210:L212)</f>
        <v>46929.736259999998</v>
      </c>
      <c r="M213" s="158">
        <f t="shared" ref="M213:T213" si="204">SUM(M199+M204+M208+M212)</f>
        <v>1203.5868799999998</v>
      </c>
      <c r="N213" s="158">
        <f t="shared" si="204"/>
        <v>13795.582000000002</v>
      </c>
      <c r="O213" s="158">
        <f t="shared" si="204"/>
        <v>0</v>
      </c>
      <c r="P213" s="158">
        <f t="shared" si="204"/>
        <v>0</v>
      </c>
      <c r="Q213" s="158">
        <f>SUM(Q210:Q212)</f>
        <v>0</v>
      </c>
      <c r="R213" s="106"/>
      <c r="S213" s="158">
        <f t="shared" si="204"/>
        <v>0</v>
      </c>
      <c r="T213" s="158">
        <f t="shared" si="204"/>
        <v>0</v>
      </c>
      <c r="U213" s="160"/>
      <c r="V213" s="168"/>
    </row>
    <row r="214" spans="1:22" ht="24.75" x14ac:dyDescent="0.25">
      <c r="A214" s="140"/>
      <c r="B214" s="140"/>
      <c r="C214" s="140"/>
      <c r="D214" s="136" t="s">
        <v>58</v>
      </c>
      <c r="E214" s="137">
        <f>SUM(E213,E209,E205,E201)</f>
        <v>2473.8359999999998</v>
      </c>
      <c r="F214" s="137"/>
      <c r="G214" s="137"/>
      <c r="H214" s="169">
        <f>SUM(H201,H205,H209,H213)</f>
        <v>12464.02</v>
      </c>
      <c r="I214" s="169">
        <f>SUM(I201,I205,I209,I213)</f>
        <v>154995.53</v>
      </c>
      <c r="J214" s="137">
        <f>SUM(J201,J205,J209,J213)</f>
        <v>14892.492719999998</v>
      </c>
      <c r="K214" s="137">
        <f>SUM(K213,K209,K205,K201)</f>
        <v>182830.46999999997</v>
      </c>
      <c r="L214" s="137">
        <f>SUM(L201,L205,L209,L213)</f>
        <v>197722.96271999998</v>
      </c>
      <c r="M214" s="137">
        <f>SUM(M201,M205,M209,M213)</f>
        <v>1203.5603399999991</v>
      </c>
      <c r="N214" s="137">
        <f>SUM(N201,N205,N209,N213)</f>
        <v>13795.575000000008</v>
      </c>
      <c r="O214" s="137">
        <f t="shared" ref="O214:T214" si="205">SUM(O210,O211,O212)</f>
        <v>0</v>
      </c>
      <c r="P214" s="137">
        <f t="shared" si="205"/>
        <v>0</v>
      </c>
      <c r="Q214" s="137">
        <f>SUM(Q201,Q205,Q209,Q213)</f>
        <v>140503.67999999999</v>
      </c>
      <c r="R214" s="137"/>
      <c r="S214" s="137">
        <f t="shared" si="205"/>
        <v>0</v>
      </c>
      <c r="T214" s="137">
        <f t="shared" si="205"/>
        <v>0</v>
      </c>
      <c r="U214" s="139"/>
    </row>
    <row r="215" spans="1:22" ht="36.75" x14ac:dyDescent="0.25">
      <c r="A215" s="130"/>
      <c r="B215" s="130"/>
      <c r="C215" s="130"/>
      <c r="D215" s="113" t="s">
        <v>59</v>
      </c>
      <c r="E215" s="114">
        <f>E214+'2019'!E204</f>
        <v>24607.524000000001</v>
      </c>
      <c r="F215" s="114"/>
      <c r="G215" s="114"/>
      <c r="H215" s="114">
        <f>H214+'2019'!H204</f>
        <v>105594.92</v>
      </c>
      <c r="I215" s="114">
        <f>I214+'2019'!I204</f>
        <v>779689.39199999999</v>
      </c>
      <c r="J215" s="114">
        <f>J214+'2019'!J204</f>
        <v>108023.37299999999</v>
      </c>
      <c r="K215" s="114">
        <f>K214+'2019'!K204</f>
        <v>807524.34100000001</v>
      </c>
      <c r="L215" s="114">
        <f>L214+'2019'!L204</f>
        <v>766758.3435099998</v>
      </c>
      <c r="M215" s="114">
        <f>M214+'2019'!M204</f>
        <v>1203.5795799999964</v>
      </c>
      <c r="N215" s="114">
        <f>N214+'2019'!N204</f>
        <v>13795.645000000011</v>
      </c>
      <c r="O215" s="114">
        <f>O214+'2019'!O204</f>
        <v>0</v>
      </c>
      <c r="P215" s="114">
        <f>P214+'2019'!P204</f>
        <v>0</v>
      </c>
      <c r="Q215" s="114">
        <f>Q214+'2019'!Q204</f>
        <v>347407.37</v>
      </c>
      <c r="R215" s="114">
        <f>I215-Q215</f>
        <v>432282.022</v>
      </c>
      <c r="S215" s="114">
        <f>S214+'2019'!S204</f>
        <v>0</v>
      </c>
      <c r="T215" s="114">
        <f>T214+'2019'!T204</f>
        <v>0</v>
      </c>
      <c r="U215" s="116"/>
    </row>
    <row r="216" spans="1:22" ht="12.75" customHeight="1" x14ac:dyDescent="0.2">
      <c r="A216" s="270">
        <v>12</v>
      </c>
      <c r="B216" s="273" t="s">
        <v>34</v>
      </c>
      <c r="C216" s="236" t="s">
        <v>31</v>
      </c>
      <c r="D216" s="118" t="s">
        <v>8</v>
      </c>
      <c r="E216" s="119">
        <v>39.009</v>
      </c>
      <c r="F216" s="122">
        <v>6.02</v>
      </c>
      <c r="G216" s="95">
        <v>95</v>
      </c>
      <c r="H216" s="97">
        <v>234.83</v>
      </c>
      <c r="I216" s="182">
        <v>3705.86</v>
      </c>
      <c r="J216" s="102">
        <f>(E216*F216)</f>
        <v>234.83417999999998</v>
      </c>
      <c r="K216" s="102">
        <f>(E216*G216)</f>
        <v>3705.855</v>
      </c>
      <c r="L216" s="96">
        <f>SUM(J216,K216)</f>
        <v>3940.6891799999999</v>
      </c>
      <c r="M216" s="98">
        <f>SUM(J216-H216)</f>
        <v>4.179999999962547E-3</v>
      </c>
      <c r="N216" s="98">
        <f>SUM(K216-I216)</f>
        <v>-5.0000000001091394E-3</v>
      </c>
      <c r="O216" s="102"/>
      <c r="P216" s="102"/>
      <c r="Q216" s="103"/>
      <c r="R216" s="98"/>
      <c r="S216" s="103"/>
      <c r="T216" s="103"/>
      <c r="U216" s="104"/>
    </row>
    <row r="217" spans="1:22" x14ac:dyDescent="0.2">
      <c r="A217" s="271"/>
      <c r="B217" s="274"/>
      <c r="C217" s="237"/>
      <c r="D217" s="118" t="s">
        <v>9</v>
      </c>
      <c r="E217" s="119">
        <v>39.090000000000003</v>
      </c>
      <c r="F217" s="122">
        <v>6.02</v>
      </c>
      <c r="G217" s="95">
        <v>95</v>
      </c>
      <c r="H217" s="97">
        <v>235.32</v>
      </c>
      <c r="I217" s="182">
        <v>3713.55</v>
      </c>
      <c r="J217" s="102">
        <f t="shared" ref="J217:J219" si="206">(E217*F217)</f>
        <v>235.3218</v>
      </c>
      <c r="K217" s="102">
        <f t="shared" ref="K217:K218" si="207">(E217*G217)</f>
        <v>3713.55</v>
      </c>
      <c r="L217" s="96">
        <f t="shared" ref="L217:L219" si="208">SUM(J217,K217)</f>
        <v>3948.8718000000003</v>
      </c>
      <c r="M217" s="98">
        <f t="shared" ref="M217:N219" si="209">SUM(J217-H217)</f>
        <v>1.8000000000029104E-3</v>
      </c>
      <c r="N217" s="98">
        <f t="shared" si="209"/>
        <v>0</v>
      </c>
      <c r="O217" s="102"/>
      <c r="P217" s="102"/>
      <c r="Q217" s="103"/>
      <c r="R217" s="98"/>
      <c r="S217" s="103"/>
      <c r="T217" s="103"/>
      <c r="U217" s="104"/>
    </row>
    <row r="218" spans="1:22" ht="24" x14ac:dyDescent="0.2">
      <c r="A218" s="271"/>
      <c r="B218" s="274"/>
      <c r="C218" s="237"/>
      <c r="D218" s="170" t="s">
        <v>63</v>
      </c>
      <c r="E218" s="120">
        <v>34.26</v>
      </c>
      <c r="F218" s="122">
        <v>6.02</v>
      </c>
      <c r="G218" s="95">
        <v>95</v>
      </c>
      <c r="H218" s="97">
        <v>206.25</v>
      </c>
      <c r="I218" s="182">
        <v>3254.7</v>
      </c>
      <c r="J218" s="102">
        <f t="shared" si="206"/>
        <v>206.24519999999998</v>
      </c>
      <c r="K218" s="102">
        <f t="shared" si="207"/>
        <v>3254.7</v>
      </c>
      <c r="L218" s="96">
        <f t="shared" si="208"/>
        <v>3460.9451999999997</v>
      </c>
      <c r="M218" s="98">
        <f t="shared" si="209"/>
        <v>-4.8000000000172349E-3</v>
      </c>
      <c r="N218" s="98">
        <f t="shared" si="209"/>
        <v>0</v>
      </c>
      <c r="O218" s="102"/>
      <c r="P218" s="102"/>
      <c r="Q218" s="103"/>
      <c r="R218" s="98"/>
      <c r="S218" s="103"/>
      <c r="T218" s="103"/>
      <c r="U218" s="104"/>
    </row>
    <row r="219" spans="1:22" ht="24" x14ac:dyDescent="0.2">
      <c r="A219" s="271"/>
      <c r="B219" s="274"/>
      <c r="C219" s="237"/>
      <c r="D219" s="170" t="s">
        <v>64</v>
      </c>
      <c r="E219" s="101">
        <v>16.044</v>
      </c>
      <c r="F219" s="122">
        <v>6.02</v>
      </c>
      <c r="G219" s="95">
        <v>69</v>
      </c>
      <c r="H219" s="97">
        <v>96.56</v>
      </c>
      <c r="I219" s="182">
        <v>1107.04</v>
      </c>
      <c r="J219" s="96">
        <f t="shared" si="206"/>
        <v>96.584879999999998</v>
      </c>
      <c r="K219" s="96">
        <f>SUM(E219*G219)</f>
        <v>1107.0360000000001</v>
      </c>
      <c r="L219" s="96">
        <f t="shared" si="208"/>
        <v>1203.6208799999999</v>
      </c>
      <c r="M219" s="98">
        <f t="shared" si="209"/>
        <v>2.4879999999996016E-2</v>
      </c>
      <c r="N219" s="98">
        <f t="shared" si="209"/>
        <v>-3.9999999999054126E-3</v>
      </c>
      <c r="O219" s="102"/>
      <c r="P219" s="102"/>
      <c r="Q219" s="103"/>
      <c r="R219" s="98"/>
      <c r="S219" s="103"/>
      <c r="T219" s="103"/>
      <c r="U219" s="104"/>
    </row>
    <row r="220" spans="1:22" ht="24" x14ac:dyDescent="0.2">
      <c r="A220" s="271"/>
      <c r="B220" s="274"/>
      <c r="C220" s="237"/>
      <c r="D220" s="105" t="s">
        <v>52</v>
      </c>
      <c r="E220" s="106">
        <f>SUM(E216,E217,E218:E219)</f>
        <v>128.40300000000002</v>
      </c>
      <c r="F220" s="106"/>
      <c r="G220" s="106"/>
      <c r="H220" s="106">
        <f t="shared" ref="H220:T220" si="210">SUM(H216,H217,H218:H219)</f>
        <v>772.96</v>
      </c>
      <c r="I220" s="106">
        <f t="shared" si="210"/>
        <v>11781.150000000001</v>
      </c>
      <c r="J220" s="106">
        <f t="shared" si="210"/>
        <v>772.98605999999995</v>
      </c>
      <c r="K220" s="106">
        <f t="shared" si="210"/>
        <v>11781.141</v>
      </c>
      <c r="L220" s="106">
        <f t="shared" si="210"/>
        <v>12554.127060000001</v>
      </c>
      <c r="M220" s="106">
        <f t="shared" si="210"/>
        <v>2.6059999999944239E-2</v>
      </c>
      <c r="N220" s="106">
        <f t="shared" si="210"/>
        <v>-9.0000000000145519E-3</v>
      </c>
      <c r="O220" s="106">
        <f t="shared" si="210"/>
        <v>0</v>
      </c>
      <c r="P220" s="106">
        <f t="shared" si="210"/>
        <v>0</v>
      </c>
      <c r="Q220" s="106">
        <f t="shared" si="210"/>
        <v>0</v>
      </c>
      <c r="R220" s="106">
        <f t="shared" si="210"/>
        <v>0</v>
      </c>
      <c r="S220" s="106">
        <f t="shared" si="210"/>
        <v>0</v>
      </c>
      <c r="T220" s="106">
        <f t="shared" si="210"/>
        <v>0</v>
      </c>
      <c r="U220" s="108"/>
    </row>
    <row r="221" spans="1:22" x14ac:dyDescent="0.2">
      <c r="A221" s="271"/>
      <c r="B221" s="274"/>
      <c r="C221" s="237"/>
      <c r="D221" s="118" t="s">
        <v>11</v>
      </c>
      <c r="E221" s="119">
        <v>61.133000000000003</v>
      </c>
      <c r="F221" s="122">
        <v>6.02</v>
      </c>
      <c r="G221" s="95">
        <v>69</v>
      </c>
      <c r="H221" s="97">
        <v>368.02</v>
      </c>
      <c r="I221" s="182">
        <v>4218.18</v>
      </c>
      <c r="J221" s="102">
        <f>(E221*F221)</f>
        <v>368.02065999999996</v>
      </c>
      <c r="K221" s="102">
        <f>(E221*G221)</f>
        <v>4218.1770000000006</v>
      </c>
      <c r="L221" s="96">
        <f>SUM(J221,K221)</f>
        <v>4586.1976600000007</v>
      </c>
      <c r="M221" s="98">
        <f>SUM(J221-H221)</f>
        <v>6.5999999998211933E-4</v>
      </c>
      <c r="N221" s="98">
        <f>SUM(K221-I221)</f>
        <v>-2.9999999997016857E-3</v>
      </c>
      <c r="O221" s="102"/>
      <c r="P221" s="102"/>
      <c r="Q221" s="103"/>
      <c r="R221" s="98"/>
      <c r="S221" s="103"/>
      <c r="T221" s="103"/>
      <c r="U221" s="104"/>
    </row>
    <row r="222" spans="1:22" x14ac:dyDescent="0.2">
      <c r="A222" s="271"/>
      <c r="B222" s="274"/>
      <c r="C222" s="237"/>
      <c r="D222" s="118" t="s">
        <v>12</v>
      </c>
      <c r="E222" s="119">
        <v>67.72</v>
      </c>
      <c r="F222" s="122">
        <v>6.02</v>
      </c>
      <c r="G222" s="95">
        <v>69</v>
      </c>
      <c r="H222" s="97">
        <v>407.67</v>
      </c>
      <c r="I222" s="182">
        <v>4672.68</v>
      </c>
      <c r="J222" s="102">
        <f>(E222*F222)</f>
        <v>407.67439999999999</v>
      </c>
      <c r="K222" s="102">
        <f t="shared" ref="K222:K223" si="211">(E222*G222)</f>
        <v>4672.68</v>
      </c>
      <c r="L222" s="96">
        <f t="shared" ref="L222:L223" si="212">SUM(J222,K222)</f>
        <v>5080.3544000000002</v>
      </c>
      <c r="M222" s="98">
        <f t="shared" ref="M222:N223" si="213">SUM(J222-H222)</f>
        <v>4.3999999999755346E-3</v>
      </c>
      <c r="N222" s="98">
        <f t="shared" si="213"/>
        <v>0</v>
      </c>
      <c r="O222" s="102"/>
      <c r="P222" s="102"/>
      <c r="Q222" s="103"/>
      <c r="R222" s="98"/>
      <c r="S222" s="103"/>
      <c r="T222" s="103"/>
      <c r="U222" s="104"/>
    </row>
    <row r="223" spans="1:22" ht="17.25" customHeight="1" x14ac:dyDescent="0.2">
      <c r="A223" s="271"/>
      <c r="B223" s="275"/>
      <c r="C223" s="237"/>
      <c r="D223" s="118" t="s">
        <v>13</v>
      </c>
      <c r="E223" s="119">
        <v>65.623999999999995</v>
      </c>
      <c r="F223" s="122">
        <v>6.02</v>
      </c>
      <c r="G223" s="95">
        <v>69</v>
      </c>
      <c r="H223" s="97">
        <v>395.06</v>
      </c>
      <c r="I223" s="182">
        <v>4528.0600000000004</v>
      </c>
      <c r="J223" s="102">
        <f>(E223*F223)</f>
        <v>395.05647999999997</v>
      </c>
      <c r="K223" s="102">
        <f t="shared" si="211"/>
        <v>4528.0559999999996</v>
      </c>
      <c r="L223" s="96">
        <f t="shared" si="212"/>
        <v>4923.1124799999998</v>
      </c>
      <c r="M223" s="98">
        <f t="shared" si="213"/>
        <v>-3.5200000000372711E-3</v>
      </c>
      <c r="N223" s="98">
        <f t="shared" si="213"/>
        <v>-4.0000000008149073E-3</v>
      </c>
      <c r="O223" s="102"/>
      <c r="P223" s="102"/>
      <c r="Q223" s="103"/>
      <c r="R223" s="98"/>
      <c r="S223" s="103"/>
      <c r="T223" s="103"/>
      <c r="U223" s="104"/>
    </row>
    <row r="224" spans="1:22" ht="24" x14ac:dyDescent="0.2">
      <c r="A224" s="271"/>
      <c r="B224" s="123"/>
      <c r="C224" s="237"/>
      <c r="D224" s="105" t="s">
        <v>53</v>
      </c>
      <c r="E224" s="106">
        <f>SUM(E221,E222,E223)</f>
        <v>194.477</v>
      </c>
      <c r="F224" s="106"/>
      <c r="G224" s="106"/>
      <c r="H224" s="107">
        <f>SUM(H221:H223)</f>
        <v>1170.75</v>
      </c>
      <c r="I224" s="107">
        <f>SUM(I221:I223)</f>
        <v>13418.920000000002</v>
      </c>
      <c r="J224" s="106">
        <f t="shared" ref="J224:T224" si="214">SUM(J221,J222,J223)</f>
        <v>1170.75154</v>
      </c>
      <c r="K224" s="106">
        <f t="shared" si="214"/>
        <v>13418.913</v>
      </c>
      <c r="L224" s="106">
        <f t="shared" si="214"/>
        <v>14589.664540000002</v>
      </c>
      <c r="M224" s="106">
        <f t="shared" si="214"/>
        <v>1.5399999999203828E-3</v>
      </c>
      <c r="N224" s="106">
        <f t="shared" si="214"/>
        <v>-7.000000000516593E-3</v>
      </c>
      <c r="O224" s="106">
        <f t="shared" si="214"/>
        <v>0</v>
      </c>
      <c r="P224" s="106">
        <f t="shared" si="214"/>
        <v>0</v>
      </c>
      <c r="Q224" s="106">
        <f t="shared" si="214"/>
        <v>0</v>
      </c>
      <c r="R224" s="106"/>
      <c r="S224" s="106">
        <f t="shared" si="214"/>
        <v>0</v>
      </c>
      <c r="T224" s="106">
        <f t="shared" si="214"/>
        <v>0</v>
      </c>
      <c r="U224" s="108"/>
    </row>
    <row r="225" spans="1:21" x14ac:dyDescent="0.2">
      <c r="A225" s="271"/>
      <c r="B225" s="273" t="s">
        <v>29</v>
      </c>
      <c r="C225" s="237"/>
      <c r="D225" s="118" t="s">
        <v>14</v>
      </c>
      <c r="E225" s="119">
        <v>77.296000000000006</v>
      </c>
      <c r="F225" s="122">
        <v>6.02</v>
      </c>
      <c r="G225" s="95">
        <v>69</v>
      </c>
      <c r="H225" s="97">
        <v>465.32</v>
      </c>
      <c r="I225" s="182">
        <v>5333.42</v>
      </c>
      <c r="J225" s="102">
        <f>(E225*F225)</f>
        <v>465.32192000000003</v>
      </c>
      <c r="K225" s="102">
        <f>(E225*G225)</f>
        <v>5333.4240000000009</v>
      </c>
      <c r="L225" s="96">
        <f>SUM(J225,K225)</f>
        <v>5798.7459200000012</v>
      </c>
      <c r="M225" s="98">
        <f>SUM(J225-H225)</f>
        <v>1.920000000041E-3</v>
      </c>
      <c r="N225" s="98">
        <f>SUM(K225-I225)</f>
        <v>4.0000000008149073E-3</v>
      </c>
      <c r="O225" s="102"/>
      <c r="P225" s="102"/>
      <c r="Q225" s="103"/>
      <c r="R225" s="98"/>
      <c r="S225" s="103"/>
      <c r="T225" s="103"/>
      <c r="U225" s="104"/>
    </row>
    <row r="226" spans="1:21" x14ac:dyDescent="0.2">
      <c r="A226" s="271"/>
      <c r="B226" s="274"/>
      <c r="C226" s="237"/>
      <c r="D226" s="118" t="s">
        <v>15</v>
      </c>
      <c r="E226" s="119">
        <v>71.518000000000001</v>
      </c>
      <c r="F226" s="122">
        <v>6.02</v>
      </c>
      <c r="G226" s="95">
        <v>69</v>
      </c>
      <c r="H226" s="97">
        <v>430.54</v>
      </c>
      <c r="I226" s="182">
        <v>4934.74</v>
      </c>
      <c r="J226" s="102">
        <f>(E226*F226)</f>
        <v>430.53835999999995</v>
      </c>
      <c r="K226" s="102">
        <f t="shared" ref="K226:K227" si="215">(E226*G226)</f>
        <v>4934.7420000000002</v>
      </c>
      <c r="L226" s="96">
        <f t="shared" ref="L226:L227" si="216">SUM(J226,K226)</f>
        <v>5365.2803599999997</v>
      </c>
      <c r="M226" s="98">
        <f t="shared" ref="M226:N227" si="217">SUM(J226-H226)</f>
        <v>-1.640000000065811E-3</v>
      </c>
      <c r="N226" s="98">
        <f t="shared" si="217"/>
        <v>2.0000000004074536E-3</v>
      </c>
      <c r="O226" s="102"/>
      <c r="P226" s="102"/>
      <c r="Q226" s="231">
        <v>15157.73</v>
      </c>
      <c r="R226" s="98"/>
      <c r="S226" s="103"/>
      <c r="T226" s="103"/>
      <c r="U226" s="104"/>
    </row>
    <row r="227" spans="1:21" x14ac:dyDescent="0.2">
      <c r="A227" s="271"/>
      <c r="B227" s="274"/>
      <c r="C227" s="237"/>
      <c r="D227" s="118" t="s">
        <v>16</v>
      </c>
      <c r="E227" s="143">
        <v>73.98</v>
      </c>
      <c r="F227" s="122">
        <v>6.02</v>
      </c>
      <c r="G227" s="95">
        <v>69</v>
      </c>
      <c r="H227" s="97">
        <v>445.36</v>
      </c>
      <c r="I227" s="182">
        <v>5104.62</v>
      </c>
      <c r="J227" s="102">
        <f>(E227*F227)</f>
        <v>445.3596</v>
      </c>
      <c r="K227" s="102">
        <f t="shared" si="215"/>
        <v>5104.62</v>
      </c>
      <c r="L227" s="96">
        <f t="shared" si="216"/>
        <v>5549.9795999999997</v>
      </c>
      <c r="M227" s="98">
        <f t="shared" si="217"/>
        <v>-4.0000000001327862E-4</v>
      </c>
      <c r="N227" s="98">
        <f t="shared" si="217"/>
        <v>0</v>
      </c>
      <c r="O227" s="102"/>
      <c r="P227" s="102"/>
      <c r="Q227" s="231">
        <v>15157.73</v>
      </c>
      <c r="R227" s="98"/>
      <c r="S227" s="103"/>
      <c r="T227" s="103"/>
      <c r="U227" s="104"/>
    </row>
    <row r="228" spans="1:21" ht="24" x14ac:dyDescent="0.2">
      <c r="A228" s="271"/>
      <c r="B228" s="274"/>
      <c r="C228" s="237"/>
      <c r="D228" s="105" t="s">
        <v>54</v>
      </c>
      <c r="E228" s="106">
        <f>SUM(E225,E226,E227)</f>
        <v>222.79400000000004</v>
      </c>
      <c r="F228" s="106"/>
      <c r="G228" s="106"/>
      <c r="H228" s="107">
        <f>SUM(H225:H227)</f>
        <v>1341.22</v>
      </c>
      <c r="I228" s="107">
        <f>SUM(I225:I227)</f>
        <v>15372.779999999999</v>
      </c>
      <c r="J228" s="106">
        <f t="shared" ref="J228:T228" si="218">SUM(J225,J226,J227)</f>
        <v>1341.2198800000001</v>
      </c>
      <c r="K228" s="106">
        <f t="shared" si="218"/>
        <v>15372.786</v>
      </c>
      <c r="L228" s="106">
        <f t="shared" si="218"/>
        <v>16714.005880000001</v>
      </c>
      <c r="M228" s="106">
        <f t="shared" si="218"/>
        <v>-1.2000000003808964E-4</v>
      </c>
      <c r="N228" s="106">
        <f t="shared" si="218"/>
        <v>6.0000000012223609E-3</v>
      </c>
      <c r="O228" s="106">
        <f t="shared" si="218"/>
        <v>0</v>
      </c>
      <c r="P228" s="106">
        <f t="shared" si="218"/>
        <v>0</v>
      </c>
      <c r="Q228" s="106">
        <f t="shared" si="218"/>
        <v>30315.46</v>
      </c>
      <c r="R228" s="106"/>
      <c r="S228" s="106">
        <f t="shared" si="218"/>
        <v>0</v>
      </c>
      <c r="T228" s="106">
        <f t="shared" si="218"/>
        <v>0</v>
      </c>
      <c r="U228" s="108"/>
    </row>
    <row r="229" spans="1:21" x14ac:dyDescent="0.2">
      <c r="A229" s="271"/>
      <c r="B229" s="274"/>
      <c r="C229" s="237"/>
      <c r="D229" s="118" t="s">
        <v>17</v>
      </c>
      <c r="E229" s="119">
        <v>71.884</v>
      </c>
      <c r="F229" s="122">
        <v>6.02</v>
      </c>
      <c r="G229" s="95">
        <v>69</v>
      </c>
      <c r="H229" s="97">
        <v>432.74</v>
      </c>
      <c r="I229" s="182">
        <v>4960</v>
      </c>
      <c r="J229" s="102">
        <f>(E229*F229)</f>
        <v>432.74167999999997</v>
      </c>
      <c r="K229" s="102">
        <f>(E229*G229)</f>
        <v>4959.9960000000001</v>
      </c>
      <c r="L229" s="96">
        <f>SUM(J229,K229)</f>
        <v>5392.7376800000002</v>
      </c>
      <c r="M229" s="98">
        <f>SUM(J229-H229)</f>
        <v>1.6799999999648207E-3</v>
      </c>
      <c r="N229" s="98">
        <f>SUM(K229-I229)</f>
        <v>-3.9999999999054126E-3</v>
      </c>
      <c r="O229" s="102"/>
      <c r="P229" s="102"/>
      <c r="Q229" s="103"/>
      <c r="R229" s="98"/>
      <c r="S229" s="103"/>
      <c r="T229" s="103"/>
      <c r="U229" s="104"/>
    </row>
    <row r="230" spans="1:21" x14ac:dyDescent="0.2">
      <c r="A230" s="271"/>
      <c r="B230" s="274"/>
      <c r="C230" s="237"/>
      <c r="D230" s="118" t="s">
        <v>18</v>
      </c>
      <c r="E230" s="119">
        <v>59.374000000000002</v>
      </c>
      <c r="F230" s="122">
        <v>6.02</v>
      </c>
      <c r="G230" s="95">
        <v>69</v>
      </c>
      <c r="H230" s="97"/>
      <c r="I230" s="97"/>
      <c r="J230" s="102">
        <f>(E230*F230)</f>
        <v>357.43147999999997</v>
      </c>
      <c r="K230" s="102">
        <f t="shared" ref="K230:K231" si="219">(E230*G230)</f>
        <v>4096.8060000000005</v>
      </c>
      <c r="L230" s="96">
        <f t="shared" ref="L230:L231" si="220">SUM(J230,K230)</f>
        <v>4454.2374800000007</v>
      </c>
      <c r="M230" s="98">
        <f t="shared" ref="M230:N231" si="221">SUM(J230-H230)</f>
        <v>357.43147999999997</v>
      </c>
      <c r="N230" s="98">
        <f t="shared" si="221"/>
        <v>4096.8060000000005</v>
      </c>
      <c r="O230" s="102"/>
      <c r="P230" s="102"/>
      <c r="Q230" s="103"/>
      <c r="R230" s="98"/>
      <c r="S230" s="103"/>
      <c r="T230" s="103"/>
      <c r="U230" s="104"/>
    </row>
    <row r="231" spans="1:21" x14ac:dyDescent="0.2">
      <c r="A231" s="272"/>
      <c r="B231" s="275"/>
      <c r="C231" s="238"/>
      <c r="D231" s="118" t="s">
        <v>19</v>
      </c>
      <c r="E231" s="120">
        <v>55.322000000000003</v>
      </c>
      <c r="F231" s="122">
        <v>6.02</v>
      </c>
      <c r="G231" s="95">
        <v>69</v>
      </c>
      <c r="H231" s="97"/>
      <c r="I231" s="97"/>
      <c r="J231" s="102">
        <f>(E231*F231)</f>
        <v>333.03843999999998</v>
      </c>
      <c r="K231" s="102">
        <f t="shared" si="219"/>
        <v>3817.2180000000003</v>
      </c>
      <c r="L231" s="96">
        <f t="shared" si="220"/>
        <v>4150.2564400000001</v>
      </c>
      <c r="M231" s="98">
        <f t="shared" si="221"/>
        <v>333.03843999999998</v>
      </c>
      <c r="N231" s="98">
        <f t="shared" si="221"/>
        <v>3817.2180000000003</v>
      </c>
      <c r="O231" s="102"/>
      <c r="P231" s="102"/>
      <c r="Q231" s="103"/>
      <c r="R231" s="98"/>
      <c r="S231" s="103"/>
      <c r="T231" s="103"/>
      <c r="U231" s="104"/>
    </row>
    <row r="232" spans="1:21" ht="24.75" x14ac:dyDescent="0.25">
      <c r="A232" s="82"/>
      <c r="B232" s="82"/>
      <c r="C232" s="82"/>
      <c r="D232" s="105" t="s">
        <v>55</v>
      </c>
      <c r="E232" s="106">
        <f>SUM(E229,E230,E231)</f>
        <v>186.58</v>
      </c>
      <c r="F232" s="106"/>
      <c r="G232" s="106"/>
      <c r="H232" s="107">
        <f>SUM(H229:H231)</f>
        <v>432.74</v>
      </c>
      <c r="I232" s="107">
        <f>SUM(I229:I231)</f>
        <v>4960</v>
      </c>
      <c r="J232" s="106">
        <f t="shared" ref="J232:T232" si="222">SUM(J229,J230,J231)</f>
        <v>1123.2115999999999</v>
      </c>
      <c r="K232" s="106">
        <f t="shared" si="222"/>
        <v>12874.02</v>
      </c>
      <c r="L232" s="106">
        <f t="shared" si="222"/>
        <v>13997.231600000003</v>
      </c>
      <c r="M232" s="106">
        <f t="shared" si="222"/>
        <v>690.47159999999985</v>
      </c>
      <c r="N232" s="106">
        <f t="shared" si="222"/>
        <v>7914.02</v>
      </c>
      <c r="O232" s="106">
        <f t="shared" si="222"/>
        <v>0</v>
      </c>
      <c r="P232" s="106">
        <f t="shared" si="222"/>
        <v>0</v>
      </c>
      <c r="Q232" s="106">
        <f t="shared" si="222"/>
        <v>0</v>
      </c>
      <c r="R232" s="106"/>
      <c r="S232" s="106">
        <f t="shared" si="222"/>
        <v>0</v>
      </c>
      <c r="T232" s="106">
        <f t="shared" si="222"/>
        <v>0</v>
      </c>
      <c r="U232" s="108"/>
    </row>
    <row r="233" spans="1:21" ht="24" x14ac:dyDescent="0.2">
      <c r="A233" s="134"/>
      <c r="B233" s="134"/>
      <c r="C233" s="135"/>
      <c r="D233" s="136" t="s">
        <v>58</v>
      </c>
      <c r="E233" s="137">
        <f>SUM(E220+E224+E228+E232)</f>
        <v>732.25400000000002</v>
      </c>
      <c r="F233" s="137"/>
      <c r="G233" s="137"/>
      <c r="H233" s="138">
        <f>SUM(H220,H224,H228,H232)</f>
        <v>3717.67</v>
      </c>
      <c r="I233" s="138">
        <f>SUM(I220,I224,I228,I232)</f>
        <v>45532.850000000006</v>
      </c>
      <c r="J233" s="137">
        <f t="shared" ref="J233:T233" si="223">SUM(J220+J224+J228+J232)</f>
        <v>4408.1690799999997</v>
      </c>
      <c r="K233" s="137">
        <f t="shared" si="223"/>
        <v>53446.86</v>
      </c>
      <c r="L233" s="137">
        <f t="shared" si="223"/>
        <v>57855.029080000008</v>
      </c>
      <c r="M233" s="137">
        <f t="shared" si="223"/>
        <v>690.49907999999971</v>
      </c>
      <c r="N233" s="137">
        <f t="shared" si="223"/>
        <v>7914.0100000000011</v>
      </c>
      <c r="O233" s="137">
        <f t="shared" si="223"/>
        <v>0</v>
      </c>
      <c r="P233" s="137">
        <f t="shared" si="223"/>
        <v>0</v>
      </c>
      <c r="Q233" s="137">
        <f t="shared" si="223"/>
        <v>30315.46</v>
      </c>
      <c r="R233" s="137"/>
      <c r="S233" s="137">
        <f t="shared" si="223"/>
        <v>0</v>
      </c>
      <c r="T233" s="137">
        <f t="shared" si="223"/>
        <v>0</v>
      </c>
      <c r="U233" s="139"/>
    </row>
    <row r="234" spans="1:21" ht="36" x14ac:dyDescent="0.2">
      <c r="A234" s="111"/>
      <c r="B234" s="111"/>
      <c r="C234" s="112"/>
      <c r="D234" s="113" t="s">
        <v>59</v>
      </c>
      <c r="E234" s="114">
        <f>E233+'2019'!E222</f>
        <v>5390.5950000000003</v>
      </c>
      <c r="F234" s="114"/>
      <c r="G234" s="114"/>
      <c r="H234" s="114">
        <f>H233+'2019'!H222</f>
        <v>24618.199999999997</v>
      </c>
      <c r="I234" s="114">
        <f>I233+'2019'!I222</f>
        <v>203556.66799999998</v>
      </c>
      <c r="J234" s="114">
        <f>J233+'2019'!J222</f>
        <v>25308.699410000001</v>
      </c>
      <c r="K234" s="114">
        <f>K233+'2019'!K222</f>
        <v>211254.99400000001</v>
      </c>
      <c r="L234" s="114">
        <f>L233+'2019'!L222</f>
        <v>236563.69341000001</v>
      </c>
      <c r="M234" s="114">
        <f>M233+'2019'!M222</f>
        <v>690.49940999999876</v>
      </c>
      <c r="N234" s="114">
        <f>N233+'2019'!N222</f>
        <v>7698.3260000000028</v>
      </c>
      <c r="O234" s="114">
        <f>O233+'2019'!O222</f>
        <v>0</v>
      </c>
      <c r="P234" s="114">
        <f>P233+'2019'!P222</f>
        <v>0</v>
      </c>
      <c r="Q234" s="114">
        <f>Q233+'2019'!Q222</f>
        <v>89463.73000000001</v>
      </c>
      <c r="R234" s="114">
        <f>I234-Q234</f>
        <v>114092.93799999997</v>
      </c>
      <c r="S234" s="114">
        <f>S233+'2019'!S222</f>
        <v>0</v>
      </c>
      <c r="T234" s="114">
        <f>T233+'2019'!T222</f>
        <v>0</v>
      </c>
      <c r="U234" s="116"/>
    </row>
    <row r="235" spans="1:21" x14ac:dyDescent="0.2">
      <c r="A235" s="256">
        <v>13</v>
      </c>
      <c r="B235" s="273" t="s">
        <v>35</v>
      </c>
      <c r="C235" s="236" t="s">
        <v>28</v>
      </c>
      <c r="D235" s="118" t="s">
        <v>8</v>
      </c>
      <c r="E235" s="119">
        <v>184.85</v>
      </c>
      <c r="F235" s="122">
        <v>6.02</v>
      </c>
      <c r="G235" s="95">
        <v>95</v>
      </c>
      <c r="H235" s="97">
        <v>1112.8</v>
      </c>
      <c r="I235" s="182">
        <v>17560.75</v>
      </c>
      <c r="J235" s="102">
        <f>(E235*F235)</f>
        <v>1112.7969999999998</v>
      </c>
      <c r="K235" s="102">
        <f>(E235*G235)</f>
        <v>17560.75</v>
      </c>
      <c r="L235" s="96">
        <f>SUM(J235,K235)</f>
        <v>18673.546999999999</v>
      </c>
      <c r="M235" s="98">
        <f>SUM(J235-H235)</f>
        <v>-3.0000000001564331E-3</v>
      </c>
      <c r="N235" s="98">
        <f>SUM(K235-I235)</f>
        <v>0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57"/>
      <c r="B236" s="274"/>
      <c r="C236" s="237"/>
      <c r="D236" s="118" t="s">
        <v>9</v>
      </c>
      <c r="E236" s="120">
        <v>202.60400000000001</v>
      </c>
      <c r="F236" s="122">
        <v>6.02</v>
      </c>
      <c r="G236" s="95">
        <v>95</v>
      </c>
      <c r="H236" s="97">
        <v>1219.68</v>
      </c>
      <c r="I236" s="182">
        <v>19247.38</v>
      </c>
      <c r="J236" s="102">
        <f>(E236*F236)</f>
        <v>1219.67608</v>
      </c>
      <c r="K236" s="102">
        <f t="shared" ref="K236:K237" si="224">(E236*G236)</f>
        <v>19247.38</v>
      </c>
      <c r="L236" s="96">
        <f t="shared" ref="L236:L238" si="225">SUM(J236,K236)</f>
        <v>20467.056080000002</v>
      </c>
      <c r="M236" s="98">
        <f t="shared" ref="M236:N238" si="226">SUM(J236-H236)</f>
        <v>-3.9200000001073931E-3</v>
      </c>
      <c r="N236" s="98">
        <f t="shared" si="226"/>
        <v>0</v>
      </c>
      <c r="O236" s="102"/>
      <c r="P236" s="102"/>
      <c r="Q236" s="103"/>
      <c r="R236" s="98"/>
      <c r="S236" s="103"/>
      <c r="T236" s="103"/>
      <c r="U236" s="104"/>
    </row>
    <row r="237" spans="1:21" ht="24" x14ac:dyDescent="0.2">
      <c r="A237" s="257"/>
      <c r="B237" s="274"/>
      <c r="C237" s="237"/>
      <c r="D237" s="170" t="s">
        <v>63</v>
      </c>
      <c r="E237" s="120">
        <v>130.22800000000001</v>
      </c>
      <c r="F237" s="122">
        <v>6.02</v>
      </c>
      <c r="G237" s="95">
        <v>95</v>
      </c>
      <c r="H237" s="97">
        <v>783.98</v>
      </c>
      <c r="I237" s="182">
        <v>12371.66</v>
      </c>
      <c r="J237" s="102">
        <f>(E237*F237)</f>
        <v>783.97256000000004</v>
      </c>
      <c r="K237" s="102">
        <f t="shared" si="224"/>
        <v>12371.660000000002</v>
      </c>
      <c r="L237" s="96">
        <f t="shared" si="225"/>
        <v>13155.632560000002</v>
      </c>
      <c r="M237" s="98">
        <f t="shared" si="226"/>
        <v>-7.439999999974134E-3</v>
      </c>
      <c r="N237" s="98">
        <f t="shared" si="226"/>
        <v>1.8189894035458565E-12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257"/>
      <c r="B238" s="274"/>
      <c r="C238" s="237"/>
      <c r="D238" s="170" t="s">
        <v>64</v>
      </c>
      <c r="E238" s="101">
        <v>68.561000000000007</v>
      </c>
      <c r="F238" s="122">
        <v>6.02</v>
      </c>
      <c r="G238" s="95">
        <v>69</v>
      </c>
      <c r="H238" s="97">
        <v>412.73</v>
      </c>
      <c r="I238" s="182">
        <v>4730.71</v>
      </c>
      <c r="J238" s="96">
        <f t="shared" ref="J238" si="227">(E238*F238)</f>
        <v>412.73722000000004</v>
      </c>
      <c r="K238" s="96">
        <f>SUM(E238*G238)</f>
        <v>4730.7090000000007</v>
      </c>
      <c r="L238" s="96">
        <f t="shared" si="225"/>
        <v>5143.4462200000007</v>
      </c>
      <c r="M238" s="98">
        <f t="shared" si="226"/>
        <v>7.2200000000179898E-3</v>
      </c>
      <c r="N238" s="98">
        <f t="shared" si="226"/>
        <v>-9.9999999929423211E-4</v>
      </c>
      <c r="O238" s="102"/>
      <c r="P238" s="102"/>
      <c r="Q238" s="103"/>
      <c r="R238" s="98"/>
      <c r="S238" s="103"/>
      <c r="T238" s="103"/>
      <c r="U238" s="104"/>
    </row>
    <row r="239" spans="1:21" ht="24" x14ac:dyDescent="0.2">
      <c r="A239" s="257"/>
      <c r="B239" s="274"/>
      <c r="C239" s="237"/>
      <c r="D239" s="105" t="s">
        <v>52</v>
      </c>
      <c r="E239" s="106">
        <f>SUM(E235,E236,E237:E238)</f>
        <v>586.24300000000005</v>
      </c>
      <c r="F239" s="106"/>
      <c r="G239" s="106"/>
      <c r="H239" s="106">
        <f t="shared" ref="H239:T239" si="228">SUM(H235,H236,H237:H238)</f>
        <v>3529.19</v>
      </c>
      <c r="I239" s="106">
        <f t="shared" si="228"/>
        <v>53910.500000000007</v>
      </c>
      <c r="J239" s="106">
        <f t="shared" si="228"/>
        <v>3529.1828599999999</v>
      </c>
      <c r="K239" s="106">
        <f t="shared" si="228"/>
        <v>53910.499000000011</v>
      </c>
      <c r="L239" s="106">
        <f t="shared" si="228"/>
        <v>57439.681859999997</v>
      </c>
      <c r="M239" s="106">
        <f t="shared" si="228"/>
        <v>-7.1400000002199704E-3</v>
      </c>
      <c r="N239" s="106">
        <f t="shared" si="228"/>
        <v>-9.9999999747524271E-4</v>
      </c>
      <c r="O239" s="106">
        <f t="shared" si="228"/>
        <v>0</v>
      </c>
      <c r="P239" s="106">
        <f t="shared" si="228"/>
        <v>0</v>
      </c>
      <c r="Q239" s="106">
        <f t="shared" si="228"/>
        <v>0</v>
      </c>
      <c r="R239" s="106">
        <f t="shared" si="228"/>
        <v>0</v>
      </c>
      <c r="S239" s="106">
        <f t="shared" si="228"/>
        <v>0</v>
      </c>
      <c r="T239" s="106">
        <f t="shared" si="228"/>
        <v>0</v>
      </c>
      <c r="U239" s="108"/>
    </row>
    <row r="240" spans="1:21" x14ac:dyDescent="0.2">
      <c r="A240" s="257"/>
      <c r="B240" s="274"/>
      <c r="C240" s="237"/>
      <c r="D240" s="118" t="s">
        <v>11</v>
      </c>
      <c r="E240" s="119">
        <v>330.77499999999998</v>
      </c>
      <c r="F240" s="122">
        <v>6.02</v>
      </c>
      <c r="G240" s="95">
        <v>69</v>
      </c>
      <c r="H240" s="97">
        <v>1991.27</v>
      </c>
      <c r="I240" s="182">
        <v>22823.48</v>
      </c>
      <c r="J240" s="102">
        <f>(E240*F240)</f>
        <v>1991.2654999999997</v>
      </c>
      <c r="K240" s="102">
        <f>(E240*G240)</f>
        <v>22823.474999999999</v>
      </c>
      <c r="L240" s="96">
        <f>SUM(J240,K240)</f>
        <v>24814.7405</v>
      </c>
      <c r="M240" s="98">
        <f>SUM(J240-H240)</f>
        <v>-4.5000000002346496E-3</v>
      </c>
      <c r="N240" s="98">
        <f>SUM(K240-I240)</f>
        <v>-5.0000000010186341E-3</v>
      </c>
      <c r="O240" s="102"/>
      <c r="P240" s="102"/>
      <c r="Q240" s="103"/>
      <c r="R240" s="98"/>
      <c r="S240" s="103"/>
      <c r="T240" s="103"/>
      <c r="U240" s="104"/>
    </row>
    <row r="241" spans="1:21" x14ac:dyDescent="0.2">
      <c r="A241" s="257"/>
      <c r="B241" s="274"/>
      <c r="C241" s="237"/>
      <c r="D241" s="118" t="s">
        <v>12</v>
      </c>
      <c r="E241" s="119">
        <v>244.96799999999999</v>
      </c>
      <c r="F241" s="122">
        <v>6.02</v>
      </c>
      <c r="G241" s="95">
        <v>69</v>
      </c>
      <c r="H241" s="97">
        <v>1474.71</v>
      </c>
      <c r="I241" s="182">
        <v>16902.79</v>
      </c>
      <c r="J241" s="102">
        <f>(E241*F241)</f>
        <v>1474.7073599999999</v>
      </c>
      <c r="K241" s="102">
        <f t="shared" ref="K241:K242" si="229">(E241*G241)</f>
        <v>16902.791999999998</v>
      </c>
      <c r="L241" s="96">
        <f t="shared" ref="L241:L242" si="230">SUM(J241,K241)</f>
        <v>18377.499359999998</v>
      </c>
      <c r="M241" s="98">
        <f t="shared" ref="M241:N242" si="231">SUM(J241-H241)</f>
        <v>-2.640000000155851E-3</v>
      </c>
      <c r="N241" s="98">
        <f t="shared" si="231"/>
        <v>1.9999999967694748E-3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57"/>
      <c r="B242" s="275"/>
      <c r="C242" s="237"/>
      <c r="D242" s="118" t="s">
        <v>13</v>
      </c>
      <c r="E242" s="119">
        <v>133.16999999999999</v>
      </c>
      <c r="F242" s="122">
        <v>6.02</v>
      </c>
      <c r="G242" s="95">
        <v>69</v>
      </c>
      <c r="H242" s="97">
        <v>801.68</v>
      </c>
      <c r="I242" s="182">
        <v>9188.73</v>
      </c>
      <c r="J242" s="102">
        <f>(E242*F242)</f>
        <v>801.68339999999989</v>
      </c>
      <c r="K242" s="102">
        <f t="shared" si="229"/>
        <v>9188.73</v>
      </c>
      <c r="L242" s="96">
        <f t="shared" si="230"/>
        <v>9990.4133999999995</v>
      </c>
      <c r="M242" s="98">
        <f t="shared" si="231"/>
        <v>3.399999999942338E-3</v>
      </c>
      <c r="N242" s="98">
        <f t="shared" si="231"/>
        <v>0</v>
      </c>
      <c r="O242" s="102"/>
      <c r="P242" s="102"/>
      <c r="Q242" s="103"/>
      <c r="R242" s="98"/>
      <c r="S242" s="103"/>
      <c r="T242" s="103"/>
      <c r="U242" s="104"/>
    </row>
    <row r="243" spans="1:21" ht="24" x14ac:dyDescent="0.2">
      <c r="A243" s="257"/>
      <c r="B243" s="123"/>
      <c r="C243" s="237"/>
      <c r="D243" s="105" t="s">
        <v>53</v>
      </c>
      <c r="E243" s="106">
        <f>SUM(E240,E241,E242)</f>
        <v>708.9129999999999</v>
      </c>
      <c r="F243" s="106"/>
      <c r="G243" s="106"/>
      <c r="H243" s="106">
        <f t="shared" ref="H243:T243" si="232">SUM(H240,H241,H242)</f>
        <v>4267.66</v>
      </c>
      <c r="I243" s="106">
        <f t="shared" si="232"/>
        <v>48915</v>
      </c>
      <c r="J243" s="106">
        <f t="shared" si="232"/>
        <v>4267.6562599999997</v>
      </c>
      <c r="K243" s="106">
        <f t="shared" si="232"/>
        <v>48914.996999999988</v>
      </c>
      <c r="L243" s="106">
        <f t="shared" si="232"/>
        <v>53182.653259999999</v>
      </c>
      <c r="M243" s="106">
        <f t="shared" si="232"/>
        <v>-3.7400000004481626E-3</v>
      </c>
      <c r="N243" s="106">
        <f t="shared" si="232"/>
        <v>-3.0000000042491592E-3</v>
      </c>
      <c r="O243" s="106">
        <f t="shared" si="232"/>
        <v>0</v>
      </c>
      <c r="P243" s="106">
        <f t="shared" si="232"/>
        <v>0</v>
      </c>
      <c r="Q243" s="106">
        <f t="shared" si="232"/>
        <v>0</v>
      </c>
      <c r="R243" s="106"/>
      <c r="S243" s="106">
        <f t="shared" si="232"/>
        <v>0</v>
      </c>
      <c r="T243" s="106">
        <f t="shared" si="232"/>
        <v>0</v>
      </c>
      <c r="U243" s="108"/>
    </row>
    <row r="244" spans="1:21" x14ac:dyDescent="0.2">
      <c r="A244" s="257"/>
      <c r="B244" s="273" t="s">
        <v>29</v>
      </c>
      <c r="C244" s="237"/>
      <c r="D244" s="118" t="s">
        <v>14</v>
      </c>
      <c r="E244" s="119">
        <v>341.03899999999999</v>
      </c>
      <c r="F244" s="122">
        <v>6.02</v>
      </c>
      <c r="G244" s="95">
        <v>69</v>
      </c>
      <c r="H244" s="97">
        <v>2053.0500000000002</v>
      </c>
      <c r="I244" s="182">
        <v>23531.69</v>
      </c>
      <c r="J244" s="102">
        <f>(E244*F244)</f>
        <v>2053.0547799999999</v>
      </c>
      <c r="K244" s="102">
        <f>(E244*G244)</f>
        <v>23531.690999999999</v>
      </c>
      <c r="L244" s="96">
        <f>SUM(J244,K244)</f>
        <v>25584.745779999997</v>
      </c>
      <c r="M244" s="98">
        <f>SUM(J244-H244)</f>
        <v>4.7799999997550913E-3</v>
      </c>
      <c r="N244" s="98">
        <f>SUM(K244-I244)</f>
        <v>1.0000000002037268E-3</v>
      </c>
      <c r="O244" s="102"/>
      <c r="P244" s="102"/>
      <c r="Q244" s="103"/>
      <c r="R244" s="98"/>
      <c r="S244" s="103"/>
      <c r="T244" s="103"/>
      <c r="U244" s="104"/>
    </row>
    <row r="245" spans="1:21" x14ac:dyDescent="0.2">
      <c r="A245" s="257"/>
      <c r="B245" s="274"/>
      <c r="C245" s="237"/>
      <c r="D245" s="118" t="s">
        <v>15</v>
      </c>
      <c r="E245" s="119">
        <v>186.45</v>
      </c>
      <c r="F245" s="122">
        <v>6.02</v>
      </c>
      <c r="G245" s="95">
        <v>69</v>
      </c>
      <c r="H245" s="97">
        <v>1122.43</v>
      </c>
      <c r="I245" s="182">
        <v>12865.05</v>
      </c>
      <c r="J245" s="102">
        <f>(E245*F245)</f>
        <v>1122.4289999999999</v>
      </c>
      <c r="K245" s="102">
        <f t="shared" ref="K245:K246" si="233">(E245*G245)</f>
        <v>12865.05</v>
      </c>
      <c r="L245" s="96">
        <f t="shared" ref="L245:L246" si="234">SUM(J245,K245)</f>
        <v>13987.478999999999</v>
      </c>
      <c r="M245" s="98">
        <f t="shared" ref="M245:N246" si="235">SUM(J245-H245)</f>
        <v>-1.0000000002037268E-3</v>
      </c>
      <c r="N245" s="98">
        <f t="shared" si="235"/>
        <v>0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57"/>
      <c r="B246" s="274"/>
      <c r="C246" s="237"/>
      <c r="D246" s="118" t="s">
        <v>16</v>
      </c>
      <c r="E246" s="143">
        <v>263.68900000000002</v>
      </c>
      <c r="F246" s="122">
        <v>6.02</v>
      </c>
      <c r="G246" s="95">
        <v>69</v>
      </c>
      <c r="H246" s="97">
        <v>1587.41</v>
      </c>
      <c r="I246" s="182">
        <v>18194.54</v>
      </c>
      <c r="J246" s="102">
        <f>(E246*F246)</f>
        <v>1587.40778</v>
      </c>
      <c r="K246" s="102">
        <f t="shared" si="233"/>
        <v>18194.541000000001</v>
      </c>
      <c r="L246" s="96">
        <f t="shared" si="234"/>
        <v>19781.948780000002</v>
      </c>
      <c r="M246" s="98">
        <f t="shared" si="235"/>
        <v>-2.2200000000793807E-3</v>
      </c>
      <c r="N246" s="98">
        <f t="shared" si="235"/>
        <v>1.0000000002037268E-3</v>
      </c>
      <c r="O246" s="102"/>
      <c r="P246" s="102"/>
      <c r="Q246" s="103"/>
      <c r="R246" s="98"/>
      <c r="S246" s="103"/>
      <c r="T246" s="103"/>
      <c r="U246" s="104"/>
    </row>
    <row r="247" spans="1:21" ht="24" x14ac:dyDescent="0.2">
      <c r="A247" s="257"/>
      <c r="B247" s="274"/>
      <c r="C247" s="237"/>
      <c r="D247" s="105" t="s">
        <v>54</v>
      </c>
      <c r="E247" s="106">
        <f>SUM(E244,E245,E246)</f>
        <v>791.17800000000011</v>
      </c>
      <c r="F247" s="106"/>
      <c r="G247" s="106"/>
      <c r="H247" s="106">
        <f t="shared" ref="H247:T247" si="236">SUM(H244,H245,H246)</f>
        <v>4762.8900000000003</v>
      </c>
      <c r="I247" s="106">
        <f t="shared" si="236"/>
        <v>54591.28</v>
      </c>
      <c r="J247" s="106">
        <f t="shared" si="236"/>
        <v>4762.89156</v>
      </c>
      <c r="K247" s="106">
        <f t="shared" si="236"/>
        <v>54591.281999999992</v>
      </c>
      <c r="L247" s="106">
        <f t="shared" si="236"/>
        <v>59354.173559999996</v>
      </c>
      <c r="M247" s="106">
        <f t="shared" si="236"/>
        <v>1.5599999994719838E-3</v>
      </c>
      <c r="N247" s="106">
        <f t="shared" si="236"/>
        <v>2.0000000004074536E-3</v>
      </c>
      <c r="O247" s="106">
        <f t="shared" si="236"/>
        <v>0</v>
      </c>
      <c r="P247" s="106">
        <f t="shared" si="236"/>
        <v>0</v>
      </c>
      <c r="Q247" s="106">
        <f t="shared" si="236"/>
        <v>0</v>
      </c>
      <c r="R247" s="106"/>
      <c r="S247" s="106">
        <f t="shared" si="236"/>
        <v>0</v>
      </c>
      <c r="T247" s="106">
        <f t="shared" si="236"/>
        <v>0</v>
      </c>
      <c r="U247" s="108"/>
    </row>
    <row r="248" spans="1:21" x14ac:dyDescent="0.2">
      <c r="A248" s="257"/>
      <c r="B248" s="274"/>
      <c r="C248" s="237"/>
      <c r="D248" s="118" t="s">
        <v>17</v>
      </c>
      <c r="E248" s="119">
        <v>239.69900000000001</v>
      </c>
      <c r="F248" s="122">
        <v>6.02</v>
      </c>
      <c r="G248" s="95">
        <v>69</v>
      </c>
      <c r="H248" s="97">
        <v>1442.99</v>
      </c>
      <c r="I248" s="182">
        <v>16539.23</v>
      </c>
      <c r="J248" s="102">
        <f>(E248*F248)</f>
        <v>1442.9879799999999</v>
      </c>
      <c r="K248" s="102">
        <f>(E248*G248)</f>
        <v>16539.231</v>
      </c>
      <c r="L248" s="96">
        <f>SUM(J248,K248)</f>
        <v>17982.218979999998</v>
      </c>
      <c r="M248" s="98">
        <f>SUM(J248-H248)</f>
        <v>-2.0200000001295848E-3</v>
      </c>
      <c r="N248" s="98">
        <f>SUM(K248-I248)</f>
        <v>1.0000000002037268E-3</v>
      </c>
      <c r="O248" s="102"/>
      <c r="P248" s="102"/>
      <c r="Q248" s="103"/>
      <c r="R248" s="98"/>
      <c r="S248" s="103"/>
      <c r="T248" s="103"/>
      <c r="U248" s="104"/>
    </row>
    <row r="249" spans="1:21" x14ac:dyDescent="0.2">
      <c r="A249" s="257"/>
      <c r="B249" s="274"/>
      <c r="C249" s="237"/>
      <c r="D249" s="118" t="s">
        <v>18</v>
      </c>
      <c r="E249" s="119">
        <v>248.43700000000001</v>
      </c>
      <c r="F249" s="122">
        <v>6.02</v>
      </c>
      <c r="G249" s="95">
        <v>69</v>
      </c>
      <c r="H249" s="97"/>
      <c r="I249" s="97"/>
      <c r="J249" s="102">
        <f>(E249*F249)</f>
        <v>1495.5907399999999</v>
      </c>
      <c r="K249" s="102">
        <f t="shared" ref="K249:K250" si="237">(E249*G249)</f>
        <v>17142.153000000002</v>
      </c>
      <c r="L249" s="96">
        <f t="shared" ref="L249:L250" si="238">SUM(J249,K249)</f>
        <v>18637.743740000002</v>
      </c>
      <c r="M249" s="98">
        <f t="shared" ref="M249:N250" si="239">SUM(J249-H249)</f>
        <v>1495.5907399999999</v>
      </c>
      <c r="N249" s="98">
        <f t="shared" si="239"/>
        <v>17142.153000000002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58"/>
      <c r="B250" s="275"/>
      <c r="C250" s="238"/>
      <c r="D250" s="118" t="s">
        <v>19</v>
      </c>
      <c r="E250" s="120">
        <v>162.886</v>
      </c>
      <c r="F250" s="122">
        <v>6.02</v>
      </c>
      <c r="G250" s="95">
        <v>69</v>
      </c>
      <c r="H250" s="97"/>
      <c r="I250" s="97"/>
      <c r="J250" s="102">
        <f>(E250*F250)</f>
        <v>980.57371999999987</v>
      </c>
      <c r="K250" s="102">
        <f t="shared" si="237"/>
        <v>11239.134</v>
      </c>
      <c r="L250" s="96">
        <f t="shared" si="238"/>
        <v>12219.70772</v>
      </c>
      <c r="M250" s="98">
        <f t="shared" si="239"/>
        <v>980.57371999999987</v>
      </c>
      <c r="N250" s="98">
        <f t="shared" si="239"/>
        <v>11239.134</v>
      </c>
      <c r="O250" s="102"/>
      <c r="P250" s="102"/>
      <c r="Q250" s="103"/>
      <c r="R250" s="98"/>
      <c r="S250" s="103"/>
      <c r="T250" s="103"/>
      <c r="U250" s="104"/>
    </row>
    <row r="251" spans="1:21" ht="24" x14ac:dyDescent="0.2">
      <c r="A251" s="109"/>
      <c r="B251" s="109"/>
      <c r="C251" s="109"/>
      <c r="D251" s="105" t="s">
        <v>55</v>
      </c>
      <c r="E251" s="106">
        <f>SUM(E248,E249,E250)</f>
        <v>651.02200000000005</v>
      </c>
      <c r="F251" s="106"/>
      <c r="G251" s="106"/>
      <c r="H251" s="106">
        <f t="shared" ref="H251:T251" si="240">SUM(H248,H249,H250)</f>
        <v>1442.99</v>
      </c>
      <c r="I251" s="106">
        <f t="shared" si="240"/>
        <v>16539.23</v>
      </c>
      <c r="J251" s="106">
        <f t="shared" si="240"/>
        <v>3919.1524399999994</v>
      </c>
      <c r="K251" s="106">
        <f t="shared" si="240"/>
        <v>44920.518000000004</v>
      </c>
      <c r="L251" s="106">
        <f t="shared" si="240"/>
        <v>48839.670439999994</v>
      </c>
      <c r="M251" s="106">
        <f t="shared" si="240"/>
        <v>2476.1624399999996</v>
      </c>
      <c r="N251" s="106">
        <f t="shared" si="240"/>
        <v>28381.288</v>
      </c>
      <c r="O251" s="106">
        <f t="shared" si="240"/>
        <v>0</v>
      </c>
      <c r="P251" s="106">
        <f t="shared" si="240"/>
        <v>0</v>
      </c>
      <c r="Q251" s="106">
        <f t="shared" si="240"/>
        <v>0</v>
      </c>
      <c r="R251" s="106"/>
      <c r="S251" s="106">
        <f t="shared" si="240"/>
        <v>0</v>
      </c>
      <c r="T251" s="106">
        <f t="shared" si="240"/>
        <v>0</v>
      </c>
      <c r="U251" s="108"/>
    </row>
    <row r="252" spans="1:21" ht="24" x14ac:dyDescent="0.2">
      <c r="A252" s="134"/>
      <c r="B252" s="134"/>
      <c r="C252" s="135"/>
      <c r="D252" s="136" t="s">
        <v>58</v>
      </c>
      <c r="E252" s="137">
        <f>SUM(E239+E243+E247+E251)</f>
        <v>2737.3559999999998</v>
      </c>
      <c r="F252" s="137"/>
      <c r="G252" s="137"/>
      <c r="H252" s="137">
        <f>SUM(H239+H243+H247+H251)</f>
        <v>14002.730000000001</v>
      </c>
      <c r="I252" s="137">
        <f t="shared" ref="I252" si="241">SUM(I239+I243+I247+I251)</f>
        <v>173956.01</v>
      </c>
      <c r="J252" s="137">
        <f>SUM(J239,J243,J247,J251)</f>
        <v>16478.883119999999</v>
      </c>
      <c r="K252" s="137">
        <f>SUM(K251,K247,K243,K239)</f>
        <v>202337.29599999997</v>
      </c>
      <c r="L252" s="137">
        <f t="shared" ref="L252:T252" si="242">SUM(L239+L243+L247+L251)</f>
        <v>218816.17911999999</v>
      </c>
      <c r="M252" s="137">
        <f t="shared" si="242"/>
        <v>2476.1531199999986</v>
      </c>
      <c r="N252" s="137">
        <f t="shared" si="242"/>
        <v>28381.286</v>
      </c>
      <c r="O252" s="137">
        <f t="shared" si="242"/>
        <v>0</v>
      </c>
      <c r="P252" s="137">
        <f t="shared" si="242"/>
        <v>0</v>
      </c>
      <c r="Q252" s="137">
        <f t="shared" si="242"/>
        <v>0</v>
      </c>
      <c r="R252" s="137"/>
      <c r="S252" s="137">
        <f t="shared" si="242"/>
        <v>0</v>
      </c>
      <c r="T252" s="137">
        <f t="shared" si="242"/>
        <v>0</v>
      </c>
      <c r="U252" s="139"/>
    </row>
    <row r="253" spans="1:21" ht="36" x14ac:dyDescent="0.2">
      <c r="A253" s="111"/>
      <c r="B253" s="111"/>
      <c r="C253" s="112"/>
      <c r="D253" s="113" t="s">
        <v>59</v>
      </c>
      <c r="E253" s="114">
        <f>E252+'2019'!E240</f>
        <v>13596.076000000001</v>
      </c>
      <c r="F253" s="114"/>
      <c r="G253" s="114"/>
      <c r="H253" s="114">
        <f>H252+'2019'!H240</f>
        <v>60787.022999999994</v>
      </c>
      <c r="I253" s="114">
        <f>I252+'2019'!I240</f>
        <v>566267.18700000003</v>
      </c>
      <c r="J253" s="114">
        <f>J252+'2019'!J240</f>
        <v>63263.090919999995</v>
      </c>
      <c r="K253" s="114">
        <f>K252+'2019'!K240</f>
        <v>594648.33799999999</v>
      </c>
      <c r="L253" s="114">
        <f>L252+'2019'!L240</f>
        <v>657911.42891999998</v>
      </c>
      <c r="M253" s="114">
        <f>M252+'2019'!M240</f>
        <v>2476.0823799999976</v>
      </c>
      <c r="N253" s="114">
        <f>N252+'2019'!N240</f>
        <v>28381.165000000001</v>
      </c>
      <c r="O253" s="114">
        <f>O252+'2019'!O240</f>
        <v>0</v>
      </c>
      <c r="P253" s="114">
        <f>P252+'2019'!P240</f>
        <v>0</v>
      </c>
      <c r="Q253" s="114">
        <f>Q252+'2019'!Q240</f>
        <v>0</v>
      </c>
      <c r="R253" s="114">
        <f>I253-Q253</f>
        <v>566267.18700000003</v>
      </c>
      <c r="S253" s="114">
        <f>S252+'2019'!S240</f>
        <v>0</v>
      </c>
      <c r="T253" s="114">
        <f>T252+'2019'!T240</f>
        <v>0</v>
      </c>
      <c r="U253" s="116"/>
    </row>
    <row r="254" spans="1:21" x14ac:dyDescent="0.2">
      <c r="A254" s="256">
        <v>14</v>
      </c>
      <c r="B254" s="273" t="s">
        <v>35</v>
      </c>
      <c r="C254" s="236" t="s">
        <v>22</v>
      </c>
      <c r="D254" s="118" t="s">
        <v>8</v>
      </c>
      <c r="E254" s="119">
        <v>138.001</v>
      </c>
      <c r="F254" s="122">
        <v>6.02</v>
      </c>
      <c r="G254" s="95">
        <v>95</v>
      </c>
      <c r="H254" s="97">
        <v>830.77</v>
      </c>
      <c r="I254" s="182">
        <v>13110.1</v>
      </c>
      <c r="J254" s="102">
        <f>(E254*F254)</f>
        <v>830.76602000000003</v>
      </c>
      <c r="K254" s="102">
        <f>(E254*G254)</f>
        <v>13110.095000000001</v>
      </c>
      <c r="L254" s="96">
        <f>SUM(J254,K254)</f>
        <v>13940.86102</v>
      </c>
      <c r="M254" s="98">
        <f>SUM(J254-H254)</f>
        <v>-3.9799999999559077E-3</v>
      </c>
      <c r="N254" s="98">
        <f>SUM(K254-I254)</f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57"/>
      <c r="B255" s="274"/>
      <c r="C255" s="237"/>
      <c r="D255" s="118" t="s">
        <v>9</v>
      </c>
      <c r="E255" s="120">
        <v>145.471</v>
      </c>
      <c r="F255" s="122">
        <v>6.02</v>
      </c>
      <c r="G255" s="95">
        <v>95</v>
      </c>
      <c r="H255" s="97">
        <v>875.74</v>
      </c>
      <c r="I255" s="182">
        <v>13819.75</v>
      </c>
      <c r="J255" s="102">
        <f>(E255*F255)</f>
        <v>875.73541999999998</v>
      </c>
      <c r="K255" s="102">
        <f t="shared" ref="K255:K256" si="243">(E255*G255)</f>
        <v>13819.745000000001</v>
      </c>
      <c r="L255" s="96">
        <f t="shared" ref="L255:L257" si="244">SUM(J255,K255)</f>
        <v>14695.48042</v>
      </c>
      <c r="M255" s="98">
        <f t="shared" ref="M255:N257" si="245">SUM(J255-H255)</f>
        <v>-4.580000000032669E-3</v>
      </c>
      <c r="N255" s="98">
        <f t="shared" si="245"/>
        <v>-4.9999999991996447E-3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257"/>
      <c r="B256" s="274"/>
      <c r="C256" s="237"/>
      <c r="D256" s="170" t="s">
        <v>63</v>
      </c>
      <c r="E256" s="120">
        <v>124.95399999999999</v>
      </c>
      <c r="F256" s="122">
        <v>6.02</v>
      </c>
      <c r="G256" s="95">
        <v>95</v>
      </c>
      <c r="H256" s="97">
        <v>752.22</v>
      </c>
      <c r="I256" s="182">
        <v>11870.63</v>
      </c>
      <c r="J256" s="102">
        <f>(E256*F256)</f>
        <v>752.22307999999987</v>
      </c>
      <c r="K256" s="102">
        <f t="shared" si="243"/>
        <v>11870.63</v>
      </c>
      <c r="L256" s="96">
        <f t="shared" si="244"/>
        <v>12622.853079999999</v>
      </c>
      <c r="M256" s="98">
        <f t="shared" si="245"/>
        <v>3.0799999998407657E-3</v>
      </c>
      <c r="N256" s="98">
        <f t="shared" si="245"/>
        <v>0</v>
      </c>
      <c r="O256" s="102"/>
      <c r="P256" s="102"/>
      <c r="Q256" s="103"/>
      <c r="R256" s="98"/>
      <c r="S256" s="103"/>
      <c r="T256" s="103"/>
      <c r="U256" s="104"/>
    </row>
    <row r="257" spans="1:21" ht="24" x14ac:dyDescent="0.2">
      <c r="A257" s="257"/>
      <c r="B257" s="274"/>
      <c r="C257" s="237"/>
      <c r="D257" s="170" t="s">
        <v>64</v>
      </c>
      <c r="E257" s="101">
        <v>59.122999999999998</v>
      </c>
      <c r="F257" s="122">
        <v>6.02</v>
      </c>
      <c r="G257" s="95">
        <v>69</v>
      </c>
      <c r="H257" s="97">
        <v>355.92</v>
      </c>
      <c r="I257" s="182">
        <v>4079.49</v>
      </c>
      <c r="J257" s="96">
        <f t="shared" ref="J257" si="246">(E257*F257)</f>
        <v>355.92045999999993</v>
      </c>
      <c r="K257" s="96">
        <f>SUM(E257*G257)</f>
        <v>4079.4869999999996</v>
      </c>
      <c r="L257" s="96">
        <f t="shared" si="244"/>
        <v>4435.4074599999994</v>
      </c>
      <c r="M257" s="98">
        <f t="shared" si="245"/>
        <v>4.599999999186366E-4</v>
      </c>
      <c r="N257" s="98">
        <f t="shared" si="245"/>
        <v>-3.0000000001564331E-3</v>
      </c>
      <c r="O257" s="102"/>
      <c r="P257" s="102"/>
      <c r="Q257" s="103"/>
      <c r="R257" s="98"/>
      <c r="S257" s="103"/>
      <c r="T257" s="103"/>
      <c r="U257" s="104"/>
    </row>
    <row r="258" spans="1:21" ht="24" x14ac:dyDescent="0.2">
      <c r="A258" s="257"/>
      <c r="B258" s="274"/>
      <c r="C258" s="237"/>
      <c r="D258" s="105" t="s">
        <v>52</v>
      </c>
      <c r="E258" s="106">
        <f>SUM(E254:E257)</f>
        <v>467.54899999999998</v>
      </c>
      <c r="F258" s="106"/>
      <c r="G258" s="106"/>
      <c r="H258" s="106">
        <f t="shared" ref="H258:T258" si="247">SUM(H254:H257)</f>
        <v>2814.65</v>
      </c>
      <c r="I258" s="106">
        <f t="shared" si="247"/>
        <v>42879.969999999994</v>
      </c>
      <c r="J258" s="106">
        <f t="shared" si="247"/>
        <v>2814.6449799999996</v>
      </c>
      <c r="K258" s="106">
        <f t="shared" si="247"/>
        <v>42879.957000000002</v>
      </c>
      <c r="L258" s="106">
        <f t="shared" si="247"/>
        <v>45694.601979999999</v>
      </c>
      <c r="M258" s="106">
        <f t="shared" si="247"/>
        <v>-5.0200000002291745E-3</v>
      </c>
      <c r="N258" s="106">
        <f t="shared" si="247"/>
        <v>-1.2999999998555722E-2</v>
      </c>
      <c r="O258" s="106">
        <f t="shared" si="247"/>
        <v>0</v>
      </c>
      <c r="P258" s="106">
        <f t="shared" si="247"/>
        <v>0</v>
      </c>
      <c r="Q258" s="106">
        <f t="shared" si="247"/>
        <v>0</v>
      </c>
      <c r="R258" s="106">
        <f t="shared" si="247"/>
        <v>0</v>
      </c>
      <c r="S258" s="106">
        <f t="shared" si="247"/>
        <v>0</v>
      </c>
      <c r="T258" s="106">
        <f t="shared" si="247"/>
        <v>0</v>
      </c>
      <c r="U258" s="108"/>
    </row>
    <row r="259" spans="1:21" x14ac:dyDescent="0.2">
      <c r="A259" s="257"/>
      <c r="B259" s="274"/>
      <c r="C259" s="237"/>
      <c r="D259" s="118" t="s">
        <v>11</v>
      </c>
      <c r="E259" s="119">
        <v>191.685</v>
      </c>
      <c r="F259" s="122">
        <v>6.02</v>
      </c>
      <c r="G259" s="95">
        <v>69</v>
      </c>
      <c r="H259" s="97">
        <v>1153.94</v>
      </c>
      <c r="I259" s="182">
        <v>13226.27</v>
      </c>
      <c r="J259" s="102">
        <f>(E259*F259)</f>
        <v>1153.9437</v>
      </c>
      <c r="K259" s="102">
        <f>(E259*G259)</f>
        <v>13226.264999999999</v>
      </c>
      <c r="L259" s="96">
        <f>SUM(J259,K259)</f>
        <v>14380.208699999999</v>
      </c>
      <c r="M259" s="98">
        <f>SUM(J259-H259)</f>
        <v>3.6999999999807187E-3</v>
      </c>
      <c r="N259" s="98">
        <f>SUM(K259-I259)</f>
        <v>-5.0000000010186341E-3</v>
      </c>
      <c r="O259" s="102"/>
      <c r="P259" s="102"/>
      <c r="Q259" s="103"/>
      <c r="R259" s="98"/>
      <c r="S259" s="103"/>
      <c r="T259" s="103"/>
      <c r="U259" s="104"/>
    </row>
    <row r="260" spans="1:21" x14ac:dyDescent="0.2">
      <c r="A260" s="257"/>
      <c r="B260" s="274"/>
      <c r="C260" s="237"/>
      <c r="D260" s="118" t="s">
        <v>12</v>
      </c>
      <c r="E260" s="119">
        <v>191.27799999999999</v>
      </c>
      <c r="F260" s="122">
        <v>6.02</v>
      </c>
      <c r="G260" s="95">
        <v>69</v>
      </c>
      <c r="H260" s="97">
        <v>1151.49</v>
      </c>
      <c r="I260" s="182">
        <v>13198.18</v>
      </c>
      <c r="J260" s="102">
        <f>(E260*F260)</f>
        <v>1151.4935599999999</v>
      </c>
      <c r="K260" s="102">
        <f t="shared" ref="K260:K261" si="248">(E260*G260)</f>
        <v>13198.181999999999</v>
      </c>
      <c r="L260" s="96">
        <f t="shared" ref="L260:L261" si="249">SUM(J260,K260)</f>
        <v>14349.67556</v>
      </c>
      <c r="M260" s="98">
        <f t="shared" ref="M260:N261" si="250">SUM(J260-H260)</f>
        <v>3.5599999998794374E-3</v>
      </c>
      <c r="N260" s="98">
        <f t="shared" si="250"/>
        <v>1.9999999985884642E-3</v>
      </c>
      <c r="O260" s="102"/>
      <c r="P260" s="102"/>
      <c r="Q260" s="103"/>
      <c r="R260" s="98"/>
      <c r="S260" s="103"/>
      <c r="T260" s="103"/>
      <c r="U260" s="104"/>
    </row>
    <row r="261" spans="1:21" x14ac:dyDescent="0.2">
      <c r="A261" s="257"/>
      <c r="B261" s="275"/>
      <c r="C261" s="237"/>
      <c r="D261" s="118" t="s">
        <v>13</v>
      </c>
      <c r="E261" s="119">
        <v>194.87</v>
      </c>
      <c r="F261" s="122">
        <v>6.02</v>
      </c>
      <c r="G261" s="95">
        <v>69</v>
      </c>
      <c r="H261" s="97">
        <v>1173.1199999999999</v>
      </c>
      <c r="I261" s="182">
        <v>13446.03</v>
      </c>
      <c r="J261" s="102">
        <f>(E261*F261)</f>
        <v>1173.1173999999999</v>
      </c>
      <c r="K261" s="102">
        <f t="shared" si="248"/>
        <v>13446.03</v>
      </c>
      <c r="L261" s="96">
        <f t="shared" si="249"/>
        <v>14619.1474</v>
      </c>
      <c r="M261" s="98">
        <f t="shared" si="250"/>
        <v>-2.6000000000294676E-3</v>
      </c>
      <c r="N261" s="98">
        <f t="shared" si="250"/>
        <v>0</v>
      </c>
      <c r="O261" s="102"/>
      <c r="P261" s="102"/>
      <c r="Q261" s="103"/>
      <c r="R261" s="98"/>
      <c r="S261" s="103"/>
      <c r="T261" s="103"/>
      <c r="U261" s="104"/>
    </row>
    <row r="262" spans="1:21" ht="24" x14ac:dyDescent="0.2">
      <c r="A262" s="257"/>
      <c r="B262" s="123"/>
      <c r="C262" s="237"/>
      <c r="D262" s="105" t="s">
        <v>53</v>
      </c>
      <c r="E262" s="106">
        <f>SUM(E259,E260,E261)</f>
        <v>577.83299999999997</v>
      </c>
      <c r="F262" s="106"/>
      <c r="G262" s="106"/>
      <c r="H262" s="106">
        <f t="shared" ref="H262:T262" si="251">SUM(H259,H260,H261)</f>
        <v>3478.55</v>
      </c>
      <c r="I262" s="106">
        <f t="shared" si="251"/>
        <v>39870.480000000003</v>
      </c>
      <c r="J262" s="106">
        <f t="shared" si="251"/>
        <v>3478.5546599999998</v>
      </c>
      <c r="K262" s="106">
        <f t="shared" si="251"/>
        <v>39870.476999999999</v>
      </c>
      <c r="L262" s="106">
        <f t="shared" si="251"/>
        <v>43349.031660000001</v>
      </c>
      <c r="M262" s="106">
        <f t="shared" si="251"/>
        <v>4.6599999998306885E-3</v>
      </c>
      <c r="N262" s="106">
        <f t="shared" si="251"/>
        <v>-3.0000000024301698E-3</v>
      </c>
      <c r="O262" s="106">
        <f t="shared" si="251"/>
        <v>0</v>
      </c>
      <c r="P262" s="106">
        <f t="shared" si="251"/>
        <v>0</v>
      </c>
      <c r="Q262" s="106">
        <f t="shared" si="251"/>
        <v>0</v>
      </c>
      <c r="R262" s="106"/>
      <c r="S262" s="106">
        <f t="shared" si="251"/>
        <v>0</v>
      </c>
      <c r="T262" s="106">
        <f t="shared" si="251"/>
        <v>0</v>
      </c>
      <c r="U262" s="108"/>
    </row>
    <row r="263" spans="1:21" x14ac:dyDescent="0.2">
      <c r="A263" s="257"/>
      <c r="B263" s="273" t="s">
        <v>29</v>
      </c>
      <c r="C263" s="237"/>
      <c r="D263" s="118" t="s">
        <v>14</v>
      </c>
      <c r="E263" s="119">
        <v>224.02099999999999</v>
      </c>
      <c r="F263" s="122">
        <v>6.02</v>
      </c>
      <c r="G263" s="95">
        <v>69</v>
      </c>
      <c r="H263" s="97">
        <v>1348.61</v>
      </c>
      <c r="I263" s="182">
        <v>15457.45</v>
      </c>
      <c r="J263" s="102">
        <f>(E263*F263)</f>
        <v>1348.6064199999998</v>
      </c>
      <c r="K263" s="102">
        <f>(E263*G263)</f>
        <v>15457.448999999999</v>
      </c>
      <c r="L263" s="96">
        <f>SUM(J263,K263)</f>
        <v>16806.055419999997</v>
      </c>
      <c r="M263" s="98">
        <f>SUM(J263-H263)</f>
        <v>-3.5800000000563159E-3</v>
      </c>
      <c r="N263" s="98">
        <f>SUM(K263-I263)</f>
        <v>-1.0000000020227162E-3</v>
      </c>
      <c r="O263" s="102"/>
      <c r="P263" s="102"/>
      <c r="Q263" s="103"/>
      <c r="R263" s="98"/>
      <c r="S263" s="103"/>
      <c r="T263" s="103"/>
      <c r="U263" s="104"/>
    </row>
    <row r="264" spans="1:21" x14ac:dyDescent="0.2">
      <c r="A264" s="257"/>
      <c r="B264" s="274"/>
      <c r="C264" s="237"/>
      <c r="D264" s="118" t="s">
        <v>15</v>
      </c>
      <c r="E264" s="119">
        <v>196.64500000000001</v>
      </c>
      <c r="F264" s="122">
        <v>6.02</v>
      </c>
      <c r="G264" s="95">
        <v>69</v>
      </c>
      <c r="H264" s="97">
        <v>1183.8</v>
      </c>
      <c r="I264" s="182">
        <v>13568.51</v>
      </c>
      <c r="J264" s="102">
        <f>(E264*F264)</f>
        <v>1183.8028999999999</v>
      </c>
      <c r="K264" s="102">
        <f t="shared" ref="K264:K265" si="252">(E264*G264)</f>
        <v>13568.505000000001</v>
      </c>
      <c r="L264" s="96">
        <f t="shared" ref="L264:L265" si="253">SUM(J264,K264)</f>
        <v>14752.307900000002</v>
      </c>
      <c r="M264" s="98">
        <f t="shared" ref="M264:N265" si="254">SUM(J264-H264)</f>
        <v>2.8999999999541615E-3</v>
      </c>
      <c r="N264" s="98">
        <f t="shared" si="254"/>
        <v>-4.9999999991996447E-3</v>
      </c>
      <c r="O264" s="102"/>
      <c r="P264" s="102"/>
      <c r="Q264" s="103"/>
      <c r="R264" s="98"/>
      <c r="S264" s="103"/>
      <c r="T264" s="103"/>
      <c r="U264" s="104"/>
    </row>
    <row r="265" spans="1:21" x14ac:dyDescent="0.2">
      <c r="A265" s="257"/>
      <c r="B265" s="274"/>
      <c r="C265" s="237"/>
      <c r="D265" s="118" t="s">
        <v>16</v>
      </c>
      <c r="E265" s="143">
        <v>201.84100000000001</v>
      </c>
      <c r="F265" s="122">
        <v>6.02</v>
      </c>
      <c r="G265" s="95">
        <v>69</v>
      </c>
      <c r="H265" s="97">
        <v>1215.08</v>
      </c>
      <c r="I265" s="182">
        <v>13927.03</v>
      </c>
      <c r="J265" s="102">
        <f>(E265*F265)</f>
        <v>1215.0828199999999</v>
      </c>
      <c r="K265" s="102">
        <f t="shared" si="252"/>
        <v>13927.029</v>
      </c>
      <c r="L265" s="96">
        <f t="shared" si="253"/>
        <v>15142.11182</v>
      </c>
      <c r="M265" s="98">
        <f t="shared" si="254"/>
        <v>2.8199999999287684E-3</v>
      </c>
      <c r="N265" s="98">
        <f t="shared" si="254"/>
        <v>-1.0000000002037268E-3</v>
      </c>
      <c r="O265" s="102"/>
      <c r="P265" s="102"/>
      <c r="Q265" s="103"/>
      <c r="R265" s="98"/>
      <c r="S265" s="103"/>
      <c r="T265" s="103"/>
      <c r="U265" s="104"/>
    </row>
    <row r="266" spans="1:21" ht="24" x14ac:dyDescent="0.2">
      <c r="A266" s="257"/>
      <c r="B266" s="274"/>
      <c r="C266" s="237"/>
      <c r="D266" s="105" t="s">
        <v>54</v>
      </c>
      <c r="E266" s="106">
        <f>SUM(E263,E264,E265)</f>
        <v>622.50700000000006</v>
      </c>
      <c r="F266" s="106"/>
      <c r="G266" s="106"/>
      <c r="H266" s="106">
        <f t="shared" ref="H266:T266" si="255">SUM(H263,H264,H265)</f>
        <v>3747.49</v>
      </c>
      <c r="I266" s="106">
        <f t="shared" si="255"/>
        <v>42952.99</v>
      </c>
      <c r="J266" s="106">
        <f t="shared" si="255"/>
        <v>3747.4921399999994</v>
      </c>
      <c r="K266" s="106">
        <f t="shared" si="255"/>
        <v>42952.983</v>
      </c>
      <c r="L266" s="106">
        <f t="shared" si="255"/>
        <v>46700.475139999995</v>
      </c>
      <c r="M266" s="106">
        <f t="shared" si="255"/>
        <v>2.1399999998266139E-3</v>
      </c>
      <c r="N266" s="106">
        <f t="shared" si="255"/>
        <v>-7.0000000014260877E-3</v>
      </c>
      <c r="O266" s="106">
        <f t="shared" si="255"/>
        <v>0</v>
      </c>
      <c r="P266" s="106">
        <f t="shared" si="255"/>
        <v>0</v>
      </c>
      <c r="Q266" s="106">
        <f t="shared" si="255"/>
        <v>0</v>
      </c>
      <c r="R266" s="106"/>
      <c r="S266" s="106">
        <f t="shared" si="255"/>
        <v>0</v>
      </c>
      <c r="T266" s="106">
        <f t="shared" si="255"/>
        <v>0</v>
      </c>
      <c r="U266" s="108"/>
    </row>
    <row r="267" spans="1:21" x14ac:dyDescent="0.2">
      <c r="A267" s="257"/>
      <c r="B267" s="274"/>
      <c r="C267" s="237"/>
      <c r="D267" s="118" t="s">
        <v>17</v>
      </c>
      <c r="E267" s="119">
        <v>212.06700000000001</v>
      </c>
      <c r="F267" s="122">
        <v>6.02</v>
      </c>
      <c r="G267" s="95">
        <v>69</v>
      </c>
      <c r="H267" s="97">
        <v>1276.6400000000001</v>
      </c>
      <c r="I267" s="182">
        <v>14632.62</v>
      </c>
      <c r="J267" s="102">
        <f>(E267*F267)</f>
        <v>1276.6433399999999</v>
      </c>
      <c r="K267" s="102">
        <f>(E267*G267)</f>
        <v>14632.623</v>
      </c>
      <c r="L267" s="96">
        <f>SUM(J267,K267)</f>
        <v>15909.26634</v>
      </c>
      <c r="M267" s="98">
        <f>SUM(J267-H267)</f>
        <v>3.339999999752763E-3</v>
      </c>
      <c r="N267" s="98">
        <f>SUM(K267-I267)</f>
        <v>2.999999998792191E-3</v>
      </c>
      <c r="O267" s="102"/>
      <c r="P267" s="102"/>
      <c r="Q267" s="103"/>
      <c r="R267" s="98"/>
      <c r="S267" s="103"/>
      <c r="T267" s="103"/>
      <c r="U267" s="104"/>
    </row>
    <row r="268" spans="1:21" x14ac:dyDescent="0.2">
      <c r="A268" s="257"/>
      <c r="B268" s="274"/>
      <c r="C268" s="237"/>
      <c r="D268" s="118" t="s">
        <v>18</v>
      </c>
      <c r="E268" s="119">
        <v>188.99100000000001</v>
      </c>
      <c r="F268" s="122">
        <v>6.02</v>
      </c>
      <c r="G268" s="95">
        <v>69</v>
      </c>
      <c r="H268" s="97"/>
      <c r="I268" s="97"/>
      <c r="J268" s="102">
        <f>(E268*F268)</f>
        <v>1137.7258200000001</v>
      </c>
      <c r="K268" s="102">
        <f t="shared" ref="K268:K269" si="256">(E268*G268)</f>
        <v>13040.379000000001</v>
      </c>
      <c r="L268" s="96">
        <f t="shared" ref="L268:L269" si="257">SUM(J268,K268)</f>
        <v>14178.10482</v>
      </c>
      <c r="M268" s="98">
        <f t="shared" ref="M268:N269" si="258">SUM(J268-H268)</f>
        <v>1137.7258200000001</v>
      </c>
      <c r="N268" s="98">
        <f t="shared" si="258"/>
        <v>13040.379000000001</v>
      </c>
      <c r="O268" s="102"/>
      <c r="P268" s="102"/>
      <c r="Q268" s="103"/>
      <c r="R268" s="98"/>
      <c r="S268" s="103"/>
      <c r="T268" s="103"/>
      <c r="U268" s="104"/>
    </row>
    <row r="269" spans="1:21" x14ac:dyDescent="0.2">
      <c r="A269" s="258"/>
      <c r="B269" s="275"/>
      <c r="C269" s="238"/>
      <c r="D269" s="118" t="s">
        <v>19</v>
      </c>
      <c r="E269" s="143">
        <v>180.45099999999999</v>
      </c>
      <c r="F269" s="122">
        <v>6.02</v>
      </c>
      <c r="G269" s="95">
        <v>69</v>
      </c>
      <c r="H269" s="97"/>
      <c r="I269" s="97"/>
      <c r="J269" s="102">
        <f>(E269*F269)</f>
        <v>1086.3150199999998</v>
      </c>
      <c r="K269" s="102">
        <f t="shared" si="256"/>
        <v>12451.118999999999</v>
      </c>
      <c r="L269" s="96">
        <f t="shared" si="257"/>
        <v>13537.434019999999</v>
      </c>
      <c r="M269" s="98">
        <f t="shared" si="258"/>
        <v>1086.3150199999998</v>
      </c>
      <c r="N269" s="98">
        <f t="shared" si="258"/>
        <v>12451.118999999999</v>
      </c>
      <c r="O269" s="102"/>
      <c r="P269" s="102"/>
      <c r="Q269" s="103"/>
      <c r="R269" s="98"/>
      <c r="S269" s="103"/>
      <c r="T269" s="103"/>
      <c r="U269" s="104"/>
    </row>
    <row r="270" spans="1:21" ht="24" x14ac:dyDescent="0.2">
      <c r="A270" s="109"/>
      <c r="B270" s="109"/>
      <c r="C270" s="109"/>
      <c r="D270" s="105" t="s">
        <v>55</v>
      </c>
      <c r="E270" s="106">
        <f>SUM(E267,E268,E269)</f>
        <v>581.50900000000001</v>
      </c>
      <c r="F270" s="106"/>
      <c r="G270" s="106"/>
      <c r="H270" s="106">
        <f t="shared" ref="H270:T270" si="259">SUM(H267,H268,H269)</f>
        <v>1276.6400000000001</v>
      </c>
      <c r="I270" s="106">
        <f t="shared" si="259"/>
        <v>14632.62</v>
      </c>
      <c r="J270" s="106">
        <f t="shared" si="259"/>
        <v>3500.6841800000002</v>
      </c>
      <c r="K270" s="106">
        <f t="shared" si="259"/>
        <v>40124.120999999999</v>
      </c>
      <c r="L270" s="106">
        <f t="shared" si="259"/>
        <v>43624.805180000003</v>
      </c>
      <c r="M270" s="106">
        <f t="shared" si="259"/>
        <v>2224.0441799999999</v>
      </c>
      <c r="N270" s="106">
        <f t="shared" si="259"/>
        <v>25491.500999999997</v>
      </c>
      <c r="O270" s="106">
        <f t="shared" si="259"/>
        <v>0</v>
      </c>
      <c r="P270" s="106">
        <f t="shared" si="259"/>
        <v>0</v>
      </c>
      <c r="Q270" s="106">
        <f t="shared" si="259"/>
        <v>0</v>
      </c>
      <c r="R270" s="106">
        <f t="shared" si="259"/>
        <v>0</v>
      </c>
      <c r="S270" s="106">
        <f t="shared" si="259"/>
        <v>0</v>
      </c>
      <c r="T270" s="106">
        <f t="shared" si="259"/>
        <v>0</v>
      </c>
      <c r="U270" s="108"/>
    </row>
    <row r="271" spans="1:21" ht="24" x14ac:dyDescent="0.2">
      <c r="A271" s="134"/>
      <c r="B271" s="134"/>
      <c r="C271" s="135"/>
      <c r="D271" s="136" t="s">
        <v>58</v>
      </c>
      <c r="E271" s="137">
        <f>SUM(E270,E266,E262,E258)</f>
        <v>2249.3980000000001</v>
      </c>
      <c r="F271" s="137"/>
      <c r="G271" s="137"/>
      <c r="H271" s="137">
        <f>SUM(H270,H266,H262,H258)</f>
        <v>11317.33</v>
      </c>
      <c r="I271" s="137">
        <f t="shared" ref="I271" si="260">SUM(I270,I266,I262,I258)</f>
        <v>140336.06</v>
      </c>
      <c r="J271" s="137">
        <f t="shared" ref="J271:T271" si="261">SUM(J258+J262+J266+J270)</f>
        <v>13541.375959999998</v>
      </c>
      <c r="K271" s="137">
        <f t="shared" si="261"/>
        <v>165827.538</v>
      </c>
      <c r="L271" s="137">
        <f t="shared" si="261"/>
        <v>179368.91396000001</v>
      </c>
      <c r="M271" s="137">
        <f t="shared" si="261"/>
        <v>2224.0459599999995</v>
      </c>
      <c r="N271" s="137">
        <f t="shared" si="261"/>
        <v>25491.477999999996</v>
      </c>
      <c r="O271" s="137">
        <f t="shared" si="261"/>
        <v>0</v>
      </c>
      <c r="P271" s="137">
        <f t="shared" si="261"/>
        <v>0</v>
      </c>
      <c r="Q271" s="137">
        <f t="shared" si="261"/>
        <v>0</v>
      </c>
      <c r="R271" s="137">
        <f t="shared" si="261"/>
        <v>0</v>
      </c>
      <c r="S271" s="137">
        <f t="shared" si="261"/>
        <v>0</v>
      </c>
      <c r="T271" s="137">
        <f t="shared" si="261"/>
        <v>0</v>
      </c>
      <c r="U271" s="139"/>
    </row>
    <row r="272" spans="1:21" ht="36" x14ac:dyDescent="0.2">
      <c r="A272" s="111"/>
      <c r="B272" s="111"/>
      <c r="C272" s="112"/>
      <c r="D272" s="113" t="s">
        <v>59</v>
      </c>
      <c r="E272" s="114">
        <f>E271+'2019'!E258</f>
        <v>10152.671</v>
      </c>
      <c r="F272" s="114"/>
      <c r="G272" s="114"/>
      <c r="H272" s="114">
        <f>H271+'2019'!H258</f>
        <v>52166.04</v>
      </c>
      <c r="I272" s="114">
        <f>I271+'2019'!I258</f>
        <v>483898.76</v>
      </c>
      <c r="J272" s="114">
        <f>J271+'2019'!J258</f>
        <v>54390.087460000002</v>
      </c>
      <c r="K272" s="114">
        <f>K271+'2019'!K258</f>
        <v>509390.24399999995</v>
      </c>
      <c r="L272" s="114">
        <f>L271+'2019'!L258</f>
        <v>563780.33146000002</v>
      </c>
      <c r="M272" s="114">
        <f>M271+'2019'!M258</f>
        <v>2224.0474599999975</v>
      </c>
      <c r="N272" s="114">
        <f>N271+'2019'!N258</f>
        <v>25491.484</v>
      </c>
      <c r="O272" s="114">
        <f>O271+'2019'!O258</f>
        <v>0</v>
      </c>
      <c r="P272" s="114">
        <f>P271+'2019'!P258</f>
        <v>0</v>
      </c>
      <c r="Q272" s="114">
        <f>Q271+'2019'!Q258</f>
        <v>375727.86</v>
      </c>
      <c r="R272" s="114">
        <f>I272-Q272</f>
        <v>108170.90000000002</v>
      </c>
      <c r="S272" s="114">
        <f>S271+'2019'!S258</f>
        <v>0</v>
      </c>
      <c r="T272" s="114">
        <f>T271+'2019'!T258</f>
        <v>0</v>
      </c>
      <c r="U272" s="116"/>
    </row>
    <row r="273" spans="1:21" ht="25.5" x14ac:dyDescent="0.2">
      <c r="A273" s="145"/>
      <c r="B273" s="145"/>
      <c r="C273" s="145"/>
      <c r="D273" s="146" t="s">
        <v>60</v>
      </c>
      <c r="E273" s="142">
        <f>E24+E43+E62+E81+E100+E119+E138+E157+E195+E214+E233+E252+E271+E176</f>
        <v>113514.246</v>
      </c>
      <c r="F273" s="142"/>
      <c r="G273" s="142"/>
      <c r="H273" s="142">
        <f t="shared" ref="H273:T273" si="262">H24+H43+H62+H81+H100+H119+H138+H157+H195+H214+H233+H252+H271+H176</f>
        <v>504600.52839999995</v>
      </c>
      <c r="I273" s="142">
        <f t="shared" si="262"/>
        <v>4249921.6999999983</v>
      </c>
      <c r="J273" s="142">
        <f t="shared" si="262"/>
        <v>680285.49251999997</v>
      </c>
      <c r="K273" s="142">
        <f t="shared" si="262"/>
        <v>5584808.6979999999</v>
      </c>
      <c r="L273" s="142">
        <f t="shared" si="262"/>
        <v>6265094.1905199988</v>
      </c>
      <c r="M273" s="142">
        <f t="shared" si="262"/>
        <v>174460.05174000002</v>
      </c>
      <c r="N273" s="142">
        <f t="shared" si="262"/>
        <v>1320847.6329999997</v>
      </c>
      <c r="O273" s="142">
        <f t="shared" si="262"/>
        <v>0</v>
      </c>
      <c r="P273" s="142">
        <f t="shared" si="262"/>
        <v>0</v>
      </c>
      <c r="Q273" s="142">
        <f>Q24+Q43+Q62+Q81+Q100+Q119+Q138+Q157+Q195+Q214+Q233+Q252+Q271+Q176</f>
        <v>4474418.93</v>
      </c>
      <c r="R273" s="142">
        <f>R24+R43+R62+R81+R100+R119+R138+R157+R195+R214+R233+R252+R271+R176</f>
        <v>0</v>
      </c>
      <c r="S273" s="142">
        <f t="shared" si="262"/>
        <v>0</v>
      </c>
      <c r="T273" s="142">
        <f t="shared" si="262"/>
        <v>0</v>
      </c>
      <c r="U273" s="145"/>
    </row>
  </sheetData>
  <mergeCells count="67">
    <mergeCell ref="A235:A250"/>
    <mergeCell ref="B235:B242"/>
    <mergeCell ref="C235:C250"/>
    <mergeCell ref="B244:B250"/>
    <mergeCell ref="A254:A269"/>
    <mergeCell ref="B254:B261"/>
    <mergeCell ref="C254:C269"/>
    <mergeCell ref="B263:B269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A159:A174"/>
    <mergeCell ref="B159:B174"/>
    <mergeCell ref="C159:C174"/>
    <mergeCell ref="A178:A193"/>
    <mergeCell ref="B178:B185"/>
    <mergeCell ref="C178:C193"/>
    <mergeCell ref="B187:B193"/>
    <mergeCell ref="A121:A136"/>
    <mergeCell ref="B121:B136"/>
    <mergeCell ref="C121:C136"/>
    <mergeCell ref="A140:A155"/>
    <mergeCell ref="B140:B155"/>
    <mergeCell ref="C140:C155"/>
    <mergeCell ref="A83:A98"/>
    <mergeCell ref="B83:B98"/>
    <mergeCell ref="C83:C98"/>
    <mergeCell ref="A102:A117"/>
    <mergeCell ref="B102:B117"/>
    <mergeCell ref="C102:C117"/>
    <mergeCell ref="A45:A60"/>
    <mergeCell ref="B45:B60"/>
    <mergeCell ref="C45:C60"/>
    <mergeCell ref="A64:A79"/>
    <mergeCell ref="B64:B79"/>
    <mergeCell ref="C64:C79"/>
    <mergeCell ref="T2:T5"/>
    <mergeCell ref="U2:U5"/>
    <mergeCell ref="A7:A22"/>
    <mergeCell ref="B7:B22"/>
    <mergeCell ref="C7:C22"/>
    <mergeCell ref="P2:P5"/>
    <mergeCell ref="Q2:Q5"/>
    <mergeCell ref="R2:R5"/>
    <mergeCell ref="S2:S5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topLeftCell="B1" zoomScale="80" zoomScaleNormal="80" zoomScaleSheetLayoutView="80" workbookViewId="0">
      <pane ySplit="6" topLeftCell="A233" activePane="bottomLeft" state="frozen"/>
      <selection activeCell="C1" sqref="C1"/>
      <selection pane="bottomLeft" activeCell="T253" sqref="T253"/>
    </sheetView>
  </sheetViews>
  <sheetFormatPr defaultRowHeight="12.75" x14ac:dyDescent="0.2"/>
  <cols>
    <col min="4" max="4" width="11.140625" customWidth="1"/>
    <col min="7" max="7" width="11.28515625" bestFit="1" customWidth="1"/>
    <col min="8" max="8" width="13.285156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6" max="16" width="11.42578125" bestFit="1" customWidth="1"/>
    <col min="17" max="17" width="12.28515625" bestFit="1" customWidth="1"/>
    <col min="18" max="18" width="12.28515625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32">
        <v>2021</v>
      </c>
      <c r="D1" s="33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7" t="s">
        <v>1</v>
      </c>
      <c r="B2" s="297" t="s">
        <v>2</v>
      </c>
      <c r="C2" s="334" t="s">
        <v>3</v>
      </c>
      <c r="D2" s="337" t="s">
        <v>4</v>
      </c>
      <c r="E2" s="338"/>
      <c r="F2" s="297" t="s">
        <v>50</v>
      </c>
      <c r="G2" s="297" t="s">
        <v>51</v>
      </c>
      <c r="H2" s="326" t="s">
        <v>47</v>
      </c>
      <c r="I2" s="327"/>
      <c r="J2" s="297" t="s">
        <v>46</v>
      </c>
      <c r="K2" s="297" t="s">
        <v>45</v>
      </c>
      <c r="L2" s="297" t="s">
        <v>5</v>
      </c>
      <c r="M2" s="297" t="s">
        <v>44</v>
      </c>
      <c r="N2" s="297" t="s">
        <v>43</v>
      </c>
      <c r="O2" s="297" t="s">
        <v>40</v>
      </c>
      <c r="P2" s="297" t="s">
        <v>122</v>
      </c>
      <c r="Q2" s="297" t="s">
        <v>41</v>
      </c>
      <c r="R2" s="297" t="s">
        <v>128</v>
      </c>
      <c r="S2" s="297" t="s">
        <v>127</v>
      </c>
      <c r="T2" s="297" t="s">
        <v>130</v>
      </c>
      <c r="U2" s="297" t="s">
        <v>129</v>
      </c>
      <c r="V2" s="297" t="s">
        <v>38</v>
      </c>
      <c r="W2" s="297" t="s">
        <v>39</v>
      </c>
      <c r="X2" s="297" t="s">
        <v>42</v>
      </c>
    </row>
    <row r="3" spans="1:24" x14ac:dyDescent="0.2">
      <c r="A3" s="298"/>
      <c r="B3" s="298"/>
      <c r="C3" s="335"/>
      <c r="D3" s="339"/>
      <c r="E3" s="340"/>
      <c r="F3" s="298"/>
      <c r="G3" s="298"/>
      <c r="H3" s="328"/>
      <c r="I3" s="329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</row>
    <row r="4" spans="1:24" x14ac:dyDescent="0.2">
      <c r="A4" s="298"/>
      <c r="B4" s="298"/>
      <c r="C4" s="335"/>
      <c r="D4" s="341"/>
      <c r="E4" s="342"/>
      <c r="F4" s="298"/>
      <c r="G4" s="298"/>
      <c r="H4" s="330"/>
      <c r="I4" s="331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</row>
    <row r="5" spans="1:24" ht="35.25" customHeight="1" x14ac:dyDescent="0.2">
      <c r="A5" s="299"/>
      <c r="B5" s="299"/>
      <c r="C5" s="336"/>
      <c r="D5" s="22" t="s">
        <v>6</v>
      </c>
      <c r="E5" s="22" t="s">
        <v>7</v>
      </c>
      <c r="F5" s="299"/>
      <c r="G5" s="299"/>
      <c r="H5" s="75" t="s">
        <v>48</v>
      </c>
      <c r="I5" s="75" t="s">
        <v>49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ht="36" x14ac:dyDescent="0.2">
      <c r="A7" s="291">
        <v>1</v>
      </c>
      <c r="B7" s="315" t="s">
        <v>36</v>
      </c>
      <c r="C7" s="323" t="s">
        <v>21</v>
      </c>
      <c r="D7" s="20" t="s">
        <v>8</v>
      </c>
      <c r="E7" s="54">
        <v>2981.22</v>
      </c>
      <c r="F7" s="55">
        <v>5.98</v>
      </c>
      <c r="G7" s="55">
        <v>41</v>
      </c>
      <c r="H7" s="56">
        <v>17827.7</v>
      </c>
      <c r="I7" s="183">
        <v>122230.02</v>
      </c>
      <c r="J7" s="16">
        <f>(E7*F7)</f>
        <v>17827.695599999999</v>
      </c>
      <c r="K7" s="16">
        <f>SUM(E7*G7)</f>
        <v>122230.01999999999</v>
      </c>
      <c r="L7" s="16">
        <f>SUM(J7,K7)</f>
        <v>140057.7156</v>
      </c>
      <c r="M7" s="17">
        <f>SUM(J7-H7)</f>
        <v>-4.4000000016239937E-3</v>
      </c>
      <c r="N7" s="17">
        <f>SUM(K7-I7)</f>
        <v>-1.4551915228366852E-11</v>
      </c>
      <c r="O7" s="16"/>
      <c r="P7" s="16"/>
      <c r="Q7" s="16"/>
      <c r="R7" s="230">
        <v>156544.81</v>
      </c>
      <c r="S7" s="229">
        <v>865872.23</v>
      </c>
      <c r="T7" s="61"/>
      <c r="U7" s="61"/>
      <c r="V7" s="61"/>
      <c r="W7" s="17"/>
      <c r="X7" s="206" t="s">
        <v>119</v>
      </c>
    </row>
    <row r="8" spans="1:24" x14ac:dyDescent="0.2">
      <c r="A8" s="292"/>
      <c r="B8" s="316"/>
      <c r="C8" s="324"/>
      <c r="D8" s="21" t="s">
        <v>9</v>
      </c>
      <c r="E8" s="57">
        <v>3269.88</v>
      </c>
      <c r="F8" s="55">
        <v>5.98</v>
      </c>
      <c r="G8" s="55">
        <v>41</v>
      </c>
      <c r="H8" s="56">
        <v>19553.88</v>
      </c>
      <c r="I8" s="183">
        <v>134065.07999999999</v>
      </c>
      <c r="J8" s="16">
        <f t="shared" ref="J8:J22" si="0">(E8*F8)</f>
        <v>19553.882400000002</v>
      </c>
      <c r="K8" s="16">
        <f>SUM(E8*G8)</f>
        <v>134065.08000000002</v>
      </c>
      <c r="L8" s="16">
        <f t="shared" ref="L8:L10" si="1">SUM(J8,K8)</f>
        <v>153618.96240000002</v>
      </c>
      <c r="M8" s="17">
        <f t="shared" ref="M8:N10" si="2">SUM(J8-H8)</f>
        <v>2.4000000012165401E-3</v>
      </c>
      <c r="N8" s="17">
        <f t="shared" si="2"/>
        <v>2.9103830456733704E-11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292"/>
      <c r="B9" s="316"/>
      <c r="C9" s="324"/>
      <c r="D9" s="69" t="s">
        <v>65</v>
      </c>
      <c r="E9" s="57"/>
      <c r="F9" s="55">
        <v>5.98</v>
      </c>
      <c r="G9" s="55">
        <v>41</v>
      </c>
      <c r="H9" s="56"/>
      <c r="I9" s="56"/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292"/>
      <c r="B10" s="316"/>
      <c r="C10" s="324"/>
      <c r="D10" s="69" t="s">
        <v>65</v>
      </c>
      <c r="E10" s="57">
        <v>3082.64</v>
      </c>
      <c r="F10" s="55">
        <v>5.98</v>
      </c>
      <c r="G10" s="55">
        <v>41</v>
      </c>
      <c r="H10" s="56">
        <v>18434.189999999999</v>
      </c>
      <c r="I10" s="183">
        <v>126388.24</v>
      </c>
      <c r="J10" s="16">
        <f t="shared" si="0"/>
        <v>18434.1872</v>
      </c>
      <c r="K10" s="16">
        <f>SUM(E10*G10)</f>
        <v>126388.23999999999</v>
      </c>
      <c r="L10" s="16">
        <f t="shared" si="1"/>
        <v>144822.42719999998</v>
      </c>
      <c r="M10" s="17">
        <f t="shared" si="2"/>
        <v>-2.7999999983876478E-3</v>
      </c>
      <c r="N10" s="17">
        <f t="shared" si="2"/>
        <v>-1.4551915228366852E-11</v>
      </c>
      <c r="O10" s="2"/>
      <c r="P10" s="2"/>
      <c r="Q10" s="2"/>
      <c r="R10" s="2"/>
      <c r="S10" s="225">
        <v>466994.39</v>
      </c>
      <c r="T10" s="61"/>
      <c r="U10" s="61"/>
      <c r="V10" s="62"/>
      <c r="W10" s="1"/>
      <c r="X10" s="15"/>
    </row>
    <row r="11" spans="1:24" ht="24" x14ac:dyDescent="0.2">
      <c r="A11" s="292"/>
      <c r="B11" s="316"/>
      <c r="C11" s="324"/>
      <c r="D11" s="23" t="s">
        <v>52</v>
      </c>
      <c r="E11" s="12">
        <f>SUM(E7,E8,E9:E10)</f>
        <v>9333.74</v>
      </c>
      <c r="F11" s="12"/>
      <c r="G11" s="12"/>
      <c r="H11" s="12">
        <f t="shared" ref="H11:W11" si="3">SUM(H7,H8,H9:H10)</f>
        <v>55815.770000000004</v>
      </c>
      <c r="I11" s="12">
        <f t="shared" si="3"/>
        <v>382683.33999999997</v>
      </c>
      <c r="J11" s="12">
        <f t="shared" si="3"/>
        <v>55815.765200000002</v>
      </c>
      <c r="K11" s="12">
        <f t="shared" si="3"/>
        <v>382683.33999999997</v>
      </c>
      <c r="L11" s="12">
        <f t="shared" si="3"/>
        <v>438499.10519999999</v>
      </c>
      <c r="M11" s="12">
        <f t="shared" si="3"/>
        <v>-4.7999999987951014E-3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156544.81</v>
      </c>
      <c r="S11" s="12">
        <f t="shared" si="3"/>
        <v>1332866.6200000001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3"/>
    </row>
    <row r="12" spans="1:24" x14ac:dyDescent="0.2">
      <c r="A12" s="292"/>
      <c r="B12" s="316"/>
      <c r="C12" s="324"/>
      <c r="D12" s="21" t="s">
        <v>11</v>
      </c>
      <c r="E12" s="57">
        <v>3005.7</v>
      </c>
      <c r="F12" s="55">
        <v>5.98</v>
      </c>
      <c r="G12" s="55">
        <v>41</v>
      </c>
      <c r="H12" s="56">
        <v>17974.085999999999</v>
      </c>
      <c r="I12" s="183">
        <v>123233.7</v>
      </c>
      <c r="J12" s="16">
        <f t="shared" si="0"/>
        <v>17974.085999999999</v>
      </c>
      <c r="K12" s="16">
        <f>(E12*G12)</f>
        <v>123233.7</v>
      </c>
      <c r="L12" s="16">
        <f>SUM(J12,K12)</f>
        <v>141207.78599999999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62"/>
      <c r="T12" s="61"/>
      <c r="U12" s="61"/>
      <c r="V12" s="62"/>
      <c r="W12" s="1"/>
      <c r="X12" s="15"/>
    </row>
    <row r="13" spans="1:24" x14ac:dyDescent="0.2">
      <c r="A13" s="292"/>
      <c r="B13" s="316"/>
      <c r="C13" s="324"/>
      <c r="D13" s="21" t="s">
        <v>12</v>
      </c>
      <c r="E13" s="57">
        <v>2458.04</v>
      </c>
      <c r="F13" s="55">
        <v>5.98</v>
      </c>
      <c r="G13" s="55">
        <v>41</v>
      </c>
      <c r="H13" s="56">
        <v>14699.0792</v>
      </c>
      <c r="I13" s="183">
        <v>100779.64</v>
      </c>
      <c r="J13" s="16">
        <f t="shared" si="0"/>
        <v>14699.0792</v>
      </c>
      <c r="K13" s="16">
        <f>(E13*G13)</f>
        <v>100779.64</v>
      </c>
      <c r="L13" s="16">
        <f t="shared" ref="L13:L14" si="4">SUM(J13,K13)</f>
        <v>115478.71919999999</v>
      </c>
      <c r="M13" s="17">
        <f t="shared" ref="M13:N14" si="5">SUM(J13-H13)</f>
        <v>0</v>
      </c>
      <c r="N13" s="17">
        <f t="shared" si="5"/>
        <v>0</v>
      </c>
      <c r="O13" s="2"/>
      <c r="P13" s="2"/>
      <c r="Q13" s="2"/>
      <c r="R13" s="2"/>
      <c r="S13" s="62"/>
      <c r="T13" s="61"/>
      <c r="U13" s="61"/>
      <c r="V13" s="62"/>
      <c r="W13" s="1"/>
      <c r="X13" s="15"/>
    </row>
    <row r="14" spans="1:24" x14ac:dyDescent="0.2">
      <c r="A14" s="292"/>
      <c r="B14" s="316"/>
      <c r="C14" s="324"/>
      <c r="D14" s="21" t="s">
        <v>13</v>
      </c>
      <c r="E14" s="57">
        <v>2909.28</v>
      </c>
      <c r="F14" s="55">
        <v>5.98</v>
      </c>
      <c r="G14" s="55">
        <v>41</v>
      </c>
      <c r="H14" s="56">
        <v>17397.490000000002</v>
      </c>
      <c r="I14" s="183">
        <v>119280.48</v>
      </c>
      <c r="J14" s="16">
        <f t="shared" si="0"/>
        <v>17397.494400000003</v>
      </c>
      <c r="K14" s="16">
        <f>(E14*G14)</f>
        <v>119280.48000000001</v>
      </c>
      <c r="L14" s="16">
        <f t="shared" si="4"/>
        <v>136677.97440000001</v>
      </c>
      <c r="M14" s="17">
        <f t="shared" si="5"/>
        <v>4.4000000016239937E-3</v>
      </c>
      <c r="N14" s="17">
        <f t="shared" si="5"/>
        <v>1.4551915228366852E-11</v>
      </c>
      <c r="O14" s="2"/>
      <c r="P14" s="2"/>
      <c r="Q14" s="2"/>
      <c r="R14" s="2"/>
      <c r="S14" s="62"/>
      <c r="T14" s="61"/>
      <c r="U14" s="61"/>
      <c r="V14" s="62"/>
      <c r="W14" s="1"/>
      <c r="X14" s="15"/>
    </row>
    <row r="15" spans="1:24" ht="24" x14ac:dyDescent="0.2">
      <c r="A15" s="292"/>
      <c r="B15" s="316"/>
      <c r="C15" s="324"/>
      <c r="D15" s="23" t="s">
        <v>53</v>
      </c>
      <c r="E15" s="12">
        <f>SUM(E12,E13,E14)</f>
        <v>8373.02</v>
      </c>
      <c r="F15" s="12"/>
      <c r="G15" s="12"/>
      <c r="H15" s="29">
        <f>SUM(H12:H14)</f>
        <v>50070.655200000001</v>
      </c>
      <c r="I15" s="29">
        <f>SUM(I12:I14)</f>
        <v>343293.82</v>
      </c>
      <c r="J15" s="12">
        <f t="shared" ref="J15:W15" si="6">SUM(J12,J13,J14)</f>
        <v>50070.659599999999</v>
      </c>
      <c r="K15" s="12">
        <f t="shared" si="6"/>
        <v>343293.82</v>
      </c>
      <c r="L15" s="12">
        <f t="shared" si="6"/>
        <v>393364.47959999996</v>
      </c>
      <c r="M15" s="12">
        <f t="shared" si="6"/>
        <v>4.4000000016239937E-3</v>
      </c>
      <c r="N15" s="12">
        <f t="shared" si="6"/>
        <v>1.4551915228366852E-11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63">
        <f t="shared" si="6"/>
        <v>0</v>
      </c>
      <c r="W15" s="12">
        <f t="shared" si="6"/>
        <v>0</v>
      </c>
      <c r="X15" s="13"/>
    </row>
    <row r="16" spans="1:24" x14ac:dyDescent="0.2">
      <c r="A16" s="292"/>
      <c r="B16" s="321"/>
      <c r="C16" s="324"/>
      <c r="D16" s="21" t="s">
        <v>14</v>
      </c>
      <c r="E16" s="57">
        <v>3070.98</v>
      </c>
      <c r="F16" s="55">
        <v>5.98</v>
      </c>
      <c r="G16" s="55">
        <v>41</v>
      </c>
      <c r="H16" s="56">
        <v>18364.46</v>
      </c>
      <c r="I16" s="183">
        <v>125910.18</v>
      </c>
      <c r="J16" s="16">
        <f t="shared" si="0"/>
        <v>18364.4604</v>
      </c>
      <c r="K16" s="16">
        <f>(E16*G16)</f>
        <v>125910.18000000001</v>
      </c>
      <c r="L16" s="16">
        <f>SUM(J16,K16)</f>
        <v>144274.6404</v>
      </c>
      <c r="M16" s="17">
        <f>SUM(J16-H16)</f>
        <v>4.0000000080908649E-4</v>
      </c>
      <c r="N16" s="17">
        <f>SUM(K16-I16)</f>
        <v>1.4551915228366852E-11</v>
      </c>
      <c r="O16" s="2"/>
      <c r="P16" s="2"/>
      <c r="Q16" s="2"/>
      <c r="R16" s="2"/>
      <c r="S16" s="62"/>
      <c r="T16" s="61"/>
      <c r="U16" s="61"/>
      <c r="V16" s="62"/>
      <c r="W16" s="1"/>
      <c r="X16" s="15"/>
    </row>
    <row r="17" spans="1:24" x14ac:dyDescent="0.2">
      <c r="A17" s="292"/>
      <c r="B17" s="321"/>
      <c r="C17" s="324"/>
      <c r="D17" s="21" t="s">
        <v>15</v>
      </c>
      <c r="E17" s="57">
        <v>4711.5200000000004</v>
      </c>
      <c r="F17" s="55">
        <v>5.98</v>
      </c>
      <c r="G17" s="55">
        <v>41</v>
      </c>
      <c r="H17" s="56">
        <v>28174.89</v>
      </c>
      <c r="I17" s="183">
        <v>193172.32</v>
      </c>
      <c r="J17" s="16">
        <f t="shared" si="0"/>
        <v>28174.889600000006</v>
      </c>
      <c r="K17" s="16">
        <f>(E17*G17)</f>
        <v>193172.32</v>
      </c>
      <c r="L17" s="16">
        <f t="shared" ref="L17:L18" si="7">SUM(J17,K17)</f>
        <v>221347.2096</v>
      </c>
      <c r="M17" s="17">
        <f t="shared" ref="M17:N18" si="8">SUM(J17-H17)</f>
        <v>-3.9999999353312887E-4</v>
      </c>
      <c r="N17" s="17">
        <f t="shared" si="8"/>
        <v>0</v>
      </c>
      <c r="O17" s="2"/>
      <c r="P17" s="2"/>
      <c r="Q17" s="2"/>
      <c r="R17" s="2"/>
      <c r="S17" s="62"/>
      <c r="T17" s="61"/>
      <c r="U17" s="61"/>
      <c r="V17" s="62"/>
      <c r="W17" s="1"/>
      <c r="X17" s="15"/>
    </row>
    <row r="18" spans="1:24" x14ac:dyDescent="0.2">
      <c r="A18" s="292"/>
      <c r="B18" s="321"/>
      <c r="C18" s="324"/>
      <c r="D18" s="21" t="s">
        <v>16</v>
      </c>
      <c r="E18" s="57">
        <v>4091.9</v>
      </c>
      <c r="F18" s="55">
        <v>5.98</v>
      </c>
      <c r="G18" s="55">
        <v>41</v>
      </c>
      <c r="H18" s="56">
        <v>24469.562000000002</v>
      </c>
      <c r="I18" s="183">
        <v>167767.9</v>
      </c>
      <c r="J18" s="16">
        <f t="shared" si="0"/>
        <v>24469.562000000002</v>
      </c>
      <c r="K18" s="16">
        <f>(E18*G18)</f>
        <v>167767.9</v>
      </c>
      <c r="L18" s="16">
        <f t="shared" si="7"/>
        <v>192237.462</v>
      </c>
      <c r="M18" s="17">
        <f t="shared" si="8"/>
        <v>0</v>
      </c>
      <c r="N18" s="17">
        <f t="shared" si="8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15"/>
    </row>
    <row r="19" spans="1:24" ht="24" x14ac:dyDescent="0.2">
      <c r="A19" s="292"/>
      <c r="B19" s="321"/>
      <c r="C19" s="324"/>
      <c r="D19" s="23" t="s">
        <v>54</v>
      </c>
      <c r="E19" s="12">
        <f>SUM(E16,E17,E18)</f>
        <v>11874.4</v>
      </c>
      <c r="F19" s="12"/>
      <c r="G19" s="12"/>
      <c r="H19" s="29">
        <f>SUM(H16:H18)</f>
        <v>71008.911999999997</v>
      </c>
      <c r="I19" s="29">
        <f>SUM(I16:I18)</f>
        <v>486850.4</v>
      </c>
      <c r="J19" s="12">
        <f t="shared" ref="J19:W19" si="9">SUM(J16,J17,J18)</f>
        <v>71008.912000000011</v>
      </c>
      <c r="K19" s="12">
        <f t="shared" si="9"/>
        <v>486850.4</v>
      </c>
      <c r="L19" s="12">
        <f t="shared" si="9"/>
        <v>557859.31199999992</v>
      </c>
      <c r="M19" s="12">
        <f t="shared" si="9"/>
        <v>7.2759576141834259E-12</v>
      </c>
      <c r="N19" s="12">
        <f t="shared" si="9"/>
        <v>1.4551915228366852E-11</v>
      </c>
      <c r="O19" s="12">
        <f t="shared" si="9"/>
        <v>0</v>
      </c>
      <c r="P19" s="12">
        <f t="shared" si="9"/>
        <v>0</v>
      </c>
      <c r="Q19" s="12">
        <f t="shared" si="9"/>
        <v>0</v>
      </c>
      <c r="R19" s="12">
        <f t="shared" si="9"/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63">
        <f t="shared" si="9"/>
        <v>0</v>
      </c>
      <c r="W19" s="12">
        <f t="shared" si="9"/>
        <v>0</v>
      </c>
      <c r="X19" s="13"/>
    </row>
    <row r="20" spans="1:24" x14ac:dyDescent="0.2">
      <c r="A20" s="292"/>
      <c r="B20" s="321"/>
      <c r="C20" s="324"/>
      <c r="D20" s="21" t="s">
        <v>17</v>
      </c>
      <c r="E20" s="57">
        <v>7807.54</v>
      </c>
      <c r="F20" s="55">
        <v>5.98</v>
      </c>
      <c r="G20" s="55">
        <v>41</v>
      </c>
      <c r="H20" s="56">
        <v>46689.089200000002</v>
      </c>
      <c r="I20" s="183">
        <v>320109.14</v>
      </c>
      <c r="J20" s="16">
        <f t="shared" si="0"/>
        <v>46689.089200000002</v>
      </c>
      <c r="K20" s="16">
        <f>(E20*G20)</f>
        <v>320109.14</v>
      </c>
      <c r="L20" s="16">
        <f>SUM(J20,K20)</f>
        <v>366798.2292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292"/>
      <c r="B21" s="321"/>
      <c r="C21" s="324"/>
      <c r="D21" s="21" t="s">
        <v>18</v>
      </c>
      <c r="E21" s="57">
        <v>3575.66</v>
      </c>
      <c r="F21" s="55">
        <v>5.98</v>
      </c>
      <c r="G21" s="55">
        <v>41</v>
      </c>
      <c r="H21" s="56">
        <v>21382.446800000002</v>
      </c>
      <c r="I21" s="183">
        <v>146602.06</v>
      </c>
      <c r="J21" s="16">
        <f t="shared" si="0"/>
        <v>21382.446800000002</v>
      </c>
      <c r="K21" s="16">
        <f>(E21*G21)</f>
        <v>146602.06</v>
      </c>
      <c r="L21" s="16">
        <f t="shared" ref="L21:L22" si="10">SUM(J21,K21)</f>
        <v>167984.5068</v>
      </c>
      <c r="M21" s="17">
        <f t="shared" ref="M21:N22" si="11">SUM(J21-H21)</f>
        <v>0</v>
      </c>
      <c r="N21" s="17">
        <f t="shared" si="11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x14ac:dyDescent="0.2">
      <c r="A22" s="293"/>
      <c r="B22" s="322"/>
      <c r="C22" s="325"/>
      <c r="D22" s="21" t="s">
        <v>19</v>
      </c>
      <c r="E22" s="57">
        <v>3941.28</v>
      </c>
      <c r="F22" s="55">
        <v>5.98</v>
      </c>
      <c r="G22" s="55">
        <v>41</v>
      </c>
      <c r="H22" s="56">
        <v>23568.854400000004</v>
      </c>
      <c r="I22" s="183">
        <v>161592.48000000001</v>
      </c>
      <c r="J22" s="16">
        <f t="shared" si="0"/>
        <v>23568.854400000004</v>
      </c>
      <c r="K22" s="16">
        <f>(E22*G22)</f>
        <v>161592.48000000001</v>
      </c>
      <c r="L22" s="16">
        <f t="shared" si="10"/>
        <v>185161.33440000002</v>
      </c>
      <c r="M22" s="17">
        <f t="shared" si="11"/>
        <v>0</v>
      </c>
      <c r="N22" s="17">
        <f t="shared" si="11"/>
        <v>0</v>
      </c>
      <c r="O22" s="2"/>
      <c r="P22" s="2"/>
      <c r="Q22" s="2"/>
      <c r="R22" s="2"/>
      <c r="S22" s="62"/>
      <c r="T22" s="61"/>
      <c r="U22" s="61"/>
      <c r="V22" s="62"/>
      <c r="W22" s="1"/>
      <c r="X22" s="15"/>
    </row>
    <row r="23" spans="1:24" ht="24" x14ac:dyDescent="0.2">
      <c r="A23" s="10"/>
      <c r="B23" s="10"/>
      <c r="C23" s="19"/>
      <c r="D23" s="23" t="s">
        <v>55</v>
      </c>
      <c r="E23" s="12">
        <f>SUM(E20,E21,E22)</f>
        <v>15324.480000000001</v>
      </c>
      <c r="F23" s="12"/>
      <c r="G23" s="12"/>
      <c r="H23" s="29">
        <f>SUM(H20:H22)</f>
        <v>91640.390400000004</v>
      </c>
      <c r="I23" s="29">
        <f>SUM(I20:I22)</f>
        <v>628303.68000000005</v>
      </c>
      <c r="J23" s="12">
        <f t="shared" ref="J23:W23" si="12">SUM(J20,J21,J22)</f>
        <v>91640.390400000004</v>
      </c>
      <c r="K23" s="12">
        <f t="shared" si="12"/>
        <v>628303.68000000005</v>
      </c>
      <c r="L23" s="12">
        <f t="shared" si="12"/>
        <v>719944.07040000008</v>
      </c>
      <c r="M23" s="12">
        <f t="shared" si="12"/>
        <v>0</v>
      </c>
      <c r="N23" s="12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12">
        <f t="shared" si="12"/>
        <v>0</v>
      </c>
      <c r="S23" s="12">
        <f t="shared" si="12"/>
        <v>0</v>
      </c>
      <c r="T23" s="12">
        <f t="shared" si="12"/>
        <v>0</v>
      </c>
      <c r="U23" s="12">
        <f t="shared" si="12"/>
        <v>0</v>
      </c>
      <c r="V23" s="63">
        <f t="shared" si="12"/>
        <v>0</v>
      </c>
      <c r="W23" s="12">
        <f t="shared" si="12"/>
        <v>0</v>
      </c>
      <c r="X23" s="13"/>
    </row>
    <row r="24" spans="1:24" ht="21.75" customHeight="1" x14ac:dyDescent="0.2">
      <c r="A24" s="38"/>
      <c r="B24" s="38"/>
      <c r="C24" s="39"/>
      <c r="D24" s="37" t="s">
        <v>58</v>
      </c>
      <c r="E24" s="40">
        <f>SUM(E11+E15+E19+E23)</f>
        <v>44905.640000000007</v>
      </c>
      <c r="F24" s="40"/>
      <c r="G24" s="40"/>
      <c r="H24" s="40">
        <f t="shared" ref="H24:W24" si="13">SUM(H11+H15+H19+H23)</f>
        <v>268535.72759999998</v>
      </c>
      <c r="I24" s="40">
        <f t="shared" si="13"/>
        <v>1841131.2400000002</v>
      </c>
      <c r="J24" s="40">
        <f t="shared" si="13"/>
        <v>268535.72720000002</v>
      </c>
      <c r="K24" s="40">
        <f t="shared" si="13"/>
        <v>1841131.2400000002</v>
      </c>
      <c r="L24" s="40">
        <f t="shared" si="13"/>
        <v>2109666.9671999998</v>
      </c>
      <c r="M24" s="40">
        <f t="shared" si="13"/>
        <v>-3.9999998989515007E-4</v>
      </c>
      <c r="N24" s="40">
        <f t="shared" si="13"/>
        <v>2.9103830456733704E-11</v>
      </c>
      <c r="O24" s="40">
        <f t="shared" si="13"/>
        <v>0</v>
      </c>
      <c r="P24" s="40">
        <f t="shared" si="13"/>
        <v>0</v>
      </c>
      <c r="Q24" s="40">
        <f t="shared" si="13"/>
        <v>0</v>
      </c>
      <c r="R24" s="40">
        <f t="shared" si="13"/>
        <v>156544.81</v>
      </c>
      <c r="S24" s="40">
        <f t="shared" si="13"/>
        <v>1332866.6200000001</v>
      </c>
      <c r="T24" s="40">
        <f t="shared" si="13"/>
        <v>0</v>
      </c>
      <c r="U24" s="40">
        <f t="shared" si="13"/>
        <v>0</v>
      </c>
      <c r="V24" s="64">
        <f t="shared" si="13"/>
        <v>0</v>
      </c>
      <c r="W24" s="40">
        <f t="shared" si="13"/>
        <v>0</v>
      </c>
      <c r="X24" s="42"/>
    </row>
    <row r="25" spans="1:24" ht="36" x14ac:dyDescent="0.2">
      <c r="A25" s="24"/>
      <c r="B25" s="24"/>
      <c r="C25" s="25"/>
      <c r="D25" s="26" t="s">
        <v>59</v>
      </c>
      <c r="E25" s="27">
        <f>E24+'2020'!E25</f>
        <v>625262.82999999996</v>
      </c>
      <c r="F25" s="27"/>
      <c r="G25" s="27"/>
      <c r="H25" s="27">
        <f>H24+'2020'!H25</f>
        <v>3194649.5375999995</v>
      </c>
      <c r="I25" s="27">
        <f>I24+'2020'!I25</f>
        <v>16066007.02</v>
      </c>
      <c r="J25" s="27">
        <f>J24+'2020'!J25</f>
        <v>3255386.8437000006</v>
      </c>
      <c r="K25" s="27">
        <f>K24+'2020'!K25</f>
        <v>16416414.549999999</v>
      </c>
      <c r="L25" s="27">
        <f>L24+'2020'!L25</f>
        <v>19671801.3937</v>
      </c>
      <c r="M25" s="27">
        <f>M24+'2020'!M25</f>
        <v>60737.306099999943</v>
      </c>
      <c r="N25" s="27">
        <f>N24+'2020'!N25</f>
        <v>350407.53000000014</v>
      </c>
      <c r="O25" s="27">
        <f>O24+'2020'!O25</f>
        <v>0</v>
      </c>
      <c r="P25" s="27">
        <f>P24</f>
        <v>0</v>
      </c>
      <c r="Q25" s="27">
        <f>Q24+'2020'!P25</f>
        <v>0</v>
      </c>
      <c r="R25" s="27">
        <f>R24</f>
        <v>156544.81</v>
      </c>
      <c r="S25" s="27">
        <f>S24+'2020'!Q25</f>
        <v>13574996.969999999</v>
      </c>
      <c r="T25" s="27">
        <f>(H25+P25)-R25</f>
        <v>3038104.7275999994</v>
      </c>
      <c r="U25" s="190">
        <f>(I25+Q25)-S25</f>
        <v>2491010.0500000007</v>
      </c>
      <c r="V25" s="27">
        <f>V24+'2020'!S25</f>
        <v>0</v>
      </c>
      <c r="W25" s="27">
        <f>W24+'2020'!T25</f>
        <v>0</v>
      </c>
      <c r="X25" s="27"/>
    </row>
    <row r="26" spans="1:24" ht="36" x14ac:dyDescent="0.2">
      <c r="A26" s="291">
        <v>2</v>
      </c>
      <c r="B26" s="315" t="s">
        <v>32</v>
      </c>
      <c r="C26" s="318" t="s">
        <v>22</v>
      </c>
      <c r="D26" s="3" t="s">
        <v>8</v>
      </c>
      <c r="E26" s="58">
        <v>333.68</v>
      </c>
      <c r="F26" s="55">
        <v>5.98</v>
      </c>
      <c r="G26" s="55">
        <v>82</v>
      </c>
      <c r="H26" s="56">
        <v>1995.41</v>
      </c>
      <c r="I26" s="56">
        <v>27361.759999999998</v>
      </c>
      <c r="J26" s="2">
        <f>(E26*F26)</f>
        <v>1995.4064000000001</v>
      </c>
      <c r="K26" s="2">
        <f>(E26*G26)</f>
        <v>27361.760000000002</v>
      </c>
      <c r="L26" s="16">
        <f>SUM(J26,K26)</f>
        <v>29357.166400000002</v>
      </c>
      <c r="M26" s="17">
        <f>SUM(J26-H26)</f>
        <v>-3.6000000000058208E-3</v>
      </c>
      <c r="N26" s="17">
        <f>SUM(K26-I26)</f>
        <v>3.637978807091713E-12</v>
      </c>
      <c r="O26" s="2"/>
      <c r="P26" s="2"/>
      <c r="Q26" s="2"/>
      <c r="R26" s="228">
        <v>20577.66</v>
      </c>
      <c r="S26" s="225">
        <v>244962.56</v>
      </c>
      <c r="T26" s="61"/>
      <c r="U26" s="61"/>
      <c r="V26" s="62"/>
      <c r="W26" s="1"/>
      <c r="X26" s="205" t="s">
        <v>116</v>
      </c>
    </row>
    <row r="27" spans="1:24" x14ac:dyDescent="0.2">
      <c r="A27" s="292"/>
      <c r="B27" s="316"/>
      <c r="C27" s="319"/>
      <c r="D27" s="3" t="s">
        <v>9</v>
      </c>
      <c r="E27" s="59">
        <v>336.12</v>
      </c>
      <c r="F27" s="55">
        <v>5.98</v>
      </c>
      <c r="G27" s="55">
        <v>82</v>
      </c>
      <c r="H27" s="56">
        <v>2010</v>
      </c>
      <c r="I27" s="183">
        <v>27561.84</v>
      </c>
      <c r="J27" s="2">
        <f>(E27*F27)</f>
        <v>2009.9976000000001</v>
      </c>
      <c r="K27" s="2">
        <f t="shared" ref="K27:K28" si="14">(E27*G27)</f>
        <v>27561.84</v>
      </c>
      <c r="L27" s="16">
        <f t="shared" ref="L27:L29" si="15">SUM(J27,K27)</f>
        <v>29571.837599999999</v>
      </c>
      <c r="M27" s="17">
        <f t="shared" ref="M27:N29" si="16">SUM(J27-H27)</f>
        <v>-2.3999999998522981E-3</v>
      </c>
      <c r="N27" s="17">
        <f t="shared" si="16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hidden="1" x14ac:dyDescent="0.2">
      <c r="A28" s="292"/>
      <c r="B28" s="316"/>
      <c r="C28" s="319"/>
      <c r="D28" s="69" t="s">
        <v>63</v>
      </c>
      <c r="E28" s="59"/>
      <c r="F28" s="55">
        <v>5.98</v>
      </c>
      <c r="G28" s="55">
        <v>82</v>
      </c>
      <c r="H28" s="56"/>
      <c r="I28" s="56"/>
      <c r="J28" s="2">
        <f>(E28*F28)</f>
        <v>0</v>
      </c>
      <c r="K28" s="2">
        <f t="shared" si="14"/>
        <v>0</v>
      </c>
      <c r="L28" s="16">
        <f t="shared" si="15"/>
        <v>0</v>
      </c>
      <c r="M28" s="17">
        <f t="shared" si="16"/>
        <v>0</v>
      </c>
      <c r="N28" s="17">
        <f t="shared" si="16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4" x14ac:dyDescent="0.2">
      <c r="A29" s="292"/>
      <c r="B29" s="316"/>
      <c r="C29" s="319"/>
      <c r="D29" s="69" t="s">
        <v>10</v>
      </c>
      <c r="E29" s="57">
        <v>381.42</v>
      </c>
      <c r="F29" s="55">
        <v>5.98</v>
      </c>
      <c r="G29" s="55">
        <v>82</v>
      </c>
      <c r="H29" s="56">
        <v>2280.89</v>
      </c>
      <c r="I29" s="183">
        <v>31276.44</v>
      </c>
      <c r="J29" s="16">
        <f t="shared" ref="J29" si="17">(E29*F29)</f>
        <v>2280.8916000000004</v>
      </c>
      <c r="K29" s="16">
        <f>SUM(E29*G29)</f>
        <v>31276.440000000002</v>
      </c>
      <c r="L29" s="16">
        <f t="shared" si="15"/>
        <v>33557.331600000005</v>
      </c>
      <c r="M29" s="17">
        <f t="shared" si="16"/>
        <v>1.6000000005078618E-3</v>
      </c>
      <c r="N29" s="17">
        <f t="shared" si="16"/>
        <v>3.637978807091713E-12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ht="24" x14ac:dyDescent="0.2">
      <c r="A30" s="292"/>
      <c r="B30" s="316"/>
      <c r="C30" s="319"/>
      <c r="D30" s="23" t="s">
        <v>52</v>
      </c>
      <c r="E30" s="12">
        <f>SUM(E26,E27,E28:E29)</f>
        <v>1051.22</v>
      </c>
      <c r="F30" s="12"/>
      <c r="G30" s="12"/>
      <c r="H30" s="12">
        <f t="shared" ref="H30:W30" si="18">SUM(H26,H27,H28:H29)</f>
        <v>6286.2999999999993</v>
      </c>
      <c r="I30" s="12">
        <f t="shared" si="18"/>
        <v>86200.04</v>
      </c>
      <c r="J30" s="12">
        <f t="shared" si="18"/>
        <v>6286.2956000000013</v>
      </c>
      <c r="K30" s="12">
        <f t="shared" si="18"/>
        <v>86200.040000000008</v>
      </c>
      <c r="L30" s="12">
        <f t="shared" si="18"/>
        <v>92486.335600000006</v>
      </c>
      <c r="M30" s="12">
        <f t="shared" si="18"/>
        <v>-4.399999999350257E-3</v>
      </c>
      <c r="N30" s="12">
        <f t="shared" si="18"/>
        <v>7.2759576141834259E-12</v>
      </c>
      <c r="O30" s="12">
        <f t="shared" si="18"/>
        <v>0</v>
      </c>
      <c r="P30" s="12">
        <f t="shared" si="18"/>
        <v>0</v>
      </c>
      <c r="Q30" s="12">
        <f t="shared" si="18"/>
        <v>0</v>
      </c>
      <c r="R30" s="12">
        <f t="shared" si="18"/>
        <v>20577.66</v>
      </c>
      <c r="S30" s="12">
        <f t="shared" si="18"/>
        <v>244962.56</v>
      </c>
      <c r="T30" s="12">
        <f t="shared" si="18"/>
        <v>0</v>
      </c>
      <c r="U30" s="12">
        <f t="shared" si="18"/>
        <v>0</v>
      </c>
      <c r="V30" s="12">
        <f t="shared" si="18"/>
        <v>0</v>
      </c>
      <c r="W30" s="12">
        <f t="shared" si="18"/>
        <v>0</v>
      </c>
      <c r="X30" s="13"/>
    </row>
    <row r="31" spans="1:24" x14ac:dyDescent="0.2">
      <c r="A31" s="292"/>
      <c r="B31" s="316"/>
      <c r="C31" s="319"/>
      <c r="D31" s="3" t="s">
        <v>11</v>
      </c>
      <c r="E31" s="58">
        <v>0</v>
      </c>
      <c r="F31" s="55">
        <v>5.98</v>
      </c>
      <c r="G31" s="55">
        <v>82</v>
      </c>
      <c r="H31" s="56">
        <v>0</v>
      </c>
      <c r="I31" s="56">
        <v>0</v>
      </c>
      <c r="J31" s="2">
        <f>(E31*F31)</f>
        <v>0</v>
      </c>
      <c r="K31" s="2">
        <f>(E31*G31)</f>
        <v>0</v>
      </c>
      <c r="L31" s="16">
        <f>SUM(J31,K31)</f>
        <v>0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x14ac:dyDescent="0.2">
      <c r="A32" s="292"/>
      <c r="B32" s="316"/>
      <c r="C32" s="319"/>
      <c r="D32" s="3" t="s">
        <v>12</v>
      </c>
      <c r="E32" s="58">
        <v>36.86</v>
      </c>
      <c r="F32" s="55">
        <v>5.98</v>
      </c>
      <c r="G32" s="55">
        <v>82</v>
      </c>
      <c r="H32" s="56">
        <v>220.42280000000002</v>
      </c>
      <c r="I32" s="183">
        <v>3022.52</v>
      </c>
      <c r="J32" s="2">
        <f>(E32*F32)</f>
        <v>220.42280000000002</v>
      </c>
      <c r="K32" s="2">
        <f t="shared" ref="K32:K33" si="19">(E32*G32)</f>
        <v>3022.52</v>
      </c>
      <c r="L32" s="16">
        <f t="shared" ref="L32:L33" si="20">SUM(J32,K32)</f>
        <v>3242.9427999999998</v>
      </c>
      <c r="M32" s="17">
        <f t="shared" ref="M32:N33" si="21">SUM(J32-H32)</f>
        <v>0</v>
      </c>
      <c r="N32" s="17">
        <f t="shared" si="21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4" x14ac:dyDescent="0.2">
      <c r="A33" s="292"/>
      <c r="B33" s="316"/>
      <c r="C33" s="319"/>
      <c r="D33" s="3" t="s">
        <v>13</v>
      </c>
      <c r="E33" s="58">
        <v>63.64</v>
      </c>
      <c r="F33" s="55">
        <v>5.98</v>
      </c>
      <c r="G33" s="55">
        <v>82</v>
      </c>
      <c r="H33" s="56">
        <v>380.57</v>
      </c>
      <c r="I33" s="183">
        <v>5218.4799999999996</v>
      </c>
      <c r="J33" s="2">
        <f>(E33*F33)</f>
        <v>380.56720000000001</v>
      </c>
      <c r="K33" s="2">
        <f t="shared" si="19"/>
        <v>5218.4800000000005</v>
      </c>
      <c r="L33" s="16">
        <f t="shared" si="20"/>
        <v>5599.0472000000009</v>
      </c>
      <c r="M33" s="17">
        <f t="shared" si="21"/>
        <v>-2.7999999999792635E-3</v>
      </c>
      <c r="N33" s="17">
        <f t="shared" si="21"/>
        <v>9.0949470177292824E-13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ht="24" x14ac:dyDescent="0.2">
      <c r="A34" s="292"/>
      <c r="B34" s="316"/>
      <c r="C34" s="319"/>
      <c r="D34" s="23" t="s">
        <v>53</v>
      </c>
      <c r="E34" s="12">
        <f>SUM(E31,E32,E33)</f>
        <v>100.5</v>
      </c>
      <c r="F34" s="12"/>
      <c r="G34" s="12"/>
      <c r="H34" s="29">
        <f>SUM(H31:H33)</f>
        <v>600.99279999999999</v>
      </c>
      <c r="I34" s="29">
        <f>SUM(I31:I33)</f>
        <v>8241</v>
      </c>
      <c r="J34" s="12">
        <f t="shared" ref="J34:W34" si="22">SUM(J31,J32,J33)</f>
        <v>600.99</v>
      </c>
      <c r="K34" s="12">
        <f t="shared" si="22"/>
        <v>8241</v>
      </c>
      <c r="L34" s="12">
        <f t="shared" si="22"/>
        <v>8841.9900000000016</v>
      </c>
      <c r="M34" s="12">
        <f t="shared" si="22"/>
        <v>-2.7999999999792635E-3</v>
      </c>
      <c r="N34" s="12">
        <f t="shared" si="22"/>
        <v>9.0949470177292824E-13</v>
      </c>
      <c r="O34" s="12">
        <f t="shared" si="22"/>
        <v>0</v>
      </c>
      <c r="P34" s="12">
        <f t="shared" si="22"/>
        <v>0</v>
      </c>
      <c r="Q34" s="12">
        <f t="shared" si="22"/>
        <v>0</v>
      </c>
      <c r="R34" s="12">
        <f t="shared" si="22"/>
        <v>0</v>
      </c>
      <c r="S34" s="12">
        <f t="shared" si="22"/>
        <v>0</v>
      </c>
      <c r="T34" s="12">
        <f t="shared" si="22"/>
        <v>0</v>
      </c>
      <c r="U34" s="12">
        <f t="shared" si="22"/>
        <v>0</v>
      </c>
      <c r="V34" s="63">
        <f t="shared" si="22"/>
        <v>0</v>
      </c>
      <c r="W34" s="12">
        <f t="shared" si="22"/>
        <v>0</v>
      </c>
      <c r="X34" s="13"/>
    </row>
    <row r="35" spans="1:24" x14ac:dyDescent="0.2">
      <c r="A35" s="292"/>
      <c r="B35" s="316"/>
      <c r="C35" s="319"/>
      <c r="D35" s="3" t="s">
        <v>14</v>
      </c>
      <c r="E35" s="58">
        <v>57.1</v>
      </c>
      <c r="F35" s="55">
        <v>5.98</v>
      </c>
      <c r="G35" s="55">
        <v>82</v>
      </c>
      <c r="H35" s="56">
        <v>341.46</v>
      </c>
      <c r="I35" s="183">
        <v>4682.2</v>
      </c>
      <c r="J35" s="2">
        <f>(E35*F35)</f>
        <v>341.45800000000003</v>
      </c>
      <c r="K35" s="2">
        <f>(E35*G35)</f>
        <v>4682.2</v>
      </c>
      <c r="L35" s="16">
        <f>SUM(J35,K35)</f>
        <v>5023.6579999999994</v>
      </c>
      <c r="M35" s="17">
        <f>SUM(J35-H35)</f>
        <v>-1.9999999999527063E-3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x14ac:dyDescent="0.2">
      <c r="A36" s="292"/>
      <c r="B36" s="316"/>
      <c r="C36" s="319"/>
      <c r="D36" s="3" t="s">
        <v>15</v>
      </c>
      <c r="E36" s="58">
        <v>27.62</v>
      </c>
      <c r="F36" s="55">
        <v>5.98</v>
      </c>
      <c r="G36" s="55">
        <v>82</v>
      </c>
      <c r="H36" s="56">
        <v>165.17</v>
      </c>
      <c r="I36" s="183">
        <v>2264.84</v>
      </c>
      <c r="J36" s="2">
        <f>(E36*F36)</f>
        <v>165.16760000000002</v>
      </c>
      <c r="K36" s="2">
        <f t="shared" ref="K36:K37" si="23">(E36*G36)</f>
        <v>2264.84</v>
      </c>
      <c r="L36" s="16">
        <f t="shared" ref="L36:L37" si="24">SUM(J36,K36)</f>
        <v>2430.0076000000004</v>
      </c>
      <c r="M36" s="17">
        <f t="shared" ref="M36:N37" si="25">SUM(J36-H36)</f>
        <v>-2.3999999999659849E-3</v>
      </c>
      <c r="N36" s="17">
        <f t="shared" si="25"/>
        <v>0</v>
      </c>
      <c r="O36" s="2"/>
      <c r="P36" s="2"/>
      <c r="Q36" s="2"/>
      <c r="R36" s="2"/>
      <c r="S36" s="62"/>
      <c r="T36" s="61"/>
      <c r="U36" s="61"/>
      <c r="V36" s="62"/>
      <c r="W36" s="1"/>
      <c r="X36" s="15"/>
    </row>
    <row r="37" spans="1:24" x14ac:dyDescent="0.2">
      <c r="A37" s="292"/>
      <c r="B37" s="316"/>
      <c r="C37" s="319"/>
      <c r="D37" s="3" t="s">
        <v>16</v>
      </c>
      <c r="E37" s="59">
        <v>23.4</v>
      </c>
      <c r="F37" s="55">
        <v>5.98</v>
      </c>
      <c r="G37" s="55">
        <v>82</v>
      </c>
      <c r="H37" s="56">
        <v>139.93199999999999</v>
      </c>
      <c r="I37" s="183">
        <v>1918.8</v>
      </c>
      <c r="J37" s="2">
        <f>(E37*F37)</f>
        <v>139.93199999999999</v>
      </c>
      <c r="K37" s="2">
        <f t="shared" si="23"/>
        <v>1918.8</v>
      </c>
      <c r="L37" s="16">
        <f t="shared" si="24"/>
        <v>2058.732</v>
      </c>
      <c r="M37" s="17">
        <f t="shared" si="25"/>
        <v>0</v>
      </c>
      <c r="N37" s="17">
        <f t="shared" si="25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ht="24" x14ac:dyDescent="0.2">
      <c r="A38" s="292"/>
      <c r="B38" s="316"/>
      <c r="C38" s="319"/>
      <c r="D38" s="23" t="s">
        <v>54</v>
      </c>
      <c r="E38" s="12">
        <f>SUM(E35,E36,E37)</f>
        <v>108.12</v>
      </c>
      <c r="F38" s="12"/>
      <c r="G38" s="12"/>
      <c r="H38" s="29">
        <f>SUM(H35:H37)</f>
        <v>646.56200000000001</v>
      </c>
      <c r="I38" s="29">
        <f>SUM(I35:I37)</f>
        <v>8865.84</v>
      </c>
      <c r="J38" s="12">
        <f t="shared" ref="J38:W38" si="26">SUM(J35,J36,J37)</f>
        <v>646.55760000000009</v>
      </c>
      <c r="K38" s="12">
        <f t="shared" si="26"/>
        <v>8865.84</v>
      </c>
      <c r="L38" s="12">
        <f t="shared" si="26"/>
        <v>9512.3976000000002</v>
      </c>
      <c r="M38" s="12">
        <f t="shared" si="26"/>
        <v>-4.3999999999186912E-3</v>
      </c>
      <c r="N38" s="12">
        <f t="shared" si="26"/>
        <v>0</v>
      </c>
      <c r="O38" s="12">
        <f t="shared" si="26"/>
        <v>0</v>
      </c>
      <c r="P38" s="12">
        <f t="shared" si="26"/>
        <v>0</v>
      </c>
      <c r="Q38" s="12">
        <f t="shared" si="26"/>
        <v>0</v>
      </c>
      <c r="R38" s="12">
        <f t="shared" si="26"/>
        <v>0</v>
      </c>
      <c r="S38" s="12">
        <f t="shared" si="26"/>
        <v>0</v>
      </c>
      <c r="T38" s="12">
        <f t="shared" si="26"/>
        <v>0</v>
      </c>
      <c r="U38" s="12">
        <f t="shared" si="26"/>
        <v>0</v>
      </c>
      <c r="V38" s="63">
        <f t="shared" si="26"/>
        <v>0</v>
      </c>
      <c r="W38" s="12">
        <f t="shared" si="26"/>
        <v>0</v>
      </c>
      <c r="X38" s="13"/>
    </row>
    <row r="39" spans="1:24" x14ac:dyDescent="0.2">
      <c r="A39" s="292"/>
      <c r="B39" s="316"/>
      <c r="C39" s="319"/>
      <c r="D39" s="3" t="s">
        <v>17</v>
      </c>
      <c r="E39" s="58">
        <v>33.96</v>
      </c>
      <c r="F39" s="55">
        <v>5.98</v>
      </c>
      <c r="G39" s="55">
        <v>82</v>
      </c>
      <c r="H39" s="56">
        <v>203.08080000000001</v>
      </c>
      <c r="I39" s="183">
        <v>2784.7200000000003</v>
      </c>
      <c r="J39" s="2">
        <f>(E39*F39)</f>
        <v>203.08080000000001</v>
      </c>
      <c r="K39" s="2">
        <f>(E39*G39)</f>
        <v>2784.7200000000003</v>
      </c>
      <c r="L39" s="16">
        <f>SUM(J39,K39)</f>
        <v>2987.8008000000004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x14ac:dyDescent="0.2">
      <c r="A40" s="292"/>
      <c r="B40" s="316"/>
      <c r="C40" s="319"/>
      <c r="D40" s="3" t="s">
        <v>18</v>
      </c>
      <c r="E40" s="58">
        <v>25.78</v>
      </c>
      <c r="F40" s="55">
        <v>5.98</v>
      </c>
      <c r="G40" s="55">
        <v>82</v>
      </c>
      <c r="H40" s="56">
        <v>154.16440000000003</v>
      </c>
      <c r="I40" s="183">
        <v>2113.96</v>
      </c>
      <c r="J40" s="2">
        <f>(E40*F40)</f>
        <v>154.16440000000003</v>
      </c>
      <c r="K40" s="2">
        <f t="shared" ref="K40:K41" si="27">(E40*G40)</f>
        <v>2113.96</v>
      </c>
      <c r="L40" s="16">
        <f t="shared" ref="L40:L41" si="28">SUM(J40,K40)</f>
        <v>2268.1244000000002</v>
      </c>
      <c r="M40" s="17">
        <f t="shared" ref="M40:N41" si="29">SUM(J40-H40)</f>
        <v>0</v>
      </c>
      <c r="N40" s="17">
        <f t="shared" si="29"/>
        <v>0</v>
      </c>
      <c r="O40" s="2"/>
      <c r="P40" s="2"/>
      <c r="Q40" s="2"/>
      <c r="R40" s="2"/>
      <c r="S40" s="226">
        <v>394000</v>
      </c>
      <c r="T40" s="219"/>
      <c r="U40" s="61"/>
      <c r="V40" s="62"/>
      <c r="W40" s="1"/>
      <c r="X40" s="15"/>
    </row>
    <row r="41" spans="1:24" x14ac:dyDescent="0.2">
      <c r="A41" s="293"/>
      <c r="B41" s="317"/>
      <c r="C41" s="320"/>
      <c r="D41" s="3" t="s">
        <v>19</v>
      </c>
      <c r="E41" s="59">
        <v>37.94</v>
      </c>
      <c r="F41" s="55">
        <v>5.98</v>
      </c>
      <c r="G41" s="55">
        <v>82</v>
      </c>
      <c r="H41" s="56">
        <v>226.88120000000001</v>
      </c>
      <c r="I41" s="183">
        <v>3111.08</v>
      </c>
      <c r="J41" s="2">
        <f>(E41*F41)</f>
        <v>226.88120000000001</v>
      </c>
      <c r="K41" s="2">
        <f t="shared" si="27"/>
        <v>3111.08</v>
      </c>
      <c r="L41" s="16">
        <f t="shared" si="28"/>
        <v>3337.9611999999997</v>
      </c>
      <c r="M41" s="17">
        <f t="shared" si="29"/>
        <v>0</v>
      </c>
      <c r="N41" s="17">
        <f t="shared" si="29"/>
        <v>0</v>
      </c>
      <c r="O41" s="2"/>
      <c r="P41" s="2"/>
      <c r="Q41" s="2"/>
      <c r="R41" s="2"/>
      <c r="S41" s="225">
        <v>35880</v>
      </c>
      <c r="T41" s="61"/>
      <c r="U41" s="61"/>
      <c r="V41" s="62"/>
      <c r="W41" s="1"/>
      <c r="X41" s="15"/>
    </row>
    <row r="42" spans="1:24" ht="24" x14ac:dyDescent="0.2">
      <c r="A42" s="11"/>
      <c r="B42" s="11"/>
      <c r="C42" s="11"/>
      <c r="D42" s="23" t="s">
        <v>55</v>
      </c>
      <c r="E42" s="12">
        <f>SUM(E39,E40,E41)</f>
        <v>97.68</v>
      </c>
      <c r="F42" s="12"/>
      <c r="G42" s="12"/>
      <c r="H42" s="29">
        <f>SUM(H39:H41)</f>
        <v>584.1264000000001</v>
      </c>
      <c r="I42" s="29">
        <f>SUM(I39:I41)</f>
        <v>8009.76</v>
      </c>
      <c r="J42" s="12">
        <f t="shared" ref="J42:W42" si="30">SUM(J39,J40,J41)</f>
        <v>584.1264000000001</v>
      </c>
      <c r="K42" s="12">
        <f t="shared" si="30"/>
        <v>8009.76</v>
      </c>
      <c r="L42" s="12">
        <f t="shared" si="30"/>
        <v>8593.8863999999994</v>
      </c>
      <c r="M42" s="12">
        <f t="shared" si="30"/>
        <v>0</v>
      </c>
      <c r="N42" s="12">
        <f t="shared" si="30"/>
        <v>0</v>
      </c>
      <c r="O42" s="12">
        <f t="shared" si="30"/>
        <v>0</v>
      </c>
      <c r="P42" s="12">
        <f t="shared" si="30"/>
        <v>0</v>
      </c>
      <c r="Q42" s="12">
        <f t="shared" si="30"/>
        <v>0</v>
      </c>
      <c r="R42" s="12">
        <f t="shared" si="30"/>
        <v>0</v>
      </c>
      <c r="S42" s="12">
        <f>SUM(S39,S40,S41)</f>
        <v>429880</v>
      </c>
      <c r="T42" s="12">
        <f t="shared" si="30"/>
        <v>0</v>
      </c>
      <c r="U42" s="12">
        <f t="shared" si="30"/>
        <v>0</v>
      </c>
      <c r="V42" s="63">
        <f t="shared" si="30"/>
        <v>0</v>
      </c>
      <c r="W42" s="12">
        <f t="shared" si="30"/>
        <v>0</v>
      </c>
      <c r="X42" s="13"/>
    </row>
    <row r="43" spans="1:24" ht="24" x14ac:dyDescent="0.2">
      <c r="A43" s="38"/>
      <c r="B43" s="38"/>
      <c r="C43" s="39"/>
      <c r="D43" s="37" t="s">
        <v>58</v>
      </c>
      <c r="E43" s="40">
        <f>SUM(E30+E34+E38+E42)</f>
        <v>1357.5200000000002</v>
      </c>
      <c r="F43" s="40"/>
      <c r="G43" s="40"/>
      <c r="H43" s="41">
        <f>SUM(H30,H34,H38,H42)</f>
        <v>8117.9811999999993</v>
      </c>
      <c r="I43" s="41">
        <f>SUM(I30,I34,I38,I42)</f>
        <v>111316.63999999998</v>
      </c>
      <c r="J43" s="40">
        <f t="shared" ref="J43:W43" si="31">SUM(J30+J34+J38+J42)</f>
        <v>8117.9696000000013</v>
      </c>
      <c r="K43" s="40">
        <f t="shared" si="31"/>
        <v>111316.64</v>
      </c>
      <c r="L43" s="40">
        <f>SUM(L30+L34+L38+L42)</f>
        <v>119434.60960000001</v>
      </c>
      <c r="M43" s="40">
        <f t="shared" si="31"/>
        <v>-1.1599999999248212E-2</v>
      </c>
      <c r="N43" s="40">
        <f t="shared" si="31"/>
        <v>8.1854523159563541E-12</v>
      </c>
      <c r="O43" s="40">
        <f t="shared" si="31"/>
        <v>0</v>
      </c>
      <c r="P43" s="40">
        <f t="shared" si="31"/>
        <v>0</v>
      </c>
      <c r="Q43" s="40">
        <f t="shared" si="31"/>
        <v>0</v>
      </c>
      <c r="R43" s="40">
        <f t="shared" si="31"/>
        <v>20577.66</v>
      </c>
      <c r="S43" s="40">
        <f t="shared" si="31"/>
        <v>674842.56</v>
      </c>
      <c r="T43" s="40">
        <f t="shared" si="31"/>
        <v>0</v>
      </c>
      <c r="U43" s="40">
        <f t="shared" si="31"/>
        <v>0</v>
      </c>
      <c r="V43" s="64">
        <f t="shared" si="31"/>
        <v>0</v>
      </c>
      <c r="W43" s="40">
        <f t="shared" si="31"/>
        <v>0</v>
      </c>
      <c r="X43" s="42"/>
    </row>
    <row r="44" spans="1:24" ht="36" x14ac:dyDescent="0.2">
      <c r="A44" s="24"/>
      <c r="B44" s="24"/>
      <c r="C44" s="25"/>
      <c r="D44" s="26" t="s">
        <v>59</v>
      </c>
      <c r="E44" s="27">
        <f>E43+'2020'!E44</f>
        <v>93265.16</v>
      </c>
      <c r="F44" s="27"/>
      <c r="G44" s="27"/>
      <c r="H44" s="27">
        <f>H43+'2020'!H44</f>
        <v>473027.78119999997</v>
      </c>
      <c r="I44" s="27">
        <f>I43+'2020'!I44</f>
        <v>2570868.96</v>
      </c>
      <c r="J44" s="27">
        <f>J43+'2020'!J44</f>
        <v>477739.04239999998</v>
      </c>
      <c r="K44" s="27">
        <f>K43+'2020'!K44</f>
        <v>2625229.92</v>
      </c>
      <c r="L44" s="27">
        <f>L43+'2020'!L44</f>
        <v>3102968.9624000005</v>
      </c>
      <c r="M44" s="27">
        <f>M43+'2020'!M44</f>
        <v>4711.2611999999854</v>
      </c>
      <c r="N44" s="27">
        <f>N43+'2020'!N44</f>
        <v>54360.960000000043</v>
      </c>
      <c r="O44" s="27">
        <f>O43+'2020'!O44</f>
        <v>0</v>
      </c>
      <c r="P44" s="27">
        <f>P43</f>
        <v>0</v>
      </c>
      <c r="Q44" s="27">
        <f>Q43+'2020'!P44</f>
        <v>0</v>
      </c>
      <c r="R44" s="27">
        <f>R43</f>
        <v>20577.66</v>
      </c>
      <c r="S44" s="27">
        <f>S43+'2020'!Q44</f>
        <v>2409963.16</v>
      </c>
      <c r="T44" s="27">
        <f>(H44+P44)-R44</f>
        <v>452450.12119999999</v>
      </c>
      <c r="U44" s="190">
        <f>(I44+Q44)-S44</f>
        <v>160905.79999999981</v>
      </c>
      <c r="V44" s="27">
        <f>V43+'2020'!S44</f>
        <v>0</v>
      </c>
      <c r="W44" s="27">
        <f>W43+'2020'!T44</f>
        <v>0</v>
      </c>
      <c r="X44" s="28"/>
    </row>
    <row r="45" spans="1:24" ht="36" x14ac:dyDescent="0.2">
      <c r="A45" s="291">
        <v>3</v>
      </c>
      <c r="B45" s="315" t="s">
        <v>32</v>
      </c>
      <c r="C45" s="318" t="s">
        <v>23</v>
      </c>
      <c r="D45" s="3" t="s">
        <v>8</v>
      </c>
      <c r="E45" s="58">
        <v>166.8</v>
      </c>
      <c r="F45" s="55">
        <v>5.98</v>
      </c>
      <c r="G45" s="55">
        <v>82</v>
      </c>
      <c r="H45" s="56">
        <v>997.46</v>
      </c>
      <c r="I45" s="183">
        <v>13677.6</v>
      </c>
      <c r="J45" s="2">
        <f>SUM(E45*F45)</f>
        <v>997.46400000000017</v>
      </c>
      <c r="K45" s="2">
        <f>(E45*G45)</f>
        <v>13677.6</v>
      </c>
      <c r="L45" s="16">
        <f>SUM(J45,K45)</f>
        <v>14675.064</v>
      </c>
      <c r="M45" s="17">
        <f>SUM(J45-H45)</f>
        <v>4.0000000001327862E-3</v>
      </c>
      <c r="N45" s="17">
        <f>SUM(K45-I45)</f>
        <v>0</v>
      </c>
      <c r="O45" s="2"/>
      <c r="P45" s="2"/>
      <c r="Q45" s="2"/>
      <c r="R45" s="228">
        <v>8400.11</v>
      </c>
      <c r="S45" s="225">
        <v>106237.5</v>
      </c>
      <c r="T45" s="61"/>
      <c r="U45" s="61"/>
      <c r="V45" s="62"/>
      <c r="W45" s="1"/>
      <c r="X45" s="205" t="s">
        <v>118</v>
      </c>
    </row>
    <row r="46" spans="1:24" x14ac:dyDescent="0.2">
      <c r="A46" s="292"/>
      <c r="B46" s="316"/>
      <c r="C46" s="319"/>
      <c r="D46" s="3" t="s">
        <v>9</v>
      </c>
      <c r="E46" s="59">
        <v>137.28</v>
      </c>
      <c r="F46" s="55">
        <v>5.98</v>
      </c>
      <c r="G46" s="55">
        <v>82</v>
      </c>
      <c r="H46" s="56">
        <v>820.93</v>
      </c>
      <c r="I46" s="183">
        <v>11256.96</v>
      </c>
      <c r="J46" s="2">
        <f>SUM(E46*F46)</f>
        <v>820.9344000000001</v>
      </c>
      <c r="K46" s="2">
        <f t="shared" ref="K46:K47" si="32">(E46*G46)</f>
        <v>11256.960000000001</v>
      </c>
      <c r="L46" s="16">
        <f t="shared" ref="L46:L48" si="33">SUM(J46,K46)</f>
        <v>12077.894400000001</v>
      </c>
      <c r="M46" s="17">
        <f t="shared" ref="M46:N48" si="34">SUM(J46-H46)</f>
        <v>4.4000000001460648E-3</v>
      </c>
      <c r="N46" s="17">
        <f t="shared" si="34"/>
        <v>1.8189894035458565E-12</v>
      </c>
      <c r="O46" s="2"/>
      <c r="P46" s="2"/>
      <c r="Q46" s="2"/>
      <c r="R46" s="2"/>
      <c r="S46" s="62"/>
      <c r="T46" s="61"/>
      <c r="U46" s="61"/>
      <c r="V46" s="62"/>
      <c r="W46" s="1"/>
      <c r="X46" s="15"/>
    </row>
    <row r="47" spans="1:24" ht="24" hidden="1" x14ac:dyDescent="0.2">
      <c r="A47" s="292"/>
      <c r="B47" s="316"/>
      <c r="C47" s="319"/>
      <c r="D47" s="69" t="s">
        <v>63</v>
      </c>
      <c r="E47" s="59"/>
      <c r="F47" s="55">
        <v>5.98</v>
      </c>
      <c r="G47" s="55">
        <v>82</v>
      </c>
      <c r="H47" s="56"/>
      <c r="I47" s="56"/>
      <c r="J47" s="2">
        <f>SUM(E47*F47)</f>
        <v>0</v>
      </c>
      <c r="K47" s="2">
        <f t="shared" si="32"/>
        <v>0</v>
      </c>
      <c r="L47" s="16">
        <f t="shared" si="33"/>
        <v>0</v>
      </c>
      <c r="M47" s="17">
        <f t="shared" si="34"/>
        <v>0</v>
      </c>
      <c r="N47" s="17">
        <f t="shared" si="34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4" x14ac:dyDescent="0.2">
      <c r="A48" s="292"/>
      <c r="B48" s="316"/>
      <c r="C48" s="319"/>
      <c r="D48" s="69" t="s">
        <v>10</v>
      </c>
      <c r="E48" s="57">
        <v>162.28</v>
      </c>
      <c r="F48" s="55">
        <v>5.98</v>
      </c>
      <c r="G48" s="55">
        <v>82</v>
      </c>
      <c r="H48" s="56">
        <v>970.43</v>
      </c>
      <c r="I48" s="183">
        <v>13306.96</v>
      </c>
      <c r="J48" s="16">
        <f t="shared" ref="J48" si="35">(E48*F48)</f>
        <v>970.4344000000001</v>
      </c>
      <c r="K48" s="16">
        <f>SUM(E48*G48)</f>
        <v>13306.960000000001</v>
      </c>
      <c r="L48" s="16">
        <f t="shared" si="33"/>
        <v>14277.394400000001</v>
      </c>
      <c r="M48" s="17">
        <f t="shared" si="34"/>
        <v>4.4000000001460648E-3</v>
      </c>
      <c r="N48" s="17">
        <f t="shared" si="34"/>
        <v>1.8189894035458565E-12</v>
      </c>
      <c r="O48" s="2"/>
      <c r="P48" s="2"/>
      <c r="Q48" s="2"/>
      <c r="R48" s="2"/>
      <c r="S48" s="62"/>
      <c r="T48" s="61"/>
      <c r="U48" s="61"/>
      <c r="V48" s="62"/>
      <c r="W48" s="1"/>
      <c r="X48" s="15"/>
    </row>
    <row r="49" spans="1:24" ht="24" x14ac:dyDescent="0.2">
      <c r="A49" s="292"/>
      <c r="B49" s="316"/>
      <c r="C49" s="319"/>
      <c r="D49" s="23" t="s">
        <v>52</v>
      </c>
      <c r="E49" s="12">
        <f>SUM(E45,E46,E47:E48)</f>
        <v>466.36</v>
      </c>
      <c r="F49" s="12"/>
      <c r="G49" s="12"/>
      <c r="H49" s="12">
        <f t="shared" ref="H49:W49" si="36">SUM(H45,H46,H47:H48)</f>
        <v>2788.8199999999997</v>
      </c>
      <c r="I49" s="12">
        <f t="shared" si="36"/>
        <v>38241.519999999997</v>
      </c>
      <c r="J49" s="12">
        <f t="shared" si="36"/>
        <v>2788.8328000000001</v>
      </c>
      <c r="K49" s="12">
        <f t="shared" si="36"/>
        <v>38241.520000000004</v>
      </c>
      <c r="L49" s="12">
        <f t="shared" si="36"/>
        <v>41030.352800000008</v>
      </c>
      <c r="M49" s="12">
        <f t="shared" si="36"/>
        <v>1.2800000000424916E-2</v>
      </c>
      <c r="N49" s="12">
        <f t="shared" si="36"/>
        <v>3.637978807091713E-12</v>
      </c>
      <c r="O49" s="12">
        <f t="shared" si="36"/>
        <v>0</v>
      </c>
      <c r="P49" s="12">
        <f t="shared" si="36"/>
        <v>0</v>
      </c>
      <c r="Q49" s="12">
        <f t="shared" si="36"/>
        <v>0</v>
      </c>
      <c r="R49" s="12">
        <f t="shared" si="36"/>
        <v>8400.11</v>
      </c>
      <c r="S49" s="12">
        <f t="shared" si="36"/>
        <v>106237.5</v>
      </c>
      <c r="T49" s="12">
        <f t="shared" si="36"/>
        <v>0</v>
      </c>
      <c r="U49" s="12">
        <f t="shared" si="36"/>
        <v>0</v>
      </c>
      <c r="V49" s="12">
        <f t="shared" si="36"/>
        <v>0</v>
      </c>
      <c r="W49" s="12">
        <f t="shared" si="36"/>
        <v>0</v>
      </c>
      <c r="X49" s="13"/>
    </row>
    <row r="50" spans="1:24" x14ac:dyDescent="0.2">
      <c r="A50" s="292"/>
      <c r="B50" s="316"/>
      <c r="C50" s="319"/>
      <c r="D50" s="3" t="s">
        <v>11</v>
      </c>
      <c r="E50" s="58">
        <v>197.92</v>
      </c>
      <c r="F50" s="55">
        <v>5.98</v>
      </c>
      <c r="G50" s="55">
        <v>82</v>
      </c>
      <c r="H50" s="56">
        <v>1183.56</v>
      </c>
      <c r="I50" s="183">
        <v>16229.44</v>
      </c>
      <c r="J50" s="2">
        <f>SUM(E50*F50)</f>
        <v>1183.5616</v>
      </c>
      <c r="K50" s="2">
        <f>(E50*G50)</f>
        <v>16229.439999999999</v>
      </c>
      <c r="L50" s="16">
        <f>SUM(J50,K50)</f>
        <v>17413.0016</v>
      </c>
      <c r="M50" s="17">
        <f>SUM(J50-H50)</f>
        <v>1.6000000000531145E-3</v>
      </c>
      <c r="N50" s="17">
        <f>SUM(K50-I50)</f>
        <v>-1.8189894035458565E-12</v>
      </c>
      <c r="O50" s="2"/>
      <c r="P50" s="2"/>
      <c r="Q50" s="2"/>
      <c r="R50" s="2"/>
      <c r="S50" s="62"/>
      <c r="T50" s="61"/>
      <c r="U50" s="61"/>
      <c r="V50" s="62"/>
      <c r="W50" s="1"/>
      <c r="X50" s="15"/>
    </row>
    <row r="51" spans="1:24" x14ac:dyDescent="0.2">
      <c r="A51" s="292"/>
      <c r="B51" s="316"/>
      <c r="C51" s="319"/>
      <c r="D51" s="3" t="s">
        <v>12</v>
      </c>
      <c r="E51" s="58">
        <v>185.66</v>
      </c>
      <c r="F51" s="55">
        <v>5.98</v>
      </c>
      <c r="G51" s="55">
        <v>82</v>
      </c>
      <c r="H51" s="56">
        <v>1110.2468000000001</v>
      </c>
      <c r="I51" s="183">
        <v>15224.12</v>
      </c>
      <c r="J51" s="2">
        <f t="shared" ref="J51:J52" si="37">SUM(E51*F51)</f>
        <v>1110.2468000000001</v>
      </c>
      <c r="K51" s="2">
        <f t="shared" ref="K51:K52" si="38">(E51*G51)</f>
        <v>15224.119999999999</v>
      </c>
      <c r="L51" s="16">
        <f t="shared" ref="L51:L52" si="39">SUM(J51,K51)</f>
        <v>16334.3668</v>
      </c>
      <c r="M51" s="17">
        <f t="shared" ref="M51:N52" si="40">SUM(J51-H51)</f>
        <v>0</v>
      </c>
      <c r="N51" s="17">
        <f t="shared" si="40"/>
        <v>-1.8189894035458565E-12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292"/>
      <c r="B52" s="316"/>
      <c r="C52" s="319"/>
      <c r="D52" s="3" t="s">
        <v>13</v>
      </c>
      <c r="E52" s="58">
        <v>171.5</v>
      </c>
      <c r="F52" s="55">
        <v>5.98</v>
      </c>
      <c r="G52" s="55">
        <v>82</v>
      </c>
      <c r="H52" s="56">
        <v>1025.57</v>
      </c>
      <c r="I52" s="183">
        <v>14063</v>
      </c>
      <c r="J52" s="2">
        <f t="shared" si="37"/>
        <v>1025.5700000000002</v>
      </c>
      <c r="K52" s="2">
        <f t="shared" si="38"/>
        <v>14063</v>
      </c>
      <c r="L52" s="16">
        <f t="shared" si="39"/>
        <v>15088.57</v>
      </c>
      <c r="M52" s="17">
        <f t="shared" si="40"/>
        <v>2.2737367544323206E-13</v>
      </c>
      <c r="N52" s="17">
        <f t="shared" si="40"/>
        <v>0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292"/>
      <c r="B53" s="316"/>
      <c r="C53" s="319"/>
      <c r="D53" s="23" t="s">
        <v>53</v>
      </c>
      <c r="E53" s="12">
        <f>SUM(E50,E51,E52)</f>
        <v>555.07999999999993</v>
      </c>
      <c r="F53" s="12"/>
      <c r="G53" s="12"/>
      <c r="H53" s="29">
        <f>SUM(H50:H52)</f>
        <v>3319.3768</v>
      </c>
      <c r="I53" s="29">
        <f>SUM(I50:I52)</f>
        <v>45516.56</v>
      </c>
      <c r="J53" s="12">
        <f t="shared" ref="J53:W53" si="41">SUM(J50,J51,J52)</f>
        <v>3319.3784000000001</v>
      </c>
      <c r="K53" s="12">
        <f t="shared" si="41"/>
        <v>45516.56</v>
      </c>
      <c r="L53" s="12">
        <f t="shared" si="41"/>
        <v>48835.938399999999</v>
      </c>
      <c r="M53" s="12">
        <f t="shared" si="41"/>
        <v>1.6000000002804882E-3</v>
      </c>
      <c r="N53" s="12">
        <f t="shared" si="41"/>
        <v>-3.637978807091713E-12</v>
      </c>
      <c r="O53" s="12">
        <f t="shared" si="41"/>
        <v>0</v>
      </c>
      <c r="P53" s="12">
        <f t="shared" si="41"/>
        <v>0</v>
      </c>
      <c r="Q53" s="12">
        <f t="shared" si="41"/>
        <v>0</v>
      </c>
      <c r="R53" s="12">
        <f t="shared" si="41"/>
        <v>0</v>
      </c>
      <c r="S53" s="12">
        <f t="shared" si="41"/>
        <v>0</v>
      </c>
      <c r="T53" s="12">
        <f t="shared" si="41"/>
        <v>0</v>
      </c>
      <c r="U53" s="12">
        <f t="shared" si="41"/>
        <v>0</v>
      </c>
      <c r="V53" s="12">
        <f t="shared" si="41"/>
        <v>0</v>
      </c>
      <c r="W53" s="12">
        <f t="shared" si="41"/>
        <v>0</v>
      </c>
      <c r="X53" s="13"/>
    </row>
    <row r="54" spans="1:24" x14ac:dyDescent="0.2">
      <c r="A54" s="292"/>
      <c r="B54" s="316"/>
      <c r="C54" s="319"/>
      <c r="D54" s="3" t="s">
        <v>14</v>
      </c>
      <c r="E54" s="58">
        <v>275.94</v>
      </c>
      <c r="F54" s="55">
        <v>5.98</v>
      </c>
      <c r="G54" s="55">
        <v>82</v>
      </c>
      <c r="H54" s="56">
        <v>1650.12</v>
      </c>
      <c r="I54" s="183">
        <v>22627.08</v>
      </c>
      <c r="J54" s="2">
        <f>SUM(E54*F54)</f>
        <v>1650.1212</v>
      </c>
      <c r="K54" s="2">
        <f>(E54*G54)</f>
        <v>22627.079999999998</v>
      </c>
      <c r="L54" s="16">
        <f>SUM(J54,K54)</f>
        <v>24277.2012</v>
      </c>
      <c r="M54" s="17">
        <f>SUM(J54-H54)</f>
        <v>1.2000000001535227E-3</v>
      </c>
      <c r="N54" s="17">
        <f>SUM(K54-I54)</f>
        <v>-3.637978807091713E-12</v>
      </c>
      <c r="O54" s="2"/>
      <c r="P54" s="2"/>
      <c r="Q54" s="2"/>
      <c r="R54" s="2"/>
      <c r="S54" s="62"/>
      <c r="T54" s="61"/>
      <c r="U54" s="61"/>
      <c r="V54" s="62"/>
      <c r="W54" s="1"/>
      <c r="X54" s="15"/>
    </row>
    <row r="55" spans="1:24" x14ac:dyDescent="0.2">
      <c r="A55" s="292"/>
      <c r="B55" s="316"/>
      <c r="C55" s="319"/>
      <c r="D55" s="3" t="s">
        <v>15</v>
      </c>
      <c r="E55" s="58">
        <v>261.76</v>
      </c>
      <c r="F55" s="55">
        <v>5.98</v>
      </c>
      <c r="G55" s="55">
        <v>82</v>
      </c>
      <c r="H55" s="56">
        <v>1565.3248000000001</v>
      </c>
      <c r="I55" s="183">
        <v>21464.32</v>
      </c>
      <c r="J55" s="2">
        <f t="shared" ref="J55:J56" si="42">SUM(E55*F55)</f>
        <v>1565.3248000000001</v>
      </c>
      <c r="K55" s="2">
        <f t="shared" ref="K55:K56" si="43">(E55*G55)</f>
        <v>21464.32</v>
      </c>
      <c r="L55" s="16">
        <f t="shared" ref="L55:L56" si="44">SUM(J55,K55)</f>
        <v>23029.644799999998</v>
      </c>
      <c r="M55" s="17">
        <f t="shared" ref="M55:N56" si="45">SUM(J55-H55)</f>
        <v>0</v>
      </c>
      <c r="N55" s="17">
        <f t="shared" si="45"/>
        <v>0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292"/>
      <c r="B56" s="316"/>
      <c r="C56" s="319"/>
      <c r="D56" s="3" t="s">
        <v>16</v>
      </c>
      <c r="E56" s="59">
        <v>220.88</v>
      </c>
      <c r="F56" s="55">
        <v>5.98</v>
      </c>
      <c r="G56" s="55">
        <v>82</v>
      </c>
      <c r="H56" s="56">
        <v>1320.8624</v>
      </c>
      <c r="I56" s="183">
        <v>18112.16</v>
      </c>
      <c r="J56" s="2">
        <f t="shared" si="42"/>
        <v>1320.8624</v>
      </c>
      <c r="K56" s="2">
        <f t="shared" si="43"/>
        <v>18112.16</v>
      </c>
      <c r="L56" s="16">
        <f t="shared" si="44"/>
        <v>19433.022400000002</v>
      </c>
      <c r="M56" s="17">
        <f t="shared" si="45"/>
        <v>0</v>
      </c>
      <c r="N56" s="17">
        <f t="shared" si="45"/>
        <v>0</v>
      </c>
      <c r="O56" s="2"/>
      <c r="P56" s="2"/>
      <c r="Q56" s="2"/>
      <c r="R56" s="2"/>
      <c r="S56" s="62"/>
      <c r="T56" s="61"/>
      <c r="U56" s="61"/>
      <c r="V56" s="62"/>
      <c r="W56" s="1"/>
      <c r="X56" s="15"/>
    </row>
    <row r="57" spans="1:24" ht="24" x14ac:dyDescent="0.2">
      <c r="A57" s="292"/>
      <c r="B57" s="316"/>
      <c r="C57" s="319"/>
      <c r="D57" s="23" t="s">
        <v>54</v>
      </c>
      <c r="E57" s="12">
        <f>SUM(E54,E55,E56)</f>
        <v>758.58</v>
      </c>
      <c r="F57" s="12"/>
      <c r="G57" s="12"/>
      <c r="H57" s="29">
        <f>SUM(H54:H56)</f>
        <v>4536.3072000000002</v>
      </c>
      <c r="I57" s="29">
        <f>SUM(I54:I56)</f>
        <v>62203.56</v>
      </c>
      <c r="J57" s="12">
        <f t="shared" ref="J57:W57" si="46">SUM(J54,J55,J56)</f>
        <v>4536.3083999999999</v>
      </c>
      <c r="K57" s="12">
        <f t="shared" si="46"/>
        <v>62203.56</v>
      </c>
      <c r="L57" s="12">
        <f t="shared" si="46"/>
        <v>66739.868400000007</v>
      </c>
      <c r="M57" s="12">
        <f t="shared" si="46"/>
        <v>1.2000000001535227E-3</v>
      </c>
      <c r="N57" s="12">
        <f t="shared" si="46"/>
        <v>-3.637978807091713E-12</v>
      </c>
      <c r="O57" s="12">
        <f t="shared" si="46"/>
        <v>0</v>
      </c>
      <c r="P57" s="12">
        <f t="shared" si="46"/>
        <v>0</v>
      </c>
      <c r="Q57" s="12">
        <f t="shared" si="46"/>
        <v>0</v>
      </c>
      <c r="R57" s="12">
        <f t="shared" si="46"/>
        <v>0</v>
      </c>
      <c r="S57" s="12">
        <f t="shared" si="46"/>
        <v>0</v>
      </c>
      <c r="T57" s="12">
        <f t="shared" si="46"/>
        <v>0</v>
      </c>
      <c r="U57" s="12">
        <f t="shared" si="46"/>
        <v>0</v>
      </c>
      <c r="V57" s="63">
        <f t="shared" si="46"/>
        <v>0</v>
      </c>
      <c r="W57" s="12">
        <f t="shared" si="46"/>
        <v>0</v>
      </c>
      <c r="X57" s="13"/>
    </row>
    <row r="58" spans="1:24" x14ac:dyDescent="0.2">
      <c r="A58" s="292"/>
      <c r="B58" s="316"/>
      <c r="C58" s="319"/>
      <c r="D58" s="3" t="s">
        <v>17</v>
      </c>
      <c r="E58" s="58">
        <v>271.54000000000002</v>
      </c>
      <c r="F58" s="55">
        <v>5.98</v>
      </c>
      <c r="G58" s="55">
        <v>82</v>
      </c>
      <c r="H58" s="56">
        <v>1623.8092000000001</v>
      </c>
      <c r="I58" s="183">
        <v>22266.280000000002</v>
      </c>
      <c r="J58" s="2">
        <f>SUM(E58*F58)</f>
        <v>1623.8092000000001</v>
      </c>
      <c r="K58" s="2">
        <f>(E58*G58)</f>
        <v>22266.280000000002</v>
      </c>
      <c r="L58" s="16">
        <f>SUM(J58,K58)</f>
        <v>23890.089200000002</v>
      </c>
      <c r="M58" s="17">
        <f>SUM(J58-H58)</f>
        <v>0</v>
      </c>
      <c r="N58" s="17">
        <f>SUM(K58-I58)</f>
        <v>0</v>
      </c>
      <c r="O58" s="2"/>
      <c r="P58" s="2"/>
      <c r="Q58" s="2"/>
      <c r="R58" s="2"/>
      <c r="S58" s="62"/>
      <c r="T58" s="61"/>
      <c r="U58" s="61"/>
      <c r="V58" s="62"/>
      <c r="W58" s="1"/>
      <c r="X58" s="15"/>
    </row>
    <row r="59" spans="1:24" x14ac:dyDescent="0.2">
      <c r="A59" s="292"/>
      <c r="B59" s="316"/>
      <c r="C59" s="319"/>
      <c r="D59" s="3" t="s">
        <v>18</v>
      </c>
      <c r="E59" s="58">
        <v>277.7</v>
      </c>
      <c r="F59" s="55">
        <v>5.98</v>
      </c>
      <c r="G59" s="55">
        <v>82</v>
      </c>
      <c r="H59" s="56">
        <v>1660.646</v>
      </c>
      <c r="I59" s="183">
        <v>22771.399999999998</v>
      </c>
      <c r="J59" s="2">
        <f t="shared" ref="J59:J60" si="47">SUM(E59*F59)</f>
        <v>1660.646</v>
      </c>
      <c r="K59" s="2">
        <f>(E59*G59)</f>
        <v>22771.399999999998</v>
      </c>
      <c r="L59" s="16">
        <f t="shared" ref="L59:L60" si="48">SUM(J59,K59)</f>
        <v>24432.045999999998</v>
      </c>
      <c r="M59" s="17">
        <f t="shared" ref="M59:N60" si="49">SUM(J59-H59)</f>
        <v>0</v>
      </c>
      <c r="N59" s="17">
        <f t="shared" si="49"/>
        <v>0</v>
      </c>
      <c r="O59" s="2"/>
      <c r="P59" s="2"/>
      <c r="Q59" s="2"/>
      <c r="R59" s="2"/>
      <c r="S59" s="226">
        <v>6598.82</v>
      </c>
      <c r="T59" s="219"/>
      <c r="U59" s="61"/>
      <c r="V59" s="62"/>
      <c r="W59" s="1"/>
      <c r="X59" s="15"/>
    </row>
    <row r="60" spans="1:24" x14ac:dyDescent="0.2">
      <c r="A60" s="293"/>
      <c r="B60" s="317"/>
      <c r="C60" s="320"/>
      <c r="D60" s="3" t="s">
        <v>19</v>
      </c>
      <c r="E60" s="59">
        <v>245.66</v>
      </c>
      <c r="F60" s="55">
        <v>5.98</v>
      </c>
      <c r="G60" s="55">
        <v>82</v>
      </c>
      <c r="H60" s="56">
        <v>1469.0468000000001</v>
      </c>
      <c r="I60" s="183">
        <v>20144.12</v>
      </c>
      <c r="J60" s="2">
        <f t="shared" si="47"/>
        <v>1469.0468000000001</v>
      </c>
      <c r="K60" s="2">
        <f t="shared" ref="K60" si="50">(E60*G60)</f>
        <v>20144.12</v>
      </c>
      <c r="L60" s="16">
        <f t="shared" si="48"/>
        <v>21613.166799999999</v>
      </c>
      <c r="M60" s="17">
        <f t="shared" si="49"/>
        <v>0</v>
      </c>
      <c r="N60" s="17">
        <f t="shared" si="49"/>
        <v>0</v>
      </c>
      <c r="O60" s="2"/>
      <c r="P60" s="2"/>
      <c r="Q60" s="2"/>
      <c r="R60" s="2"/>
      <c r="S60" s="62"/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794.9</v>
      </c>
      <c r="F61" s="12"/>
      <c r="G61" s="12"/>
      <c r="H61" s="29">
        <f>SUM(H58:H60)</f>
        <v>4753.5020000000004</v>
      </c>
      <c r="I61" s="29">
        <f>SUM(I58:I60)</f>
        <v>65181.8</v>
      </c>
      <c r="J61" s="12">
        <f t="shared" ref="J61:W61" si="51">SUM(J58,J59,J60)</f>
        <v>4753.5020000000004</v>
      </c>
      <c r="K61" s="12">
        <f t="shared" si="51"/>
        <v>65181.8</v>
      </c>
      <c r="L61" s="12">
        <f t="shared" si="51"/>
        <v>69935.301999999996</v>
      </c>
      <c r="M61" s="12">
        <f t="shared" si="51"/>
        <v>0</v>
      </c>
      <c r="N61" s="12">
        <f t="shared" si="51"/>
        <v>0</v>
      </c>
      <c r="O61" s="12">
        <f t="shared" si="51"/>
        <v>0</v>
      </c>
      <c r="P61" s="12">
        <f t="shared" si="51"/>
        <v>0</v>
      </c>
      <c r="Q61" s="12">
        <f t="shared" si="51"/>
        <v>0</v>
      </c>
      <c r="R61" s="12">
        <f t="shared" si="51"/>
        <v>0</v>
      </c>
      <c r="S61" s="12">
        <f t="shared" si="51"/>
        <v>6598.82</v>
      </c>
      <c r="T61" s="12">
        <f t="shared" si="51"/>
        <v>0</v>
      </c>
      <c r="U61" s="12">
        <f t="shared" si="51"/>
        <v>0</v>
      </c>
      <c r="V61" s="63">
        <f t="shared" si="51"/>
        <v>0</v>
      </c>
      <c r="W61" s="12">
        <f t="shared" si="51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2574.92</v>
      </c>
      <c r="F62" s="40"/>
      <c r="G62" s="40"/>
      <c r="H62" s="40">
        <f t="shared" ref="H62:W62" si="52">SUM(H49+H53+H57+H61)</f>
        <v>15398.006000000001</v>
      </c>
      <c r="I62" s="40">
        <f t="shared" si="52"/>
        <v>211143.44</v>
      </c>
      <c r="J62" s="40">
        <f t="shared" si="52"/>
        <v>15398.0216</v>
      </c>
      <c r="K62" s="40">
        <f t="shared" si="52"/>
        <v>211143.44</v>
      </c>
      <c r="L62" s="40">
        <f t="shared" si="52"/>
        <v>226541.46160000001</v>
      </c>
      <c r="M62" s="40">
        <f t="shared" si="52"/>
        <v>1.5600000000858927E-2</v>
      </c>
      <c r="N62" s="40">
        <f t="shared" si="52"/>
        <v>-3.637978807091713E-12</v>
      </c>
      <c r="O62" s="40">
        <f t="shared" si="52"/>
        <v>0</v>
      </c>
      <c r="P62" s="40">
        <f t="shared" si="52"/>
        <v>0</v>
      </c>
      <c r="Q62" s="40">
        <f t="shared" si="52"/>
        <v>0</v>
      </c>
      <c r="R62" s="40">
        <f t="shared" si="52"/>
        <v>8400.11</v>
      </c>
      <c r="S62" s="40">
        <f t="shared" si="52"/>
        <v>112836.32</v>
      </c>
      <c r="T62" s="40">
        <f t="shared" si="52"/>
        <v>0</v>
      </c>
      <c r="U62" s="40">
        <f t="shared" si="52"/>
        <v>0</v>
      </c>
      <c r="V62" s="64">
        <f t="shared" si="52"/>
        <v>0</v>
      </c>
      <c r="W62" s="40">
        <f t="shared" si="52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E62+'2020'!E63</f>
        <v>17731.86</v>
      </c>
      <c r="F63" s="27"/>
      <c r="G63" s="27"/>
      <c r="H63" s="27">
        <f>H62+'2020'!H63</f>
        <v>90592.435999999987</v>
      </c>
      <c r="I63" s="27">
        <f>I62+'2020'!I63</f>
        <v>676687.91999999993</v>
      </c>
      <c r="J63" s="27">
        <f>J62+'2020'!J63</f>
        <v>94813.119399999996</v>
      </c>
      <c r="K63" s="27">
        <f>K62+'2020'!K63</f>
        <v>725388.12</v>
      </c>
      <c r="L63" s="27">
        <f>L62+'2020'!L63</f>
        <v>820201.23940000008</v>
      </c>
      <c r="M63" s="27">
        <f>M62+'2020'!M63</f>
        <v>4220.6833999999999</v>
      </c>
      <c r="N63" s="27">
        <f>N62+'2020'!N63</f>
        <v>48700.2</v>
      </c>
      <c r="O63" s="27">
        <f>O62+'2020'!O63</f>
        <v>0</v>
      </c>
      <c r="P63" s="27">
        <f>P62</f>
        <v>0</v>
      </c>
      <c r="Q63" s="27">
        <f>Q62+'2020'!P63</f>
        <v>0</v>
      </c>
      <c r="R63" s="27">
        <f>R62</f>
        <v>8400.11</v>
      </c>
      <c r="S63" s="27">
        <f>S62+'2020'!Q63</f>
        <v>371127.38</v>
      </c>
      <c r="T63" s="27">
        <f>(H63+P63)-R63</f>
        <v>82192.325999999986</v>
      </c>
      <c r="U63" s="190">
        <f>(I63+Q63)-S63</f>
        <v>305560.53999999992</v>
      </c>
      <c r="V63" s="27">
        <f>V62+'2020'!S63</f>
        <v>0</v>
      </c>
      <c r="W63" s="27">
        <f>W62+'2020'!T63</f>
        <v>0</v>
      </c>
      <c r="X63" s="28"/>
    </row>
    <row r="64" spans="1:24" x14ac:dyDescent="0.2">
      <c r="A64" s="300">
        <v>4</v>
      </c>
      <c r="B64" s="315" t="s">
        <v>32</v>
      </c>
      <c r="C64" s="323" t="s">
        <v>24</v>
      </c>
      <c r="D64" s="3" t="s">
        <v>8</v>
      </c>
      <c r="E64" s="58">
        <v>436.24</v>
      </c>
      <c r="F64" s="55">
        <v>5.98</v>
      </c>
      <c r="G64" s="55">
        <v>41</v>
      </c>
      <c r="H64" s="56">
        <v>2608.7152000000001</v>
      </c>
      <c r="I64" s="56">
        <v>17885.84</v>
      </c>
      <c r="J64" s="2">
        <f>(E64*F64)</f>
        <v>2608.7152000000001</v>
      </c>
      <c r="K64" s="2">
        <f>(E64*G64)</f>
        <v>17885.84</v>
      </c>
      <c r="L64" s="16">
        <f>SUM(J64,K64)</f>
        <v>20494.555199999999</v>
      </c>
      <c r="M64" s="17">
        <f>SUM(J64-H64)</f>
        <v>0</v>
      </c>
      <c r="N64" s="17">
        <f>SUM(K64-I64)</f>
        <v>0</v>
      </c>
      <c r="O64" s="2"/>
      <c r="P64" s="2"/>
      <c r="Q64" s="2"/>
      <c r="R64" s="2"/>
      <c r="S64" s="62"/>
      <c r="T64" s="61"/>
      <c r="U64" s="61"/>
      <c r="V64" s="62"/>
      <c r="W64" s="1"/>
      <c r="X64" s="15"/>
    </row>
    <row r="65" spans="1:24" x14ac:dyDescent="0.2">
      <c r="A65" s="301"/>
      <c r="B65" s="316"/>
      <c r="C65" s="324"/>
      <c r="D65" s="3" t="s">
        <v>9</v>
      </c>
      <c r="E65" s="59">
        <v>412.9</v>
      </c>
      <c r="F65" s="55">
        <v>5.98</v>
      </c>
      <c r="G65" s="55">
        <v>41</v>
      </c>
      <c r="H65" s="56">
        <v>2469.1419999999998</v>
      </c>
      <c r="I65" s="56">
        <v>16928.899999999998</v>
      </c>
      <c r="J65" s="2">
        <f>(E65*F65)</f>
        <v>2469.1419999999998</v>
      </c>
      <c r="K65" s="2">
        <f t="shared" ref="K65:K66" si="53">(E65*G65)</f>
        <v>16928.899999999998</v>
      </c>
      <c r="L65" s="16">
        <f t="shared" ref="L65:L67" si="54">SUM(J65,K65)</f>
        <v>19398.041999999998</v>
      </c>
      <c r="M65" s="17">
        <f t="shared" ref="M65:N67" si="55">SUM(J65-H65)</f>
        <v>0</v>
      </c>
      <c r="N65" s="17">
        <f t="shared" si="55"/>
        <v>0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4" ht="24" hidden="1" x14ac:dyDescent="0.2">
      <c r="A66" s="301"/>
      <c r="B66" s="316"/>
      <c r="C66" s="324"/>
      <c r="D66" s="69" t="s">
        <v>63</v>
      </c>
      <c r="E66" s="59"/>
      <c r="F66" s="55">
        <v>5.98</v>
      </c>
      <c r="G66" s="55">
        <v>41</v>
      </c>
      <c r="H66" s="56">
        <v>0</v>
      </c>
      <c r="I66" s="56">
        <v>0</v>
      </c>
      <c r="J66" s="2">
        <f>(E66*F66)</f>
        <v>0</v>
      </c>
      <c r="K66" s="2">
        <f t="shared" si="53"/>
        <v>0</v>
      </c>
      <c r="L66" s="16">
        <f t="shared" si="54"/>
        <v>0</v>
      </c>
      <c r="M66" s="17">
        <f t="shared" si="55"/>
        <v>0</v>
      </c>
      <c r="N66" s="17">
        <f t="shared" si="55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4" x14ac:dyDescent="0.2">
      <c r="A67" s="301"/>
      <c r="B67" s="316"/>
      <c r="C67" s="324"/>
      <c r="D67" s="69" t="s">
        <v>10</v>
      </c>
      <c r="E67" s="57">
        <v>539.6</v>
      </c>
      <c r="F67" s="55">
        <v>5.98</v>
      </c>
      <c r="G67" s="55">
        <v>41</v>
      </c>
      <c r="H67" s="56">
        <v>3226.8080000000004</v>
      </c>
      <c r="I67" s="56">
        <v>22123.600000000002</v>
      </c>
      <c r="J67" s="16">
        <f t="shared" ref="J67" si="56">(E67*F67)</f>
        <v>3226.8080000000004</v>
      </c>
      <c r="K67" s="16">
        <f>SUM(E67*G67)</f>
        <v>22123.600000000002</v>
      </c>
      <c r="L67" s="16">
        <f t="shared" si="54"/>
        <v>25350.408000000003</v>
      </c>
      <c r="M67" s="17">
        <f t="shared" si="55"/>
        <v>0</v>
      </c>
      <c r="N67" s="17">
        <f t="shared" si="55"/>
        <v>0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4" ht="24" x14ac:dyDescent="0.2">
      <c r="A68" s="301"/>
      <c r="B68" s="316"/>
      <c r="C68" s="324"/>
      <c r="D68" s="23" t="s">
        <v>52</v>
      </c>
      <c r="E68" s="12">
        <f>SUM(E64,E65,E66:E67)</f>
        <v>1388.74</v>
      </c>
      <c r="F68" s="12"/>
      <c r="G68" s="12"/>
      <c r="H68" s="12">
        <f>SUM(H64:H67)</f>
        <v>8304.6652000000013</v>
      </c>
      <c r="I68" s="12">
        <f>SUM(I64:I67)</f>
        <v>56938.34</v>
      </c>
      <c r="J68" s="12">
        <f t="shared" ref="J68:W68" si="57">SUM(J64,J65,J66:J67)</f>
        <v>8304.6652000000013</v>
      </c>
      <c r="K68" s="12">
        <f t="shared" si="57"/>
        <v>56938.34</v>
      </c>
      <c r="L68" s="12">
        <f t="shared" si="57"/>
        <v>65243.0052</v>
      </c>
      <c r="M68" s="12">
        <f t="shared" si="57"/>
        <v>0</v>
      </c>
      <c r="N68" s="12">
        <f t="shared" si="57"/>
        <v>0</v>
      </c>
      <c r="O68" s="12">
        <f t="shared" si="57"/>
        <v>0</v>
      </c>
      <c r="P68" s="12">
        <f t="shared" si="57"/>
        <v>0</v>
      </c>
      <c r="Q68" s="12">
        <f t="shared" si="57"/>
        <v>0</v>
      </c>
      <c r="R68" s="12">
        <f t="shared" si="57"/>
        <v>0</v>
      </c>
      <c r="S68" s="12">
        <f t="shared" si="57"/>
        <v>0</v>
      </c>
      <c r="T68" s="12">
        <f t="shared" si="57"/>
        <v>0</v>
      </c>
      <c r="U68" s="12">
        <f t="shared" si="57"/>
        <v>0</v>
      </c>
      <c r="V68" s="12">
        <f t="shared" si="57"/>
        <v>0</v>
      </c>
      <c r="W68" s="12">
        <f t="shared" si="57"/>
        <v>0</v>
      </c>
      <c r="X68" s="13"/>
    </row>
    <row r="69" spans="1:24" x14ac:dyDescent="0.2">
      <c r="A69" s="301"/>
      <c r="B69" s="316"/>
      <c r="C69" s="324"/>
      <c r="D69" s="3" t="s">
        <v>11</v>
      </c>
      <c r="E69" s="58">
        <v>518.64</v>
      </c>
      <c r="F69" s="55">
        <v>5.98</v>
      </c>
      <c r="G69" s="55">
        <v>41</v>
      </c>
      <c r="H69" s="56">
        <v>3101.4672</v>
      </c>
      <c r="I69" s="56">
        <v>21264.239999999998</v>
      </c>
      <c r="J69" s="2">
        <f>(E69*F69)</f>
        <v>3101.4672</v>
      </c>
      <c r="K69" s="2">
        <f>(E69*G69)</f>
        <v>21264.239999999998</v>
      </c>
      <c r="L69" s="16">
        <f>SUM(J69,K69)</f>
        <v>24365.707199999997</v>
      </c>
      <c r="M69" s="17">
        <f>SUM(J69-H69)</f>
        <v>0</v>
      </c>
      <c r="N69" s="17">
        <f>SUM(K69-I69)</f>
        <v>0</v>
      </c>
      <c r="O69" s="2"/>
      <c r="P69" s="2"/>
      <c r="Q69" s="2">
        <v>255853.89</v>
      </c>
      <c r="R69" s="2"/>
      <c r="S69" s="62"/>
      <c r="T69" s="61"/>
      <c r="U69" s="61"/>
      <c r="V69" s="62"/>
      <c r="W69" s="1"/>
      <c r="X69" s="15"/>
    </row>
    <row r="70" spans="1:24" x14ac:dyDescent="0.2">
      <c r="A70" s="301"/>
      <c r="B70" s="316"/>
      <c r="C70" s="324"/>
      <c r="D70" s="3" t="s">
        <v>12</v>
      </c>
      <c r="E70" s="58">
        <v>453.14</v>
      </c>
      <c r="F70" s="55">
        <v>5.98</v>
      </c>
      <c r="G70" s="55">
        <v>41</v>
      </c>
      <c r="H70" s="56">
        <v>2709.7772</v>
      </c>
      <c r="I70" s="56">
        <v>18578.739999999998</v>
      </c>
      <c r="J70" s="2">
        <f>(E70*F70)</f>
        <v>2709.7772</v>
      </c>
      <c r="K70" s="2">
        <f t="shared" ref="K70:K71" si="58">(E70*G70)</f>
        <v>18578.739999999998</v>
      </c>
      <c r="L70" s="16">
        <f t="shared" ref="L70:L71" si="59">SUM(J70,K70)</f>
        <v>21288.517199999998</v>
      </c>
      <c r="M70" s="17">
        <f t="shared" ref="M70:N71" si="60">SUM(J70-H70)</f>
        <v>0</v>
      </c>
      <c r="N70" s="17">
        <f t="shared" si="60"/>
        <v>0</v>
      </c>
      <c r="O70" s="2"/>
      <c r="P70" s="2">
        <v>40749.29</v>
      </c>
      <c r="Q70" s="2"/>
      <c r="R70" s="2"/>
      <c r="S70" s="62"/>
      <c r="T70" s="61"/>
      <c r="U70" s="61"/>
      <c r="V70" s="62"/>
      <c r="W70" s="1"/>
      <c r="X70" s="15"/>
    </row>
    <row r="71" spans="1:24" x14ac:dyDescent="0.2">
      <c r="A71" s="301"/>
      <c r="B71" s="316"/>
      <c r="C71" s="324"/>
      <c r="D71" s="3" t="s">
        <v>13</v>
      </c>
      <c r="E71" s="58">
        <v>519.12</v>
      </c>
      <c r="F71" s="55">
        <v>5.98</v>
      </c>
      <c r="G71" s="55">
        <v>41</v>
      </c>
      <c r="H71" s="56">
        <v>3104.3376000000003</v>
      </c>
      <c r="I71" s="56">
        <v>21283.920000000002</v>
      </c>
      <c r="J71" s="2">
        <f>(E71*F71)</f>
        <v>3104.3376000000003</v>
      </c>
      <c r="K71" s="2">
        <f t="shared" si="58"/>
        <v>21283.920000000002</v>
      </c>
      <c r="L71" s="16">
        <f t="shared" si="59"/>
        <v>24388.257600000001</v>
      </c>
      <c r="M71" s="17">
        <f t="shared" si="60"/>
        <v>0</v>
      </c>
      <c r="N71" s="17">
        <f t="shared" si="60"/>
        <v>0</v>
      </c>
      <c r="O71" s="2"/>
      <c r="P71" s="2"/>
      <c r="Q71" s="2"/>
      <c r="R71" s="2"/>
      <c r="S71" s="225">
        <v>1199718</v>
      </c>
      <c r="T71" s="61"/>
      <c r="U71" s="61"/>
      <c r="V71" s="62"/>
      <c r="W71" s="1"/>
      <c r="X71" s="15"/>
    </row>
    <row r="72" spans="1:24" ht="24" x14ac:dyDescent="0.2">
      <c r="A72" s="301"/>
      <c r="B72" s="316"/>
      <c r="C72" s="324"/>
      <c r="D72" s="23" t="s">
        <v>53</v>
      </c>
      <c r="E72" s="12">
        <f>SUM(E69,E70,E71)</f>
        <v>1490.9</v>
      </c>
      <c r="F72" s="12"/>
      <c r="G72" s="12"/>
      <c r="H72" s="29">
        <f>SUM(H69:H71)</f>
        <v>8915.5820000000003</v>
      </c>
      <c r="I72" s="29">
        <f>SUM(I69:I71)</f>
        <v>61126.899999999994</v>
      </c>
      <c r="J72" s="12">
        <f t="shared" ref="J72:W72" si="61">SUM(J69,J70,J71)</f>
        <v>8915.5820000000003</v>
      </c>
      <c r="K72" s="12">
        <f t="shared" si="61"/>
        <v>61126.899999999994</v>
      </c>
      <c r="L72" s="12">
        <f t="shared" si="61"/>
        <v>70042.481999999989</v>
      </c>
      <c r="M72" s="12">
        <f t="shared" si="61"/>
        <v>0</v>
      </c>
      <c r="N72" s="12">
        <f t="shared" si="61"/>
        <v>0</v>
      </c>
      <c r="O72" s="12">
        <f t="shared" si="61"/>
        <v>0</v>
      </c>
      <c r="P72" s="12">
        <f t="shared" si="61"/>
        <v>40749.29</v>
      </c>
      <c r="Q72" s="12">
        <f t="shared" si="61"/>
        <v>255853.89</v>
      </c>
      <c r="R72" s="12">
        <f t="shared" si="61"/>
        <v>0</v>
      </c>
      <c r="S72" s="12">
        <f t="shared" si="61"/>
        <v>1199718</v>
      </c>
      <c r="T72" s="12">
        <f t="shared" si="61"/>
        <v>0</v>
      </c>
      <c r="U72" s="12">
        <f t="shared" si="61"/>
        <v>0</v>
      </c>
      <c r="V72" s="63">
        <f t="shared" si="61"/>
        <v>0</v>
      </c>
      <c r="W72" s="12">
        <f t="shared" si="61"/>
        <v>0</v>
      </c>
      <c r="X72" s="13"/>
    </row>
    <row r="73" spans="1:24" x14ac:dyDescent="0.2">
      <c r="A73" s="301"/>
      <c r="B73" s="316"/>
      <c r="C73" s="324"/>
      <c r="D73" s="3" t="s">
        <v>14</v>
      </c>
      <c r="E73" s="58">
        <v>542.41999999999996</v>
      </c>
      <c r="F73" s="55">
        <v>5.98</v>
      </c>
      <c r="G73" s="55">
        <v>41</v>
      </c>
      <c r="H73" s="56">
        <v>3243.6716000000001</v>
      </c>
      <c r="I73" s="56">
        <v>22239.219999999998</v>
      </c>
      <c r="J73" s="2">
        <f>(E73*F73)</f>
        <v>3243.6716000000001</v>
      </c>
      <c r="K73" s="2">
        <f>(E73*G73)</f>
        <v>22239.219999999998</v>
      </c>
      <c r="L73" s="16">
        <f>SUM(J73,K73)</f>
        <v>25482.891599999999</v>
      </c>
      <c r="M73" s="17">
        <f>SUM(J73-H73)</f>
        <v>0</v>
      </c>
      <c r="N73" s="17">
        <f>SUM(K73-I73)</f>
        <v>0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301"/>
      <c r="B74" s="316"/>
      <c r="C74" s="324"/>
      <c r="D74" s="3" t="s">
        <v>15</v>
      </c>
      <c r="E74" s="58">
        <v>328.24</v>
      </c>
      <c r="F74" s="55">
        <v>5.98</v>
      </c>
      <c r="G74" s="55">
        <v>41</v>
      </c>
      <c r="H74" s="56">
        <v>1962.8752000000002</v>
      </c>
      <c r="I74" s="56">
        <v>13457.84</v>
      </c>
      <c r="J74" s="2">
        <f>(E74*F74)</f>
        <v>1962.8752000000002</v>
      </c>
      <c r="K74" s="2">
        <f t="shared" ref="K74:K75" si="62">(E74*G74)</f>
        <v>13457.84</v>
      </c>
      <c r="L74" s="16">
        <f t="shared" ref="L74:L75" si="63">SUM(J74,K74)</f>
        <v>15420.715200000001</v>
      </c>
      <c r="M74" s="17">
        <f t="shared" ref="M74:N75" si="64">SUM(J74-H74)</f>
        <v>0</v>
      </c>
      <c r="N74" s="17">
        <f t="shared" si="64"/>
        <v>0</v>
      </c>
      <c r="O74" s="2"/>
      <c r="P74" s="2"/>
      <c r="Q74" s="2"/>
      <c r="R74" s="2"/>
      <c r="S74" s="225">
        <v>197640</v>
      </c>
      <c r="T74" s="61"/>
      <c r="U74" s="61"/>
      <c r="V74" s="62"/>
      <c r="W74" s="1"/>
      <c r="X74" s="15"/>
    </row>
    <row r="75" spans="1:24" x14ac:dyDescent="0.2">
      <c r="A75" s="301"/>
      <c r="B75" s="316"/>
      <c r="C75" s="324"/>
      <c r="D75" s="3" t="s">
        <v>16</v>
      </c>
      <c r="E75" s="59">
        <v>85.14</v>
      </c>
      <c r="F75" s="55">
        <v>5.98</v>
      </c>
      <c r="G75" s="55">
        <v>41</v>
      </c>
      <c r="H75" s="56">
        <v>509.13720000000006</v>
      </c>
      <c r="I75" s="56">
        <v>3490.7400000000002</v>
      </c>
      <c r="J75" s="2">
        <f>(E75*F75)</f>
        <v>509.13720000000006</v>
      </c>
      <c r="K75" s="2">
        <f t="shared" si="62"/>
        <v>3490.7400000000002</v>
      </c>
      <c r="L75" s="16">
        <f t="shared" si="63"/>
        <v>3999.8772000000004</v>
      </c>
      <c r="M75" s="17">
        <f t="shared" si="64"/>
        <v>0</v>
      </c>
      <c r="N75" s="17">
        <f t="shared" si="64"/>
        <v>0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" x14ac:dyDescent="0.2">
      <c r="A76" s="301"/>
      <c r="B76" s="316"/>
      <c r="C76" s="324"/>
      <c r="D76" s="23" t="s">
        <v>54</v>
      </c>
      <c r="E76" s="12">
        <f>SUM(E73,E74,E75)</f>
        <v>955.8</v>
      </c>
      <c r="F76" s="12"/>
      <c r="G76" s="12"/>
      <c r="H76" s="29">
        <f>SUM(H73:H75)</f>
        <v>5715.6840000000002</v>
      </c>
      <c r="I76" s="29">
        <f>SUM(I73:I75)</f>
        <v>39187.799999999996</v>
      </c>
      <c r="J76" s="12">
        <f t="shared" ref="J76:W76" si="65">SUM(J73,J74,J75)</f>
        <v>5715.6840000000002</v>
      </c>
      <c r="K76" s="12">
        <f t="shared" si="65"/>
        <v>39187.799999999996</v>
      </c>
      <c r="L76" s="12">
        <f t="shared" si="65"/>
        <v>44903.484000000004</v>
      </c>
      <c r="M76" s="12">
        <f t="shared" si="65"/>
        <v>0</v>
      </c>
      <c r="N76" s="12">
        <f t="shared" si="65"/>
        <v>0</v>
      </c>
      <c r="O76" s="12">
        <f t="shared" si="65"/>
        <v>0</v>
      </c>
      <c r="P76" s="12">
        <f t="shared" si="65"/>
        <v>0</v>
      </c>
      <c r="Q76" s="12">
        <f t="shared" si="65"/>
        <v>0</v>
      </c>
      <c r="R76" s="12">
        <f t="shared" si="65"/>
        <v>0</v>
      </c>
      <c r="S76" s="12">
        <f t="shared" si="65"/>
        <v>197640</v>
      </c>
      <c r="T76" s="12">
        <f t="shared" si="65"/>
        <v>0</v>
      </c>
      <c r="U76" s="12">
        <f t="shared" si="65"/>
        <v>0</v>
      </c>
      <c r="V76" s="63">
        <f t="shared" si="65"/>
        <v>0</v>
      </c>
      <c r="W76" s="12">
        <f t="shared" si="65"/>
        <v>0</v>
      </c>
      <c r="X76" s="13"/>
    </row>
    <row r="77" spans="1:24" x14ac:dyDescent="0.2">
      <c r="A77" s="301"/>
      <c r="B77" s="316"/>
      <c r="C77" s="324"/>
      <c r="D77" s="3" t="s">
        <v>17</v>
      </c>
      <c r="E77" s="58">
        <v>253.82</v>
      </c>
      <c r="F77" s="55">
        <v>5.98</v>
      </c>
      <c r="G77" s="55">
        <v>41</v>
      </c>
      <c r="H77" s="56">
        <v>1517.8436000000002</v>
      </c>
      <c r="I77" s="56">
        <v>10406.619999999999</v>
      </c>
      <c r="J77" s="2">
        <f>(E77*F77)</f>
        <v>1517.8436000000002</v>
      </c>
      <c r="K77" s="2">
        <f>(E77*G77)</f>
        <v>10406.619999999999</v>
      </c>
      <c r="L77" s="16">
        <f>SUM(J77,K77)</f>
        <v>11924.463599999999</v>
      </c>
      <c r="M77" s="17">
        <f>SUM(J77-H77)</f>
        <v>0</v>
      </c>
      <c r="N77" s="17">
        <f>SUM(K77-I77)</f>
        <v>0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4" x14ac:dyDescent="0.2">
      <c r="A78" s="301"/>
      <c r="B78" s="316"/>
      <c r="C78" s="324"/>
      <c r="D78" s="3" t="s">
        <v>18</v>
      </c>
      <c r="E78" s="58">
        <v>75.12</v>
      </c>
      <c r="F78" s="55">
        <v>5.98</v>
      </c>
      <c r="G78" s="55">
        <v>41</v>
      </c>
      <c r="H78" s="56">
        <v>449.21760000000006</v>
      </c>
      <c r="I78" s="56">
        <v>3079.92</v>
      </c>
      <c r="J78" s="2">
        <f>(E78*F78)</f>
        <v>449.21760000000006</v>
      </c>
      <c r="K78" s="2">
        <f t="shared" ref="K78:K79" si="66">(E78*G78)</f>
        <v>3079.92</v>
      </c>
      <c r="L78" s="16">
        <f t="shared" ref="L78:L79" si="67">SUM(J78,K78)</f>
        <v>3529.1376</v>
      </c>
      <c r="M78" s="17">
        <f t="shared" ref="M78:N79" si="68">SUM(J78-H78)</f>
        <v>0</v>
      </c>
      <c r="N78" s="17">
        <f t="shared" si="68"/>
        <v>0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4" x14ac:dyDescent="0.2">
      <c r="A79" s="302"/>
      <c r="B79" s="317"/>
      <c r="C79" s="325"/>
      <c r="D79" s="3" t="s">
        <v>19</v>
      </c>
      <c r="E79" s="59">
        <v>327.02</v>
      </c>
      <c r="F79" s="55">
        <v>5.98</v>
      </c>
      <c r="G79" s="55">
        <v>41</v>
      </c>
      <c r="H79" s="56">
        <v>1955.5796</v>
      </c>
      <c r="I79" s="56">
        <v>13407.82</v>
      </c>
      <c r="J79" s="2">
        <f>(E79*F79)</f>
        <v>1955.5796</v>
      </c>
      <c r="K79" s="2">
        <f t="shared" si="66"/>
        <v>13407.82</v>
      </c>
      <c r="L79" s="16">
        <f t="shared" si="67"/>
        <v>15363.399600000001</v>
      </c>
      <c r="M79" s="17">
        <f t="shared" si="68"/>
        <v>0</v>
      </c>
      <c r="N79" s="17">
        <f t="shared" si="68"/>
        <v>0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4" ht="24.75" x14ac:dyDescent="0.25">
      <c r="A80" s="4"/>
      <c r="B80" s="4"/>
      <c r="C80" s="4"/>
      <c r="D80" s="23" t="s">
        <v>55</v>
      </c>
      <c r="E80" s="12">
        <f>SUM(E77,E78,E79)</f>
        <v>655.96</v>
      </c>
      <c r="F80" s="12"/>
      <c r="G80" s="12"/>
      <c r="H80" s="12">
        <f>SUM(H77:H79)</f>
        <v>3922.6408000000001</v>
      </c>
      <c r="I80" s="12">
        <f>SUM(I77:I79)</f>
        <v>26894.36</v>
      </c>
      <c r="J80" s="12">
        <f t="shared" ref="J80:W80" si="69">SUM(J77,J78,J79)</f>
        <v>3922.6408000000001</v>
      </c>
      <c r="K80" s="12">
        <f t="shared" si="69"/>
        <v>26894.36</v>
      </c>
      <c r="L80" s="12">
        <f t="shared" si="69"/>
        <v>30817.000800000002</v>
      </c>
      <c r="M80" s="12">
        <f t="shared" si="69"/>
        <v>0</v>
      </c>
      <c r="N80" s="12">
        <f t="shared" si="69"/>
        <v>0</v>
      </c>
      <c r="O80" s="12">
        <f t="shared" si="69"/>
        <v>0</v>
      </c>
      <c r="P80" s="12">
        <f t="shared" si="69"/>
        <v>0</v>
      </c>
      <c r="Q80" s="12">
        <f t="shared" si="69"/>
        <v>0</v>
      </c>
      <c r="R80" s="12">
        <f t="shared" si="69"/>
        <v>0</v>
      </c>
      <c r="S80" s="12">
        <f t="shared" si="69"/>
        <v>0</v>
      </c>
      <c r="T80" s="12">
        <f t="shared" si="69"/>
        <v>0</v>
      </c>
      <c r="U80" s="12">
        <f t="shared" si="69"/>
        <v>0</v>
      </c>
      <c r="V80" s="63">
        <f t="shared" si="69"/>
        <v>0</v>
      </c>
      <c r="W80" s="12">
        <f t="shared" si="69"/>
        <v>0</v>
      </c>
      <c r="X80" s="13"/>
    </row>
    <row r="81" spans="1:24" ht="24" x14ac:dyDescent="0.2">
      <c r="A81" s="38"/>
      <c r="B81" s="38"/>
      <c r="C81" s="39"/>
      <c r="D81" s="37" t="s">
        <v>58</v>
      </c>
      <c r="E81" s="40">
        <f>SUM(E68+E72+E76+E80)</f>
        <v>4491.4000000000005</v>
      </c>
      <c r="F81" s="40"/>
      <c r="G81" s="40"/>
      <c r="H81" s="40">
        <f t="shared" ref="H81:W81" si="70">SUM(H68+H72+H76+H80)</f>
        <v>26858.572000000004</v>
      </c>
      <c r="I81" s="40">
        <f t="shared" si="70"/>
        <v>184147.39999999997</v>
      </c>
      <c r="J81" s="40">
        <f t="shared" si="70"/>
        <v>26858.572000000004</v>
      </c>
      <c r="K81" s="40">
        <f t="shared" si="70"/>
        <v>184147.39999999997</v>
      </c>
      <c r="L81" s="40">
        <f t="shared" si="70"/>
        <v>211005.97199999998</v>
      </c>
      <c r="M81" s="40">
        <f t="shared" si="70"/>
        <v>0</v>
      </c>
      <c r="N81" s="40">
        <f t="shared" si="70"/>
        <v>0</v>
      </c>
      <c r="O81" s="40">
        <f t="shared" si="70"/>
        <v>0</v>
      </c>
      <c r="P81" s="40">
        <f t="shared" si="70"/>
        <v>40749.29</v>
      </c>
      <c r="Q81" s="40">
        <f t="shared" si="70"/>
        <v>255853.89</v>
      </c>
      <c r="R81" s="40">
        <f t="shared" si="70"/>
        <v>0</v>
      </c>
      <c r="S81" s="40">
        <f t="shared" si="70"/>
        <v>1397358</v>
      </c>
      <c r="T81" s="40">
        <f t="shared" si="70"/>
        <v>0</v>
      </c>
      <c r="U81" s="40">
        <f t="shared" si="70"/>
        <v>0</v>
      </c>
      <c r="V81" s="64">
        <f t="shared" si="70"/>
        <v>0</v>
      </c>
      <c r="W81" s="40">
        <f t="shared" si="70"/>
        <v>0</v>
      </c>
      <c r="X81" s="42"/>
    </row>
    <row r="82" spans="1:24" ht="36" x14ac:dyDescent="0.2">
      <c r="A82" s="24"/>
      <c r="B82" s="24"/>
      <c r="C82" s="25"/>
      <c r="D82" s="26" t="s">
        <v>59</v>
      </c>
      <c r="E82" s="27">
        <f>E81+'2020'!E82</f>
        <v>66584.42</v>
      </c>
      <c r="F82" s="27"/>
      <c r="G82" s="27"/>
      <c r="H82" s="27">
        <f>H81+'2020'!H82</f>
        <v>325999.68139999994</v>
      </c>
      <c r="I82" s="27">
        <f>I81+'2020'!I82</f>
        <v>1750946.75</v>
      </c>
      <c r="J82" s="27">
        <f>J81+'2020'!J82</f>
        <v>353628.34280000004</v>
      </c>
      <c r="K82" s="27">
        <f>K81+'2020'!K82</f>
        <v>1913157.4599999997</v>
      </c>
      <c r="L82" s="27">
        <f>L81+'2020'!L82</f>
        <v>2266785.8028000002</v>
      </c>
      <c r="M82" s="27">
        <f>M81+'2020'!M82</f>
        <v>27628.661399999997</v>
      </c>
      <c r="N82" s="27">
        <f>N81+'2020'!N82</f>
        <v>162210.71</v>
      </c>
      <c r="O82" s="27">
        <f>O81+'2020'!O82</f>
        <v>0</v>
      </c>
      <c r="P82" s="27">
        <f>P81</f>
        <v>40749.29</v>
      </c>
      <c r="Q82" s="27">
        <f>Q81+'2020'!P82</f>
        <v>255853.89</v>
      </c>
      <c r="R82" s="27">
        <f>R81</f>
        <v>0</v>
      </c>
      <c r="S82" s="27">
        <f>S81+'2020'!Q82</f>
        <v>1535358</v>
      </c>
      <c r="T82" s="27">
        <f>(H82+P82)-R82</f>
        <v>366748.97139999992</v>
      </c>
      <c r="U82" s="190">
        <f>(I82+Q82)-S82</f>
        <v>471442.64000000013</v>
      </c>
      <c r="V82" s="27">
        <f>V81+'2020'!S82</f>
        <v>0</v>
      </c>
      <c r="W82" s="27">
        <f>W81+'2020'!T82</f>
        <v>0</v>
      </c>
      <c r="X82" s="28"/>
    </row>
    <row r="83" spans="1:24" ht="36" x14ac:dyDescent="0.2">
      <c r="A83" s="300">
        <v>5</v>
      </c>
      <c r="B83" s="315" t="s">
        <v>32</v>
      </c>
      <c r="C83" s="323" t="s">
        <v>25</v>
      </c>
      <c r="D83" s="3" t="s">
        <v>8</v>
      </c>
      <c r="E83" s="58">
        <v>310.76</v>
      </c>
      <c r="F83" s="55">
        <v>5.98</v>
      </c>
      <c r="G83" s="55">
        <v>82</v>
      </c>
      <c r="H83" s="56">
        <v>1858.34</v>
      </c>
      <c r="I83" s="183">
        <v>25482.32</v>
      </c>
      <c r="J83" s="2">
        <f>(E83*F83)</f>
        <v>1858.3448000000001</v>
      </c>
      <c r="K83" s="2">
        <f>(E83*G83)</f>
        <v>25482.32</v>
      </c>
      <c r="L83" s="16">
        <f>SUM(J83,K83)</f>
        <v>27340.664799999999</v>
      </c>
      <c r="M83" s="17">
        <f>SUM(J83-H83)</f>
        <v>4.8000000001593435E-3</v>
      </c>
      <c r="N83" s="17">
        <f>SUM(K83-I83)</f>
        <v>0</v>
      </c>
      <c r="O83" s="2"/>
      <c r="P83" s="2"/>
      <c r="Q83" s="2"/>
      <c r="R83" s="228">
        <v>16491.28</v>
      </c>
      <c r="S83" s="225">
        <v>196384.7</v>
      </c>
      <c r="T83" s="61"/>
      <c r="U83" s="61"/>
      <c r="V83" s="62"/>
      <c r="W83" s="1"/>
      <c r="X83" s="205" t="s">
        <v>117</v>
      </c>
    </row>
    <row r="84" spans="1:24" x14ac:dyDescent="0.2">
      <c r="A84" s="301"/>
      <c r="B84" s="316"/>
      <c r="C84" s="324"/>
      <c r="D84" s="3" t="s">
        <v>9</v>
      </c>
      <c r="E84" s="59">
        <v>298.56</v>
      </c>
      <c r="F84" s="55">
        <v>5.98</v>
      </c>
      <c r="G84" s="55">
        <v>82</v>
      </c>
      <c r="H84" s="56">
        <v>1785.39</v>
      </c>
      <c r="I84" s="183">
        <v>24481.919999999998</v>
      </c>
      <c r="J84" s="2">
        <f>(E84*F84)</f>
        <v>1785.3888000000002</v>
      </c>
      <c r="K84" s="2">
        <f t="shared" ref="K84:K85" si="71">(E84*G84)</f>
        <v>24481.920000000002</v>
      </c>
      <c r="L84" s="16">
        <f t="shared" ref="L84:L86" si="72">SUM(J84,K84)</f>
        <v>26267.308800000003</v>
      </c>
      <c r="M84" s="17">
        <f t="shared" ref="M84:N86" si="73">SUM(J84-H84)</f>
        <v>-1.199999999926149E-3</v>
      </c>
      <c r="N84" s="17">
        <f t="shared" si="73"/>
        <v>3.637978807091713E-12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4" x14ac:dyDescent="0.2">
      <c r="A85" s="301"/>
      <c r="B85" s="316"/>
      <c r="C85" s="324"/>
      <c r="D85" s="69" t="s">
        <v>65</v>
      </c>
      <c r="E85" s="59">
        <v>305.36</v>
      </c>
      <c r="F85" s="55">
        <v>5.98</v>
      </c>
      <c r="G85" s="55">
        <v>82</v>
      </c>
      <c r="H85" s="56">
        <v>1826.05</v>
      </c>
      <c r="I85" s="183">
        <v>25039.52</v>
      </c>
      <c r="J85" s="2">
        <f>(E85*F85)</f>
        <v>1826.0528000000002</v>
      </c>
      <c r="K85" s="2">
        <f t="shared" si="71"/>
        <v>25039.52</v>
      </c>
      <c r="L85" s="16">
        <f t="shared" si="72"/>
        <v>26865.572800000002</v>
      </c>
      <c r="M85" s="17">
        <f t="shared" si="73"/>
        <v>2.8000000002066372E-3</v>
      </c>
      <c r="N85" s="17">
        <f t="shared" si="73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4" hidden="1" x14ac:dyDescent="0.2">
      <c r="A86" s="301"/>
      <c r="B86" s="316"/>
      <c r="C86" s="324"/>
      <c r="D86" s="69"/>
      <c r="E86" s="57"/>
      <c r="F86" s="55"/>
      <c r="G86" s="55"/>
      <c r="H86" s="56"/>
      <c r="I86" s="56"/>
      <c r="J86" s="16">
        <f t="shared" ref="J86" si="74">(E86*F86)</f>
        <v>0</v>
      </c>
      <c r="K86" s="16">
        <f>SUM(E86*G86)</f>
        <v>0</v>
      </c>
      <c r="L86" s="16">
        <f t="shared" si="72"/>
        <v>0</v>
      </c>
      <c r="M86" s="17">
        <f t="shared" si="73"/>
        <v>0</v>
      </c>
      <c r="N86" s="17">
        <f t="shared" si="73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4" ht="24" x14ac:dyDescent="0.2">
      <c r="A87" s="301"/>
      <c r="B87" s="316"/>
      <c r="C87" s="324"/>
      <c r="D87" s="23" t="s">
        <v>52</v>
      </c>
      <c r="E87" s="12">
        <f>SUM(E83,E84,E85:E86)</f>
        <v>914.68</v>
      </c>
      <c r="F87" s="12"/>
      <c r="G87" s="12"/>
      <c r="H87" s="12">
        <f t="shared" ref="H87:W87" si="75">SUM(H83,H84,H85:H86)</f>
        <v>5469.78</v>
      </c>
      <c r="I87" s="12">
        <f t="shared" si="75"/>
        <v>75003.759999999995</v>
      </c>
      <c r="J87" s="12">
        <f t="shared" si="75"/>
        <v>5469.7864000000009</v>
      </c>
      <c r="K87" s="12">
        <f t="shared" si="75"/>
        <v>75003.760000000009</v>
      </c>
      <c r="L87" s="12">
        <f t="shared" si="75"/>
        <v>80473.546399999992</v>
      </c>
      <c r="M87" s="12">
        <f t="shared" si="75"/>
        <v>6.4000000004398316E-3</v>
      </c>
      <c r="N87" s="12">
        <f t="shared" si="75"/>
        <v>3.637978807091713E-12</v>
      </c>
      <c r="O87" s="12">
        <f t="shared" si="75"/>
        <v>0</v>
      </c>
      <c r="P87" s="12">
        <f t="shared" si="75"/>
        <v>0</v>
      </c>
      <c r="Q87" s="12">
        <f t="shared" si="75"/>
        <v>0</v>
      </c>
      <c r="R87" s="12">
        <f t="shared" si="75"/>
        <v>16491.28</v>
      </c>
      <c r="S87" s="12">
        <f t="shared" si="75"/>
        <v>196384.7</v>
      </c>
      <c r="T87" s="12">
        <f t="shared" si="75"/>
        <v>0</v>
      </c>
      <c r="U87" s="12">
        <f t="shared" si="75"/>
        <v>0</v>
      </c>
      <c r="V87" s="12">
        <f t="shared" si="75"/>
        <v>0</v>
      </c>
      <c r="W87" s="12">
        <f t="shared" si="75"/>
        <v>0</v>
      </c>
      <c r="X87" s="13"/>
    </row>
    <row r="88" spans="1:24" x14ac:dyDescent="0.2">
      <c r="A88" s="301"/>
      <c r="B88" s="316"/>
      <c r="C88" s="324"/>
      <c r="D88" s="3" t="s">
        <v>11</v>
      </c>
      <c r="E88" s="58">
        <v>357.26</v>
      </c>
      <c r="F88" s="55">
        <v>5.98</v>
      </c>
      <c r="G88" s="55">
        <v>82</v>
      </c>
      <c r="H88" s="56">
        <v>2136.41</v>
      </c>
      <c r="I88" s="183">
        <v>29295.32</v>
      </c>
      <c r="J88" s="2">
        <f>(E88*F88)</f>
        <v>2136.4148</v>
      </c>
      <c r="K88" s="2">
        <f>(E88*G88)</f>
        <v>29295.32</v>
      </c>
      <c r="L88" s="16">
        <f>SUM(J88,K88)</f>
        <v>31431.734799999998</v>
      </c>
      <c r="M88" s="17">
        <f>SUM(J88-H88)</f>
        <v>4.8000000001593435E-3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301"/>
      <c r="B89" s="316"/>
      <c r="C89" s="324"/>
      <c r="D89" s="3" t="s">
        <v>12</v>
      </c>
      <c r="E89" s="58">
        <v>308.26</v>
      </c>
      <c r="F89" s="55">
        <v>5.98</v>
      </c>
      <c r="G89" s="55">
        <v>82</v>
      </c>
      <c r="H89" s="56">
        <v>1843.3948</v>
      </c>
      <c r="I89" s="183">
        <v>25277.32</v>
      </c>
      <c r="J89" s="2">
        <f>(E89*F89)</f>
        <v>1843.3948</v>
      </c>
      <c r="K89" s="2">
        <f t="shared" ref="K89:K90" si="76">(E89*G89)</f>
        <v>25277.32</v>
      </c>
      <c r="L89" s="16">
        <f t="shared" ref="L89:L90" si="77">SUM(J89,K89)</f>
        <v>27120.714800000002</v>
      </c>
      <c r="M89" s="17">
        <f t="shared" ref="M89:N90" si="78">SUM(J89-H89)</f>
        <v>0</v>
      </c>
      <c r="N89" s="17">
        <f t="shared" si="78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4" x14ac:dyDescent="0.2">
      <c r="A90" s="301"/>
      <c r="B90" s="316"/>
      <c r="C90" s="324"/>
      <c r="D90" s="3" t="s">
        <v>13</v>
      </c>
      <c r="E90" s="58">
        <v>295.10000000000002</v>
      </c>
      <c r="F90" s="55">
        <v>5.98</v>
      </c>
      <c r="G90" s="55">
        <v>82</v>
      </c>
      <c r="H90" s="56">
        <v>1764.7</v>
      </c>
      <c r="I90" s="183">
        <v>24198.2</v>
      </c>
      <c r="J90" s="2">
        <f>(E90*F90)</f>
        <v>1764.6980000000003</v>
      </c>
      <c r="K90" s="2">
        <f t="shared" si="76"/>
        <v>24198.2</v>
      </c>
      <c r="L90" s="16">
        <f t="shared" si="77"/>
        <v>25962.898000000001</v>
      </c>
      <c r="M90" s="17">
        <f t="shared" si="78"/>
        <v>-1.9999999997253326E-3</v>
      </c>
      <c r="N90" s="17">
        <f t="shared" si="78"/>
        <v>0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4" ht="24" x14ac:dyDescent="0.2">
      <c r="A91" s="301"/>
      <c r="B91" s="316"/>
      <c r="C91" s="324"/>
      <c r="D91" s="23" t="s">
        <v>53</v>
      </c>
      <c r="E91" s="12">
        <f>SUM(E88,E89,E90)</f>
        <v>960.62</v>
      </c>
      <c r="F91" s="12"/>
      <c r="G91" s="12"/>
      <c r="H91" s="29">
        <f>SUM(H88:H90)</f>
        <v>5744.5047999999997</v>
      </c>
      <c r="I91" s="29">
        <f>SUM(I88:I90)</f>
        <v>78770.84</v>
      </c>
      <c r="J91" s="12">
        <f t="shared" ref="J91:W91" si="79">SUM(J88,J89,J90)</f>
        <v>5744.5076000000008</v>
      </c>
      <c r="K91" s="12">
        <f t="shared" si="79"/>
        <v>78770.84</v>
      </c>
      <c r="L91" s="12">
        <f t="shared" si="79"/>
        <v>84515.347600000008</v>
      </c>
      <c r="M91" s="12">
        <f t="shared" si="79"/>
        <v>2.8000000004340109E-3</v>
      </c>
      <c r="N91" s="12">
        <f t="shared" si="79"/>
        <v>0</v>
      </c>
      <c r="O91" s="12">
        <f t="shared" si="79"/>
        <v>0</v>
      </c>
      <c r="P91" s="12">
        <f t="shared" si="79"/>
        <v>0</v>
      </c>
      <c r="Q91" s="12">
        <f t="shared" si="79"/>
        <v>0</v>
      </c>
      <c r="R91" s="12">
        <f t="shared" si="79"/>
        <v>0</v>
      </c>
      <c r="S91" s="12">
        <f t="shared" si="79"/>
        <v>0</v>
      </c>
      <c r="T91" s="12">
        <f t="shared" si="79"/>
        <v>0</v>
      </c>
      <c r="U91" s="12">
        <f t="shared" si="79"/>
        <v>0</v>
      </c>
      <c r="V91" s="63">
        <f t="shared" si="79"/>
        <v>0</v>
      </c>
      <c r="W91" s="12">
        <f t="shared" si="79"/>
        <v>0</v>
      </c>
      <c r="X91" s="13"/>
    </row>
    <row r="92" spans="1:24" x14ac:dyDescent="0.2">
      <c r="A92" s="301"/>
      <c r="B92" s="316"/>
      <c r="C92" s="324"/>
      <c r="D92" s="3" t="s">
        <v>14</v>
      </c>
      <c r="E92" s="58">
        <v>338.46</v>
      </c>
      <c r="F92" s="55">
        <v>5.98</v>
      </c>
      <c r="G92" s="55">
        <v>82</v>
      </c>
      <c r="H92" s="56">
        <v>2023.99</v>
      </c>
      <c r="I92" s="183">
        <v>27753.72</v>
      </c>
      <c r="J92" s="2">
        <f>(E92*F92)</f>
        <v>2023.9908</v>
      </c>
      <c r="K92" s="2">
        <f>(E92*G92)</f>
        <v>27753.719999999998</v>
      </c>
      <c r="L92" s="16">
        <f>SUM(J92,K92)</f>
        <v>29777.710799999997</v>
      </c>
      <c r="M92" s="17">
        <f>SUM(J92-H92)</f>
        <v>8.0000000002655725E-4</v>
      </c>
      <c r="N92" s="17">
        <f>SUM(K92-I92)</f>
        <v>-3.637978807091713E-12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301"/>
      <c r="B93" s="316"/>
      <c r="C93" s="324"/>
      <c r="D93" s="3" t="s">
        <v>15</v>
      </c>
      <c r="E93" s="58">
        <v>338.24</v>
      </c>
      <c r="F93" s="55">
        <v>5.98</v>
      </c>
      <c r="G93" s="55">
        <v>82</v>
      </c>
      <c r="H93" s="56">
        <v>2022.68</v>
      </c>
      <c r="I93" s="183">
        <v>27735.68</v>
      </c>
      <c r="J93" s="2">
        <f>(E93*F93)</f>
        <v>2022.6752000000001</v>
      </c>
      <c r="K93" s="2">
        <f t="shared" ref="K93:K94" si="80">(E93*G93)</f>
        <v>27735.68</v>
      </c>
      <c r="L93" s="16">
        <f t="shared" ref="L93:L94" si="81">SUM(J93,K93)</f>
        <v>29758.355200000002</v>
      </c>
      <c r="M93" s="17">
        <f t="shared" ref="M93:N94" si="82">SUM(J93-H93)</f>
        <v>-4.7999999999319698E-3</v>
      </c>
      <c r="N93" s="17">
        <f t="shared" si="82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4" x14ac:dyDescent="0.2">
      <c r="A94" s="301"/>
      <c r="B94" s="316"/>
      <c r="C94" s="324"/>
      <c r="D94" s="3" t="s">
        <v>16</v>
      </c>
      <c r="E94" s="59">
        <v>387.58</v>
      </c>
      <c r="F94" s="55">
        <v>5.98</v>
      </c>
      <c r="G94" s="55">
        <v>82</v>
      </c>
      <c r="H94" s="56">
        <v>2317.7284</v>
      </c>
      <c r="I94" s="183">
        <v>31781.559999999998</v>
      </c>
      <c r="J94" s="2">
        <f>(E94*F94)</f>
        <v>2317.7284</v>
      </c>
      <c r="K94" s="2">
        <f t="shared" si="80"/>
        <v>31781.559999999998</v>
      </c>
      <c r="L94" s="16">
        <f t="shared" si="81"/>
        <v>34099.288399999998</v>
      </c>
      <c r="M94" s="17">
        <f t="shared" si="82"/>
        <v>0</v>
      </c>
      <c r="N94" s="17">
        <f t="shared" si="82"/>
        <v>0</v>
      </c>
      <c r="O94" s="2"/>
      <c r="P94" s="2"/>
      <c r="Q94" s="2"/>
      <c r="R94" s="2"/>
      <c r="S94" s="62"/>
      <c r="T94" s="61"/>
      <c r="U94" s="61"/>
      <c r="V94" s="62"/>
      <c r="W94" s="1"/>
      <c r="X94" s="15"/>
    </row>
    <row r="95" spans="1:24" ht="24" x14ac:dyDescent="0.2">
      <c r="A95" s="301"/>
      <c r="B95" s="316"/>
      <c r="C95" s="324"/>
      <c r="D95" s="23" t="s">
        <v>54</v>
      </c>
      <c r="E95" s="12">
        <f>SUM(E92,E93,E94)</f>
        <v>1064.28</v>
      </c>
      <c r="F95" s="12"/>
      <c r="G95" s="12"/>
      <c r="H95" s="29">
        <f>SUM(H92:H94)</f>
        <v>6364.3984</v>
      </c>
      <c r="I95" s="29">
        <f>SUM(I92:I94)</f>
        <v>87270.959999999992</v>
      </c>
      <c r="J95" s="12">
        <f t="shared" ref="J95:W95" si="83">SUM(J92,J93,J94)</f>
        <v>6364.3944000000001</v>
      </c>
      <c r="K95" s="12">
        <f t="shared" si="83"/>
        <v>87270.959999999992</v>
      </c>
      <c r="L95" s="12">
        <f t="shared" si="83"/>
        <v>93635.354399999997</v>
      </c>
      <c r="M95" s="12">
        <f t="shared" si="83"/>
        <v>-3.9999999999054126E-3</v>
      </c>
      <c r="N95" s="12">
        <f t="shared" si="83"/>
        <v>-3.637978807091713E-12</v>
      </c>
      <c r="O95" s="12">
        <f t="shared" si="83"/>
        <v>0</v>
      </c>
      <c r="P95" s="12">
        <f t="shared" si="83"/>
        <v>0</v>
      </c>
      <c r="Q95" s="12">
        <f t="shared" si="83"/>
        <v>0</v>
      </c>
      <c r="R95" s="12">
        <f t="shared" si="83"/>
        <v>0</v>
      </c>
      <c r="S95" s="12">
        <f t="shared" si="83"/>
        <v>0</v>
      </c>
      <c r="T95" s="12">
        <f t="shared" si="83"/>
        <v>0</v>
      </c>
      <c r="U95" s="12">
        <f t="shared" si="83"/>
        <v>0</v>
      </c>
      <c r="V95" s="63">
        <f t="shared" si="83"/>
        <v>0</v>
      </c>
      <c r="W95" s="12">
        <f t="shared" si="83"/>
        <v>0</v>
      </c>
      <c r="X95" s="13"/>
    </row>
    <row r="96" spans="1:24" x14ac:dyDescent="0.2">
      <c r="A96" s="301"/>
      <c r="B96" s="316"/>
      <c r="C96" s="324"/>
      <c r="D96" s="3" t="s">
        <v>17</v>
      </c>
      <c r="E96" s="58">
        <v>358.54</v>
      </c>
      <c r="F96" s="55">
        <v>5.98</v>
      </c>
      <c r="G96" s="55">
        <v>82</v>
      </c>
      <c r="H96" s="56">
        <v>2144.0692000000004</v>
      </c>
      <c r="I96" s="183">
        <v>29400.280000000002</v>
      </c>
      <c r="J96" s="2">
        <f>(E96*F96)</f>
        <v>2144.0692000000004</v>
      </c>
      <c r="K96" s="2">
        <f>(E96*G96)</f>
        <v>29400.280000000002</v>
      </c>
      <c r="L96" s="16">
        <f>SUM(J96,K96)</f>
        <v>31544.349200000004</v>
      </c>
      <c r="M96" s="17">
        <f>SUM(J96-H96)</f>
        <v>0</v>
      </c>
      <c r="N96" s="17">
        <f>SUM(K96-I96)</f>
        <v>0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4" x14ac:dyDescent="0.2">
      <c r="A97" s="301"/>
      <c r="B97" s="316"/>
      <c r="C97" s="324"/>
      <c r="D97" s="3" t="s">
        <v>18</v>
      </c>
      <c r="E97" s="58">
        <v>394.8</v>
      </c>
      <c r="F97" s="55">
        <v>5.98</v>
      </c>
      <c r="G97" s="55">
        <v>82</v>
      </c>
      <c r="H97" s="56">
        <v>2360.9040000000005</v>
      </c>
      <c r="I97" s="183">
        <v>32373.600000000002</v>
      </c>
      <c r="J97" s="2">
        <f>(E97*F97)</f>
        <v>2360.9040000000005</v>
      </c>
      <c r="K97" s="2">
        <f t="shared" ref="K97:K98" si="84">(E97*G97)</f>
        <v>32373.600000000002</v>
      </c>
      <c r="L97" s="16">
        <f t="shared" ref="L97:L98" si="85">SUM(J97,K97)</f>
        <v>34734.504000000001</v>
      </c>
      <c r="M97" s="17">
        <f t="shared" ref="M97:N98" si="86">SUM(J97-H97)</f>
        <v>0</v>
      </c>
      <c r="N97" s="17">
        <f t="shared" si="86"/>
        <v>0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4" x14ac:dyDescent="0.2">
      <c r="A98" s="302"/>
      <c r="B98" s="317"/>
      <c r="C98" s="325"/>
      <c r="D98" s="3" t="s">
        <v>19</v>
      </c>
      <c r="E98" s="59">
        <v>307.14</v>
      </c>
      <c r="F98" s="55">
        <v>5.98</v>
      </c>
      <c r="G98" s="55">
        <v>82</v>
      </c>
      <c r="H98" s="56">
        <v>1836.6972000000001</v>
      </c>
      <c r="I98" s="183">
        <v>25185.48</v>
      </c>
      <c r="J98" s="2">
        <f>(E98*F98)</f>
        <v>1836.6972000000001</v>
      </c>
      <c r="K98" s="2">
        <f t="shared" si="84"/>
        <v>25185.48</v>
      </c>
      <c r="L98" s="16">
        <f t="shared" si="85"/>
        <v>27022.177199999998</v>
      </c>
      <c r="M98" s="17">
        <f t="shared" si="86"/>
        <v>0</v>
      </c>
      <c r="N98" s="17">
        <f t="shared" si="86"/>
        <v>0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ht="24.75" x14ac:dyDescent="0.25">
      <c r="A99" s="4"/>
      <c r="B99" s="4"/>
      <c r="C99" s="4"/>
      <c r="D99" s="23" t="s">
        <v>55</v>
      </c>
      <c r="E99" s="12">
        <f>SUM(E96,E97,E98)</f>
        <v>1060.48</v>
      </c>
      <c r="F99" s="12"/>
      <c r="G99" s="12"/>
      <c r="H99" s="29">
        <f>SUM(H96:H98)</f>
        <v>6341.6704000000009</v>
      </c>
      <c r="I99" s="29">
        <f>SUM(I96:I98)</f>
        <v>86959.360000000001</v>
      </c>
      <c r="J99" s="12">
        <f t="shared" ref="J99:W99" si="87">SUM(J96,J97,J98)</f>
        <v>6341.6704000000009</v>
      </c>
      <c r="K99" s="12">
        <f t="shared" si="87"/>
        <v>86959.360000000001</v>
      </c>
      <c r="L99" s="12">
        <f t="shared" si="87"/>
        <v>93301.030400000018</v>
      </c>
      <c r="M99" s="12">
        <f t="shared" si="87"/>
        <v>0</v>
      </c>
      <c r="N99" s="12">
        <f t="shared" si="87"/>
        <v>0</v>
      </c>
      <c r="O99" s="12">
        <f t="shared" si="87"/>
        <v>0</v>
      </c>
      <c r="P99" s="12">
        <f t="shared" si="87"/>
        <v>0</v>
      </c>
      <c r="Q99" s="12">
        <f t="shared" si="87"/>
        <v>0</v>
      </c>
      <c r="R99" s="12">
        <f t="shared" si="87"/>
        <v>0</v>
      </c>
      <c r="S99" s="12">
        <f t="shared" si="87"/>
        <v>0</v>
      </c>
      <c r="T99" s="12">
        <f t="shared" si="87"/>
        <v>0</v>
      </c>
      <c r="U99" s="12">
        <f t="shared" si="87"/>
        <v>0</v>
      </c>
      <c r="V99" s="63">
        <f t="shared" si="87"/>
        <v>0</v>
      </c>
      <c r="W99" s="12">
        <f t="shared" si="87"/>
        <v>0</v>
      </c>
      <c r="X99" s="13"/>
    </row>
    <row r="100" spans="1:24" ht="24" x14ac:dyDescent="0.2">
      <c r="A100" s="38"/>
      <c r="B100" s="38"/>
      <c r="C100" s="39"/>
      <c r="D100" s="37" t="s">
        <v>58</v>
      </c>
      <c r="E100" s="40">
        <f>SUM(E87+E91+E95+E99)</f>
        <v>4000.06</v>
      </c>
      <c r="F100" s="40"/>
      <c r="G100" s="40"/>
      <c r="H100" s="48">
        <f>SUM(H87,H91,H95,H99)</f>
        <v>23920.353600000002</v>
      </c>
      <c r="I100" s="48">
        <f>SUM(I87,I91,I95,I99)</f>
        <v>328004.92</v>
      </c>
      <c r="J100" s="40">
        <f t="shared" ref="J100:W100" si="88">SUM(J87+J91+J95+J99)</f>
        <v>23920.358800000002</v>
      </c>
      <c r="K100" s="40">
        <f t="shared" si="88"/>
        <v>328004.92</v>
      </c>
      <c r="L100" s="40">
        <f t="shared" si="88"/>
        <v>351925.27879999997</v>
      </c>
      <c r="M100" s="40">
        <f t="shared" si="88"/>
        <v>5.20000000096843E-3</v>
      </c>
      <c r="N100" s="40">
        <f t="shared" si="88"/>
        <v>0</v>
      </c>
      <c r="O100" s="40">
        <f t="shared" si="88"/>
        <v>0</v>
      </c>
      <c r="P100" s="40">
        <f t="shared" si="88"/>
        <v>0</v>
      </c>
      <c r="Q100" s="40">
        <f t="shared" si="88"/>
        <v>0</v>
      </c>
      <c r="R100" s="40">
        <f t="shared" si="88"/>
        <v>16491.28</v>
      </c>
      <c r="S100" s="40">
        <f t="shared" si="88"/>
        <v>196384.7</v>
      </c>
      <c r="T100" s="40">
        <f t="shared" si="88"/>
        <v>0</v>
      </c>
      <c r="U100" s="40">
        <f t="shared" si="88"/>
        <v>0</v>
      </c>
      <c r="V100" s="64">
        <f t="shared" si="88"/>
        <v>0</v>
      </c>
      <c r="W100" s="40">
        <f t="shared" si="88"/>
        <v>0</v>
      </c>
      <c r="X100" s="42"/>
    </row>
    <row r="101" spans="1:24" ht="36" x14ac:dyDescent="0.2">
      <c r="A101" s="24"/>
      <c r="B101" s="24"/>
      <c r="C101" s="25"/>
      <c r="D101" s="26" t="s">
        <v>59</v>
      </c>
      <c r="E101" s="27">
        <f>E100+'2020'!E101</f>
        <v>37362.659999999996</v>
      </c>
      <c r="F101" s="27"/>
      <c r="G101" s="27"/>
      <c r="H101" s="27">
        <f>H100+'2020'!H101</f>
        <v>196602.19360000003</v>
      </c>
      <c r="I101" s="27">
        <f>I100+'2020'!I101</f>
        <v>1441365.1199999999</v>
      </c>
      <c r="J101" s="27">
        <f>J100+'2020'!J101</f>
        <v>200455.11440000002</v>
      </c>
      <c r="K101" s="27">
        <f>K100+'2020'!K101</f>
        <v>1485821.8199999998</v>
      </c>
      <c r="L101" s="27">
        <f>L100+'2020'!L101</f>
        <v>1686276.9344000001</v>
      </c>
      <c r="M101" s="27">
        <f>M100+'2020'!M101</f>
        <v>3852.9207999999999</v>
      </c>
      <c r="N101" s="27">
        <f>N100+'2020'!N101</f>
        <v>44456.699999999983</v>
      </c>
      <c r="O101" s="27">
        <f>O100+'2020'!O101</f>
        <v>0</v>
      </c>
      <c r="P101" s="27">
        <f>P100</f>
        <v>0</v>
      </c>
      <c r="Q101" s="27">
        <f>Q100+'2020'!P101</f>
        <v>0</v>
      </c>
      <c r="R101" s="27">
        <f>R100</f>
        <v>16491.28</v>
      </c>
      <c r="S101" s="27">
        <f>S100+'2020'!Q101</f>
        <v>549070.09000000008</v>
      </c>
      <c r="T101" s="27">
        <f>(H101+P101)-R101</f>
        <v>180110.91360000003</v>
      </c>
      <c r="U101" s="190">
        <f>(I101+Q101)-S101</f>
        <v>892295.0299999998</v>
      </c>
      <c r="V101" s="27">
        <f>V100+'2020'!S101</f>
        <v>0</v>
      </c>
      <c r="W101" s="27">
        <f>W100+'2020'!T101</f>
        <v>0</v>
      </c>
      <c r="X101" s="28"/>
    </row>
    <row r="102" spans="1:24" x14ac:dyDescent="0.2">
      <c r="A102" s="300">
        <v>6</v>
      </c>
      <c r="B102" s="315" t="s">
        <v>32</v>
      </c>
      <c r="C102" s="323" t="s">
        <v>26</v>
      </c>
      <c r="D102" s="3" t="s">
        <v>8</v>
      </c>
      <c r="E102" s="58">
        <v>230.88</v>
      </c>
      <c r="F102" s="55">
        <v>5.98</v>
      </c>
      <c r="G102" s="55">
        <v>82</v>
      </c>
      <c r="H102" s="56">
        <v>1380.66</v>
      </c>
      <c r="I102" s="183">
        <v>18932.16</v>
      </c>
      <c r="J102" s="2">
        <f>(E102*F102)</f>
        <v>1380.6624000000002</v>
      </c>
      <c r="K102" s="2">
        <f>(E102*G102)</f>
        <v>18932.16</v>
      </c>
      <c r="L102" s="16">
        <f>SUM(J102,K102)</f>
        <v>20312.822400000001</v>
      </c>
      <c r="M102" s="17">
        <f>SUM(J102-H102)</f>
        <v>2.4000000000796717E-3</v>
      </c>
      <c r="N102" s="17">
        <f>SUM(K102-I102)</f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4" x14ac:dyDescent="0.2">
      <c r="A103" s="301"/>
      <c r="B103" s="316"/>
      <c r="C103" s="324"/>
      <c r="D103" s="3" t="s">
        <v>9</v>
      </c>
      <c r="E103" s="59">
        <v>208.88</v>
      </c>
      <c r="F103" s="55">
        <v>5.98</v>
      </c>
      <c r="G103" s="55">
        <v>82</v>
      </c>
      <c r="H103" s="56">
        <v>1249.1024</v>
      </c>
      <c r="I103" s="183">
        <v>17128.16</v>
      </c>
      <c r="J103" s="2">
        <f>(E103*F103)</f>
        <v>1249.1024</v>
      </c>
      <c r="K103" s="2">
        <f t="shared" ref="K103:K104" si="89">(E103*G103)</f>
        <v>17128.16</v>
      </c>
      <c r="L103" s="16">
        <f t="shared" ref="L103:L105" si="90">SUM(J103,K103)</f>
        <v>18377.2624</v>
      </c>
      <c r="M103" s="17">
        <f t="shared" ref="M103:N105" si="91">SUM(J103-H103)</f>
        <v>0</v>
      </c>
      <c r="N103" s="17">
        <f t="shared" si="91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x14ac:dyDescent="0.2">
      <c r="A104" s="301"/>
      <c r="B104" s="316"/>
      <c r="C104" s="324"/>
      <c r="D104" s="69" t="s">
        <v>65</v>
      </c>
      <c r="E104" s="59">
        <v>258.98</v>
      </c>
      <c r="F104" s="55">
        <v>5.98</v>
      </c>
      <c r="G104" s="55">
        <v>82</v>
      </c>
      <c r="H104" s="56">
        <v>1548.7</v>
      </c>
      <c r="I104" s="183">
        <v>21236.36</v>
      </c>
      <c r="J104" s="2">
        <f>(E104*F104)</f>
        <v>1548.7004000000002</v>
      </c>
      <c r="K104" s="2">
        <f t="shared" si="89"/>
        <v>21236.36</v>
      </c>
      <c r="L104" s="16">
        <f t="shared" si="90"/>
        <v>22785.060400000002</v>
      </c>
      <c r="M104" s="17">
        <f t="shared" si="91"/>
        <v>4.0000000012696546E-4</v>
      </c>
      <c r="N104" s="17">
        <f t="shared" si="91"/>
        <v>0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4" ht="24" hidden="1" x14ac:dyDescent="0.2">
      <c r="A105" s="301"/>
      <c r="B105" s="316"/>
      <c r="C105" s="324"/>
      <c r="D105" s="69" t="s">
        <v>64</v>
      </c>
      <c r="E105" s="57"/>
      <c r="F105" s="55"/>
      <c r="G105" s="55"/>
      <c r="H105" s="56"/>
      <c r="I105" s="56"/>
      <c r="J105" s="16">
        <f t="shared" ref="J105" si="92">(E105*F105)</f>
        <v>0</v>
      </c>
      <c r="K105" s="16">
        <f>SUM(E105*G105)</f>
        <v>0</v>
      </c>
      <c r="L105" s="16">
        <f t="shared" si="90"/>
        <v>0</v>
      </c>
      <c r="M105" s="17">
        <f t="shared" si="91"/>
        <v>0</v>
      </c>
      <c r="N105" s="17">
        <f t="shared" si="91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ht="24" x14ac:dyDescent="0.2">
      <c r="A106" s="301"/>
      <c r="B106" s="316"/>
      <c r="C106" s="324"/>
      <c r="D106" s="23" t="s">
        <v>52</v>
      </c>
      <c r="E106" s="12">
        <f>SUM(E102,E103,E104:E105)</f>
        <v>698.74</v>
      </c>
      <c r="F106" s="12"/>
      <c r="G106" s="12"/>
      <c r="H106" s="12">
        <f t="shared" ref="H106:W106" si="93">SUM(H102,H103,H104:H105)</f>
        <v>4178.4624000000003</v>
      </c>
      <c r="I106" s="12">
        <f t="shared" si="93"/>
        <v>57296.68</v>
      </c>
      <c r="J106" s="12">
        <f t="shared" si="93"/>
        <v>4178.4652000000006</v>
      </c>
      <c r="K106" s="12">
        <f t="shared" si="93"/>
        <v>57296.68</v>
      </c>
      <c r="L106" s="12">
        <f t="shared" si="93"/>
        <v>61475.145199999999</v>
      </c>
      <c r="M106" s="12">
        <f t="shared" si="93"/>
        <v>2.8000000002066372E-3</v>
      </c>
      <c r="N106" s="12">
        <f t="shared" si="93"/>
        <v>0</v>
      </c>
      <c r="O106" s="12">
        <f t="shared" si="93"/>
        <v>0</v>
      </c>
      <c r="P106" s="12">
        <f t="shared" si="93"/>
        <v>0</v>
      </c>
      <c r="Q106" s="12">
        <f t="shared" si="93"/>
        <v>0</v>
      </c>
      <c r="R106" s="12">
        <f t="shared" si="93"/>
        <v>0</v>
      </c>
      <c r="S106" s="12">
        <f t="shared" si="93"/>
        <v>0</v>
      </c>
      <c r="T106" s="12">
        <f t="shared" si="93"/>
        <v>0</v>
      </c>
      <c r="U106" s="12">
        <f t="shared" si="93"/>
        <v>0</v>
      </c>
      <c r="V106" s="12">
        <f t="shared" si="93"/>
        <v>0</v>
      </c>
      <c r="W106" s="12">
        <f t="shared" si="93"/>
        <v>0</v>
      </c>
      <c r="X106" s="13"/>
    </row>
    <row r="107" spans="1:24" x14ac:dyDescent="0.2">
      <c r="A107" s="301"/>
      <c r="B107" s="316"/>
      <c r="C107" s="324"/>
      <c r="D107" s="3" t="s">
        <v>11</v>
      </c>
      <c r="E107" s="58">
        <v>298.48</v>
      </c>
      <c r="F107" s="55">
        <v>5.98</v>
      </c>
      <c r="G107" s="55">
        <v>82</v>
      </c>
      <c r="H107" s="56">
        <v>1784.91</v>
      </c>
      <c r="I107" s="183">
        <v>24475.360000000001</v>
      </c>
      <c r="J107" s="2">
        <f>(E107*F107)</f>
        <v>1784.9104000000002</v>
      </c>
      <c r="K107" s="2">
        <f>(E107*G107)</f>
        <v>24475.360000000001</v>
      </c>
      <c r="L107" s="16">
        <f>SUM(J107,K107)</f>
        <v>26260.270400000001</v>
      </c>
      <c r="M107" s="17">
        <f>SUM(J107-H107)</f>
        <v>4.0000000012696546E-4</v>
      </c>
      <c r="N107" s="17">
        <f>SUM(K107-I107)</f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x14ac:dyDescent="0.2">
      <c r="A108" s="301"/>
      <c r="B108" s="316"/>
      <c r="C108" s="324"/>
      <c r="D108" s="3" t="s">
        <v>12</v>
      </c>
      <c r="E108" s="58">
        <v>276.3</v>
      </c>
      <c r="F108" s="55">
        <v>5.98</v>
      </c>
      <c r="G108" s="55">
        <v>82</v>
      </c>
      <c r="H108" s="56">
        <v>1652.2740000000001</v>
      </c>
      <c r="I108" s="183">
        <v>22656.600000000002</v>
      </c>
      <c r="J108" s="2">
        <f>(E108*F108)</f>
        <v>1652.2740000000001</v>
      </c>
      <c r="K108" s="2">
        <f t="shared" ref="K108:K109" si="94">(E108*G108)</f>
        <v>22656.600000000002</v>
      </c>
      <c r="L108" s="16">
        <f t="shared" ref="L108:L109" si="95">SUM(J108,K108)</f>
        <v>24308.874000000003</v>
      </c>
      <c r="M108" s="17">
        <f t="shared" ref="M108:N109" si="96">SUM(J108-H108)</f>
        <v>0</v>
      </c>
      <c r="N108" s="17">
        <f t="shared" si="96"/>
        <v>0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4" x14ac:dyDescent="0.2">
      <c r="A109" s="301"/>
      <c r="B109" s="316"/>
      <c r="C109" s="324"/>
      <c r="D109" s="3" t="s">
        <v>13</v>
      </c>
      <c r="E109" s="58">
        <v>263.76</v>
      </c>
      <c r="F109" s="55">
        <v>5.98</v>
      </c>
      <c r="G109" s="55">
        <v>82</v>
      </c>
      <c r="H109" s="56">
        <v>1577.28</v>
      </c>
      <c r="I109" s="183">
        <v>21628.32</v>
      </c>
      <c r="J109" s="2">
        <f>(E109*F109)</f>
        <v>1577.2848000000001</v>
      </c>
      <c r="K109" s="2">
        <f t="shared" si="94"/>
        <v>21628.32</v>
      </c>
      <c r="L109" s="16">
        <f t="shared" si="95"/>
        <v>23205.604800000001</v>
      </c>
      <c r="M109" s="17">
        <f t="shared" si="96"/>
        <v>4.8000000001593435E-3</v>
      </c>
      <c r="N109" s="17">
        <f t="shared" si="96"/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ht="24" x14ac:dyDescent="0.2">
      <c r="A110" s="301"/>
      <c r="B110" s="316"/>
      <c r="C110" s="324"/>
      <c r="D110" s="23" t="s">
        <v>53</v>
      </c>
      <c r="E110" s="12">
        <f>SUM(E107,E108,E109)</f>
        <v>838.54</v>
      </c>
      <c r="F110" s="12"/>
      <c r="G110" s="12"/>
      <c r="H110" s="29">
        <f>SUM(H107:H109)</f>
        <v>5014.4639999999999</v>
      </c>
      <c r="I110" s="29">
        <f>SUM(I107:I109)</f>
        <v>68760.28</v>
      </c>
      <c r="J110" s="12">
        <f t="shared" ref="J110:W110" si="97">SUM(J107,J108,J109)</f>
        <v>5014.4692000000005</v>
      </c>
      <c r="K110" s="12">
        <f t="shared" si="97"/>
        <v>68760.28</v>
      </c>
      <c r="L110" s="12">
        <f t="shared" si="97"/>
        <v>73774.749200000006</v>
      </c>
      <c r="M110" s="12">
        <f t="shared" si="97"/>
        <v>5.2000000002863089E-3</v>
      </c>
      <c r="N110" s="12">
        <f t="shared" si="97"/>
        <v>0</v>
      </c>
      <c r="O110" s="12">
        <f t="shared" si="97"/>
        <v>0</v>
      </c>
      <c r="P110" s="12">
        <f t="shared" si="97"/>
        <v>0</v>
      </c>
      <c r="Q110" s="12">
        <f t="shared" si="97"/>
        <v>0</v>
      </c>
      <c r="R110" s="12">
        <f t="shared" si="97"/>
        <v>0</v>
      </c>
      <c r="S110" s="12">
        <f t="shared" si="97"/>
        <v>0</v>
      </c>
      <c r="T110" s="12">
        <f t="shared" si="97"/>
        <v>0</v>
      </c>
      <c r="U110" s="12">
        <f t="shared" si="97"/>
        <v>0</v>
      </c>
      <c r="V110" s="63">
        <f t="shared" si="97"/>
        <v>0</v>
      </c>
      <c r="W110" s="12">
        <f t="shared" si="97"/>
        <v>0</v>
      </c>
      <c r="X110" s="13"/>
    </row>
    <row r="111" spans="1:24" x14ac:dyDescent="0.2">
      <c r="A111" s="301"/>
      <c r="B111" s="316"/>
      <c r="C111" s="324"/>
      <c r="D111" s="3" t="s">
        <v>14</v>
      </c>
      <c r="E111" s="58">
        <v>296.36</v>
      </c>
      <c r="F111" s="55">
        <v>5.98</v>
      </c>
      <c r="G111" s="55">
        <v>82</v>
      </c>
      <c r="H111" s="56">
        <v>1772.23</v>
      </c>
      <c r="I111" s="183">
        <v>24301.52</v>
      </c>
      <c r="J111" s="2">
        <f>(E111*F111)</f>
        <v>1772.2328000000002</v>
      </c>
      <c r="K111" s="2">
        <f>(E111*G111)</f>
        <v>24301.52</v>
      </c>
      <c r="L111" s="16">
        <f>SUM(J111,K111)</f>
        <v>26073.752800000002</v>
      </c>
      <c r="M111" s="17">
        <f>SUM(J111-H111)</f>
        <v>2.8000000002066372E-3</v>
      </c>
      <c r="N111" s="17">
        <f>SUM(K111-I111)</f>
        <v>0</v>
      </c>
      <c r="O111" s="2"/>
      <c r="P111" s="2"/>
      <c r="Q111" s="2"/>
      <c r="R111" s="2"/>
      <c r="S111" s="225">
        <v>227030</v>
      </c>
      <c r="T111" s="61"/>
      <c r="U111" s="61"/>
      <c r="V111" s="62"/>
      <c r="W111" s="1"/>
      <c r="X111" s="15"/>
    </row>
    <row r="112" spans="1:24" x14ac:dyDescent="0.2">
      <c r="A112" s="301"/>
      <c r="B112" s="316"/>
      <c r="C112" s="324"/>
      <c r="D112" s="3" t="s">
        <v>15</v>
      </c>
      <c r="E112" s="58">
        <v>348.7</v>
      </c>
      <c r="F112" s="55">
        <v>5.98</v>
      </c>
      <c r="G112" s="55">
        <v>82</v>
      </c>
      <c r="H112" s="56">
        <v>2085.2260000000001</v>
      </c>
      <c r="I112" s="183">
        <v>28593.399999999998</v>
      </c>
      <c r="J112" s="2">
        <f>(E112*F112)</f>
        <v>2085.2260000000001</v>
      </c>
      <c r="K112" s="2">
        <f t="shared" ref="K112:K113" si="98">(E112*G112)</f>
        <v>28593.399999999998</v>
      </c>
      <c r="L112" s="16">
        <f t="shared" ref="L112:L113" si="99">SUM(J112,K112)</f>
        <v>30678.625999999997</v>
      </c>
      <c r="M112" s="17">
        <f t="shared" ref="M112:N113" si="100">SUM(J112-H112)</f>
        <v>0</v>
      </c>
      <c r="N112" s="17">
        <f t="shared" si="100"/>
        <v>0</v>
      </c>
      <c r="O112" s="2"/>
      <c r="P112" s="2"/>
      <c r="Q112" s="2"/>
      <c r="R112" s="2"/>
      <c r="S112" s="62"/>
      <c r="T112" s="61"/>
      <c r="U112" s="61"/>
      <c r="V112" s="62"/>
      <c r="W112" s="1"/>
      <c r="X112" s="15"/>
    </row>
    <row r="113" spans="1:24" x14ac:dyDescent="0.2">
      <c r="A113" s="301"/>
      <c r="B113" s="316"/>
      <c r="C113" s="324"/>
      <c r="D113" s="3" t="s">
        <v>16</v>
      </c>
      <c r="E113" s="59">
        <v>333.68</v>
      </c>
      <c r="F113" s="55">
        <v>5.98</v>
      </c>
      <c r="G113" s="55">
        <v>82</v>
      </c>
      <c r="H113" s="56">
        <v>1995.4064000000001</v>
      </c>
      <c r="I113" s="183">
        <v>27361.760000000002</v>
      </c>
      <c r="J113" s="2">
        <f>(E113*F113)</f>
        <v>1995.4064000000001</v>
      </c>
      <c r="K113" s="2">
        <f t="shared" si="98"/>
        <v>27361.760000000002</v>
      </c>
      <c r="L113" s="16">
        <f t="shared" si="99"/>
        <v>29357.166400000002</v>
      </c>
      <c r="M113" s="17">
        <f t="shared" si="100"/>
        <v>0</v>
      </c>
      <c r="N113" s="17">
        <f t="shared" si="100"/>
        <v>0</v>
      </c>
      <c r="O113" s="2"/>
      <c r="P113" s="2"/>
      <c r="Q113" s="2"/>
      <c r="R113" s="2"/>
      <c r="S113" s="62"/>
      <c r="T113" s="61"/>
      <c r="U113" s="61"/>
      <c r="V113" s="62"/>
      <c r="W113" s="1"/>
      <c r="X113" s="15"/>
    </row>
    <row r="114" spans="1:24" ht="24" x14ac:dyDescent="0.2">
      <c r="A114" s="301"/>
      <c r="B114" s="316"/>
      <c r="C114" s="324"/>
      <c r="D114" s="23" t="s">
        <v>54</v>
      </c>
      <c r="E114" s="12">
        <f>SUM(E111,E112,E113)</f>
        <v>978.74</v>
      </c>
      <c r="F114" s="12"/>
      <c r="G114" s="12"/>
      <c r="H114" s="29">
        <f>SUM(H111:H113)</f>
        <v>5852.8624</v>
      </c>
      <c r="I114" s="29">
        <f>SUM(I111:I113)</f>
        <v>80256.679999999993</v>
      </c>
      <c r="J114" s="12">
        <f t="shared" ref="J114:W114" si="101">SUM(J111,J112,J113)</f>
        <v>5852.8652000000002</v>
      </c>
      <c r="K114" s="12">
        <f t="shared" si="101"/>
        <v>80256.679999999993</v>
      </c>
      <c r="L114" s="12">
        <f t="shared" si="101"/>
        <v>86109.545199999993</v>
      </c>
      <c r="M114" s="12">
        <f t="shared" si="101"/>
        <v>2.8000000002066372E-3</v>
      </c>
      <c r="N114" s="12">
        <f t="shared" si="101"/>
        <v>0</v>
      </c>
      <c r="O114" s="12">
        <f t="shared" si="101"/>
        <v>0</v>
      </c>
      <c r="P114" s="12">
        <f t="shared" si="101"/>
        <v>0</v>
      </c>
      <c r="Q114" s="12">
        <f t="shared" si="101"/>
        <v>0</v>
      </c>
      <c r="R114" s="12">
        <f t="shared" si="101"/>
        <v>0</v>
      </c>
      <c r="S114" s="12">
        <f t="shared" si="101"/>
        <v>227030</v>
      </c>
      <c r="T114" s="12">
        <f t="shared" si="101"/>
        <v>0</v>
      </c>
      <c r="U114" s="12">
        <f t="shared" si="101"/>
        <v>0</v>
      </c>
      <c r="V114" s="63">
        <f t="shared" si="101"/>
        <v>0</v>
      </c>
      <c r="W114" s="12">
        <f t="shared" si="101"/>
        <v>0</v>
      </c>
      <c r="X114" s="13"/>
    </row>
    <row r="115" spans="1:24" x14ac:dyDescent="0.2">
      <c r="A115" s="301"/>
      <c r="B115" s="316"/>
      <c r="C115" s="324"/>
      <c r="D115" s="3" t="s">
        <v>17</v>
      </c>
      <c r="E115" s="58">
        <v>289.89999999999998</v>
      </c>
      <c r="F115" s="55">
        <v>5.98</v>
      </c>
      <c r="G115" s="55">
        <v>82</v>
      </c>
      <c r="H115" s="56">
        <v>1733.6020000000001</v>
      </c>
      <c r="I115" s="183">
        <v>23771.8</v>
      </c>
      <c r="J115" s="2">
        <f>(E115*F115)</f>
        <v>1733.6020000000001</v>
      </c>
      <c r="K115" s="2">
        <f>(E115*G115)</f>
        <v>23771.8</v>
      </c>
      <c r="L115" s="16">
        <f>SUM(J115,K115)</f>
        <v>25505.401999999998</v>
      </c>
      <c r="M115" s="17">
        <f>SUM(J115-H115)</f>
        <v>0</v>
      </c>
      <c r="N115" s="17">
        <f>SUM(K115-I115)</f>
        <v>0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301"/>
      <c r="B116" s="316"/>
      <c r="C116" s="324"/>
      <c r="D116" s="3" t="s">
        <v>18</v>
      </c>
      <c r="E116" s="58">
        <v>320.24</v>
      </c>
      <c r="F116" s="55">
        <v>5.98</v>
      </c>
      <c r="G116" s="55">
        <v>82</v>
      </c>
      <c r="H116" s="56">
        <v>1915.0352000000003</v>
      </c>
      <c r="I116" s="183">
        <v>26259.68</v>
      </c>
      <c r="J116" s="2">
        <f>(E116*F116)</f>
        <v>1915.0352000000003</v>
      </c>
      <c r="K116" s="2">
        <f t="shared" ref="K116:K117" si="102">(E116*G116)</f>
        <v>26259.68</v>
      </c>
      <c r="L116" s="16">
        <f t="shared" ref="L116:L117" si="103">SUM(J116,K116)</f>
        <v>28174.715199999999</v>
      </c>
      <c r="M116" s="17">
        <f t="shared" ref="M116:N117" si="104">SUM(J116-H116)</f>
        <v>0</v>
      </c>
      <c r="N116" s="17">
        <f t="shared" si="104"/>
        <v>0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302"/>
      <c r="B117" s="317"/>
      <c r="C117" s="325"/>
      <c r="D117" s="3" t="s">
        <v>19</v>
      </c>
      <c r="E117" s="59">
        <v>262.89999999999998</v>
      </c>
      <c r="F117" s="55">
        <v>5.98</v>
      </c>
      <c r="G117" s="55">
        <v>82</v>
      </c>
      <c r="H117" s="56">
        <v>1572.1420000000001</v>
      </c>
      <c r="I117" s="183">
        <v>21557.8</v>
      </c>
      <c r="J117" s="2">
        <f>(E117*F117)</f>
        <v>1572.1420000000001</v>
      </c>
      <c r="K117" s="2">
        <f t="shared" si="102"/>
        <v>21557.8</v>
      </c>
      <c r="L117" s="16">
        <f t="shared" si="103"/>
        <v>23129.941999999999</v>
      </c>
      <c r="M117" s="17">
        <f t="shared" si="104"/>
        <v>0</v>
      </c>
      <c r="N117" s="17">
        <f t="shared" si="104"/>
        <v>0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.75" x14ac:dyDescent="0.25">
      <c r="A118" s="4"/>
      <c r="B118" s="4"/>
      <c r="C118" s="4"/>
      <c r="D118" s="23" t="s">
        <v>55</v>
      </c>
      <c r="E118" s="12">
        <f>SUM(E115,E116,E117)</f>
        <v>873.04</v>
      </c>
      <c r="F118" s="12"/>
      <c r="G118" s="12"/>
      <c r="H118" s="29">
        <f>SUM(H115:H117)</f>
        <v>5220.7791999999999</v>
      </c>
      <c r="I118" s="29">
        <f>SUM(I115:I117)</f>
        <v>71589.279999999999</v>
      </c>
      <c r="J118" s="12">
        <f t="shared" ref="J118:W118" si="105">SUM(J115,J116,J117)</f>
        <v>5220.7791999999999</v>
      </c>
      <c r="K118" s="12">
        <f t="shared" si="105"/>
        <v>71589.279999999999</v>
      </c>
      <c r="L118" s="12">
        <f t="shared" si="105"/>
        <v>76810.059199999989</v>
      </c>
      <c r="M118" s="12">
        <f t="shared" si="105"/>
        <v>0</v>
      </c>
      <c r="N118" s="12">
        <f t="shared" si="105"/>
        <v>0</v>
      </c>
      <c r="O118" s="12">
        <f t="shared" si="105"/>
        <v>0</v>
      </c>
      <c r="P118" s="12">
        <f t="shared" si="105"/>
        <v>0</v>
      </c>
      <c r="Q118" s="12">
        <f t="shared" si="105"/>
        <v>0</v>
      </c>
      <c r="R118" s="12">
        <f t="shared" si="105"/>
        <v>0</v>
      </c>
      <c r="S118" s="12">
        <f t="shared" si="105"/>
        <v>0</v>
      </c>
      <c r="T118" s="12">
        <f t="shared" si="105"/>
        <v>0</v>
      </c>
      <c r="U118" s="12">
        <f t="shared" si="105"/>
        <v>0</v>
      </c>
      <c r="V118" s="63">
        <f t="shared" si="105"/>
        <v>0</v>
      </c>
      <c r="W118" s="12">
        <f t="shared" si="105"/>
        <v>0</v>
      </c>
      <c r="X118" s="13"/>
    </row>
    <row r="119" spans="1:24" ht="24" x14ac:dyDescent="0.2">
      <c r="A119" s="38"/>
      <c r="B119" s="38"/>
      <c r="C119" s="39"/>
      <c r="D119" s="37" t="s">
        <v>58</v>
      </c>
      <c r="E119" s="40">
        <f>SUM(E106+E110+E114+E118)</f>
        <v>3389.06</v>
      </c>
      <c r="F119" s="40"/>
      <c r="G119" s="40"/>
      <c r="H119" s="48">
        <f>SUM(H106,H110,H114,H118)</f>
        <v>20266.567999999999</v>
      </c>
      <c r="I119" s="48">
        <f>SUM(I106,I110,I114,I118)</f>
        <v>277902.92</v>
      </c>
      <c r="J119" s="40">
        <f t="shared" ref="J119:W119" si="106">SUM(J106+J110+J114+J118)</f>
        <v>20266.578800000003</v>
      </c>
      <c r="K119" s="40">
        <f t="shared" si="106"/>
        <v>277902.92</v>
      </c>
      <c r="L119" s="40">
        <f t="shared" si="106"/>
        <v>298169.49879999994</v>
      </c>
      <c r="M119" s="40">
        <f t="shared" si="106"/>
        <v>1.0800000000699583E-2</v>
      </c>
      <c r="N119" s="40">
        <f t="shared" si="106"/>
        <v>0</v>
      </c>
      <c r="O119" s="40">
        <f t="shared" si="106"/>
        <v>0</v>
      </c>
      <c r="P119" s="40">
        <f t="shared" si="106"/>
        <v>0</v>
      </c>
      <c r="Q119" s="40">
        <f t="shared" si="106"/>
        <v>0</v>
      </c>
      <c r="R119" s="40">
        <f t="shared" si="106"/>
        <v>0</v>
      </c>
      <c r="S119" s="40">
        <f t="shared" si="106"/>
        <v>227030</v>
      </c>
      <c r="T119" s="40">
        <f t="shared" si="106"/>
        <v>0</v>
      </c>
      <c r="U119" s="40">
        <f t="shared" si="106"/>
        <v>0</v>
      </c>
      <c r="V119" s="64">
        <f t="shared" si="106"/>
        <v>0</v>
      </c>
      <c r="W119" s="40">
        <f t="shared" si="106"/>
        <v>0</v>
      </c>
      <c r="X119" s="42"/>
    </row>
    <row r="120" spans="1:24" ht="36.75" thickBot="1" x14ac:dyDescent="0.25">
      <c r="A120" s="24"/>
      <c r="B120" s="24"/>
      <c r="C120" s="25"/>
      <c r="D120" s="26" t="s">
        <v>59</v>
      </c>
      <c r="E120" s="27">
        <f>E119+'2020'!E120</f>
        <v>36065.58</v>
      </c>
      <c r="F120" s="27"/>
      <c r="G120" s="27"/>
      <c r="H120" s="27">
        <f>H119+'2020'!H120</f>
        <v>174223.00799999997</v>
      </c>
      <c r="I120" s="27">
        <f>I119+'2020'!I120</f>
        <v>1179609.28</v>
      </c>
      <c r="J120" s="27">
        <f>J119+'2020'!J120</f>
        <v>192649.15960000001</v>
      </c>
      <c r="K120" s="27">
        <f>K119+'2020'!K120</f>
        <v>1382377.26</v>
      </c>
      <c r="L120" s="27">
        <f>L119+'2020'!L120</f>
        <v>1575026.4195999999</v>
      </c>
      <c r="M120" s="27">
        <f>M119+'2020'!M120</f>
        <v>18426.151599999997</v>
      </c>
      <c r="N120" s="27">
        <f>N119+'2020'!N120</f>
        <v>202767.97999999998</v>
      </c>
      <c r="O120" s="27">
        <f>O119+'2020'!O120</f>
        <v>0</v>
      </c>
      <c r="P120" s="27">
        <f>P119</f>
        <v>0</v>
      </c>
      <c r="Q120" s="27">
        <f>Q119+'2020'!P120</f>
        <v>0</v>
      </c>
      <c r="R120" s="27">
        <f>R119</f>
        <v>0</v>
      </c>
      <c r="S120" s="27">
        <f>S119+'2020'!Q120</f>
        <v>471950</v>
      </c>
      <c r="T120" s="27">
        <f>(H120+P120)-R120</f>
        <v>174223.00799999997</v>
      </c>
      <c r="U120" s="190">
        <f>(I120+Q120)-S120</f>
        <v>707659.28</v>
      </c>
      <c r="V120" s="27">
        <f>V119+'2020'!S120</f>
        <v>0</v>
      </c>
      <c r="W120" s="27">
        <f>W119+'2020'!T120</f>
        <v>0</v>
      </c>
      <c r="X120" s="28"/>
    </row>
    <row r="121" spans="1:24" ht="36" x14ac:dyDescent="0.2">
      <c r="A121" s="300">
        <v>7</v>
      </c>
      <c r="B121" s="315" t="s">
        <v>32</v>
      </c>
      <c r="C121" s="323" t="s">
        <v>27</v>
      </c>
      <c r="D121" s="3" t="s">
        <v>8</v>
      </c>
      <c r="E121" s="58">
        <v>1014.94</v>
      </c>
      <c r="F121" s="55">
        <v>5.98</v>
      </c>
      <c r="G121" s="55">
        <v>82</v>
      </c>
      <c r="H121" s="70">
        <v>6069.34</v>
      </c>
      <c r="I121" s="212">
        <v>83225.08</v>
      </c>
      <c r="J121" s="2">
        <f>(E121*F121)</f>
        <v>6069.3412000000008</v>
      </c>
      <c r="K121" s="2">
        <f>(E121*G121)</f>
        <v>83225.08</v>
      </c>
      <c r="L121" s="16">
        <f>SUM(J121,K121)</f>
        <v>89294.421199999997</v>
      </c>
      <c r="M121" s="17">
        <f>SUM(J121-H121)</f>
        <v>1.2000000006082701E-3</v>
      </c>
      <c r="N121" s="17">
        <f>SUM(K121-I121)</f>
        <v>0</v>
      </c>
      <c r="O121" s="2"/>
      <c r="P121" s="2"/>
      <c r="Q121" s="2"/>
      <c r="R121" s="228">
        <v>47195.62</v>
      </c>
      <c r="S121" s="225">
        <v>601585.91</v>
      </c>
      <c r="T121" s="61"/>
      <c r="U121" s="61"/>
      <c r="V121" s="62"/>
      <c r="W121" s="1"/>
      <c r="X121" s="205" t="s">
        <v>115</v>
      </c>
    </row>
    <row r="122" spans="1:24" x14ac:dyDescent="0.2">
      <c r="A122" s="301"/>
      <c r="B122" s="316"/>
      <c r="C122" s="324"/>
      <c r="D122" s="3" t="s">
        <v>9</v>
      </c>
      <c r="E122" s="59">
        <v>943.88</v>
      </c>
      <c r="F122" s="55">
        <v>5.98</v>
      </c>
      <c r="G122" s="55">
        <v>82</v>
      </c>
      <c r="H122" s="72">
        <v>5644.4</v>
      </c>
      <c r="I122" s="211">
        <v>77398.16</v>
      </c>
      <c r="J122" s="2">
        <f>(E122*F122)</f>
        <v>5644.4023999999999</v>
      </c>
      <c r="K122" s="2">
        <f t="shared" ref="K122:K123" si="107">(E122*G122)</f>
        <v>77398.16</v>
      </c>
      <c r="L122" s="16">
        <f t="shared" ref="L122:L124" si="108">SUM(J122,K122)</f>
        <v>83042.56240000001</v>
      </c>
      <c r="M122" s="17">
        <f t="shared" ref="M122:N124" si="109">SUM(J122-H122)</f>
        <v>2.4000000003070454E-3</v>
      </c>
      <c r="N122" s="17">
        <f t="shared" si="109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4" x14ac:dyDescent="0.2">
      <c r="A123" s="301"/>
      <c r="B123" s="316"/>
      <c r="C123" s="324"/>
      <c r="D123" s="69" t="s">
        <v>65</v>
      </c>
      <c r="E123" s="59">
        <v>1156.2</v>
      </c>
      <c r="F123" s="55">
        <v>5.98</v>
      </c>
      <c r="G123" s="55">
        <v>82</v>
      </c>
      <c r="H123" s="72">
        <v>6914.08</v>
      </c>
      <c r="I123" s="211">
        <v>94808.4</v>
      </c>
      <c r="J123" s="2">
        <f>(E123*F123)</f>
        <v>6914.0760000000009</v>
      </c>
      <c r="K123" s="2">
        <f t="shared" si="107"/>
        <v>94808.400000000009</v>
      </c>
      <c r="L123" s="16">
        <f t="shared" si="108"/>
        <v>101722.47600000001</v>
      </c>
      <c r="M123" s="17">
        <f t="shared" si="109"/>
        <v>-3.9999999989959178E-3</v>
      </c>
      <c r="N123" s="17">
        <f t="shared" si="109"/>
        <v>1.4551915228366852E-11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ht="24" hidden="1" x14ac:dyDescent="0.2">
      <c r="A124" s="301"/>
      <c r="B124" s="316"/>
      <c r="C124" s="324"/>
      <c r="D124" s="69" t="s">
        <v>64</v>
      </c>
      <c r="E124" s="57"/>
      <c r="F124" s="55"/>
      <c r="G124" s="55"/>
      <c r="H124" s="56"/>
      <c r="I124" s="56"/>
      <c r="J124" s="16">
        <f t="shared" ref="J124" si="110">(E124*F124)</f>
        <v>0</v>
      </c>
      <c r="K124" s="16">
        <f>SUM(E124*G124)</f>
        <v>0</v>
      </c>
      <c r="L124" s="16">
        <f t="shared" si="108"/>
        <v>0</v>
      </c>
      <c r="M124" s="17">
        <f t="shared" si="109"/>
        <v>0</v>
      </c>
      <c r="N124" s="17">
        <f t="shared" si="109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ht="24" x14ac:dyDescent="0.2">
      <c r="A125" s="301"/>
      <c r="B125" s="316"/>
      <c r="C125" s="324"/>
      <c r="D125" s="23" t="s">
        <v>52</v>
      </c>
      <c r="E125" s="12">
        <f>SUM(E121,E122,E123:E124)</f>
        <v>3115.0200000000004</v>
      </c>
      <c r="F125" s="12"/>
      <c r="G125" s="12"/>
      <c r="H125" s="12">
        <f t="shared" ref="H125:W125" si="111">SUM(H121,H122,H123:H124)</f>
        <v>18627.82</v>
      </c>
      <c r="I125" s="12">
        <f t="shared" si="111"/>
        <v>255431.63999999998</v>
      </c>
      <c r="J125" s="12">
        <f t="shared" si="111"/>
        <v>18627.819600000003</v>
      </c>
      <c r="K125" s="12">
        <f t="shared" si="111"/>
        <v>255431.64</v>
      </c>
      <c r="L125" s="12">
        <f t="shared" si="111"/>
        <v>274059.4596</v>
      </c>
      <c r="M125" s="12">
        <f t="shared" si="111"/>
        <v>-3.9999999808060238E-4</v>
      </c>
      <c r="N125" s="12">
        <f t="shared" si="111"/>
        <v>1.4551915228366852E-11</v>
      </c>
      <c r="O125" s="12">
        <f t="shared" si="111"/>
        <v>0</v>
      </c>
      <c r="P125" s="12">
        <f t="shared" si="111"/>
        <v>0</v>
      </c>
      <c r="Q125" s="12">
        <f t="shared" si="111"/>
        <v>0</v>
      </c>
      <c r="R125" s="12">
        <f t="shared" si="111"/>
        <v>47195.62</v>
      </c>
      <c r="S125" s="12">
        <f t="shared" si="111"/>
        <v>601585.91</v>
      </c>
      <c r="T125" s="12">
        <f t="shared" si="111"/>
        <v>0</v>
      </c>
      <c r="U125" s="12">
        <f t="shared" si="111"/>
        <v>0</v>
      </c>
      <c r="V125" s="12">
        <f t="shared" si="111"/>
        <v>0</v>
      </c>
      <c r="W125" s="12">
        <f t="shared" si="111"/>
        <v>0</v>
      </c>
      <c r="X125" s="13"/>
    </row>
    <row r="126" spans="1:24" x14ac:dyDescent="0.2">
      <c r="A126" s="301"/>
      <c r="B126" s="316"/>
      <c r="C126" s="324"/>
      <c r="D126" s="3" t="s">
        <v>11</v>
      </c>
      <c r="E126" s="58">
        <v>1218.98</v>
      </c>
      <c r="F126" s="55">
        <v>5.98</v>
      </c>
      <c r="G126" s="55">
        <v>82</v>
      </c>
      <c r="H126" s="72">
        <v>7289.5</v>
      </c>
      <c r="I126" s="211">
        <v>99956.36</v>
      </c>
      <c r="J126" s="2">
        <f>(E126*F126)</f>
        <v>7289.5004000000008</v>
      </c>
      <c r="K126" s="2">
        <f>(E126*G126)</f>
        <v>99956.36</v>
      </c>
      <c r="L126" s="16">
        <f>SUM(J126,K126)</f>
        <v>107245.86040000001</v>
      </c>
      <c r="M126" s="17">
        <f>SUM(J126-H126)</f>
        <v>4.0000000080908649E-4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4" x14ac:dyDescent="0.2">
      <c r="A127" s="301"/>
      <c r="B127" s="316"/>
      <c r="C127" s="324"/>
      <c r="D127" s="3" t="s">
        <v>12</v>
      </c>
      <c r="E127" s="58">
        <v>1193.8399999999999</v>
      </c>
      <c r="F127" s="55">
        <v>5.98</v>
      </c>
      <c r="G127" s="55">
        <v>82</v>
      </c>
      <c r="H127" s="72">
        <v>7139.16</v>
      </c>
      <c r="I127" s="211">
        <v>97894.88</v>
      </c>
      <c r="J127" s="2">
        <f t="shared" ref="J127:J128" si="112">(E127*F127)</f>
        <v>7139.1632</v>
      </c>
      <c r="K127" s="2">
        <f t="shared" ref="K127:K128" si="113">(E127*G127)</f>
        <v>97894.87999999999</v>
      </c>
      <c r="L127" s="16">
        <f t="shared" ref="L127:L128" si="114">SUM(J127,K127)</f>
        <v>105034.04319999999</v>
      </c>
      <c r="M127" s="17">
        <f t="shared" ref="M127:N128" si="115">SUM(J127-H127)</f>
        <v>3.200000000106229E-3</v>
      </c>
      <c r="N127" s="17">
        <f t="shared" si="115"/>
        <v>-1.4551915228366852E-11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301"/>
      <c r="B128" s="316"/>
      <c r="C128" s="324"/>
      <c r="D128" s="3" t="s">
        <v>13</v>
      </c>
      <c r="E128" s="58">
        <v>1199.8599999999999</v>
      </c>
      <c r="F128" s="55">
        <v>5.98</v>
      </c>
      <c r="G128" s="55">
        <v>82</v>
      </c>
      <c r="H128" s="72">
        <v>7175.16</v>
      </c>
      <c r="I128" s="211">
        <v>98388.52</v>
      </c>
      <c r="J128" s="2">
        <f t="shared" si="112"/>
        <v>7175.1628000000001</v>
      </c>
      <c r="K128" s="2">
        <f t="shared" si="113"/>
        <v>98388.51999999999</v>
      </c>
      <c r="L128" s="16">
        <f t="shared" si="114"/>
        <v>105563.6828</v>
      </c>
      <c r="M128" s="17">
        <f t="shared" si="115"/>
        <v>2.8000000002066372E-3</v>
      </c>
      <c r="N128" s="17">
        <f t="shared" si="115"/>
        <v>-1.4551915228366852E-11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ht="24" x14ac:dyDescent="0.2">
      <c r="A129" s="301"/>
      <c r="B129" s="316"/>
      <c r="C129" s="324"/>
      <c r="D129" s="23" t="s">
        <v>53</v>
      </c>
      <c r="E129" s="12">
        <f>SUM(E126,E127,E128)</f>
        <v>3612.6799999999994</v>
      </c>
      <c r="F129" s="12"/>
      <c r="G129" s="12"/>
      <c r="H129" s="12">
        <f t="shared" ref="H129:W129" si="116">SUM(H126,H127,H128)</f>
        <v>21603.82</v>
      </c>
      <c r="I129" s="12">
        <f t="shared" si="116"/>
        <v>296239.76</v>
      </c>
      <c r="J129" s="12">
        <f t="shared" si="116"/>
        <v>21603.826399999998</v>
      </c>
      <c r="K129" s="12">
        <f t="shared" si="116"/>
        <v>296239.76</v>
      </c>
      <c r="L129" s="12">
        <f t="shared" si="116"/>
        <v>317843.58639999997</v>
      </c>
      <c r="M129" s="12">
        <f t="shared" si="116"/>
        <v>6.4000000011219527E-3</v>
      </c>
      <c r="N129" s="12">
        <f t="shared" si="116"/>
        <v>-2.9103830456733704E-11</v>
      </c>
      <c r="O129" s="12">
        <f t="shared" si="116"/>
        <v>0</v>
      </c>
      <c r="P129" s="12">
        <f t="shared" si="116"/>
        <v>0</v>
      </c>
      <c r="Q129" s="12">
        <f t="shared" si="116"/>
        <v>0</v>
      </c>
      <c r="R129" s="12">
        <f t="shared" si="116"/>
        <v>0</v>
      </c>
      <c r="S129" s="12">
        <f t="shared" si="116"/>
        <v>0</v>
      </c>
      <c r="T129" s="12">
        <f t="shared" si="116"/>
        <v>0</v>
      </c>
      <c r="U129" s="12">
        <f t="shared" si="116"/>
        <v>0</v>
      </c>
      <c r="V129" s="12">
        <f t="shared" si="116"/>
        <v>0</v>
      </c>
      <c r="W129" s="12">
        <f t="shared" si="116"/>
        <v>0</v>
      </c>
      <c r="X129" s="13"/>
    </row>
    <row r="130" spans="1:24" x14ac:dyDescent="0.2">
      <c r="A130" s="301"/>
      <c r="B130" s="316"/>
      <c r="C130" s="324"/>
      <c r="D130" s="3" t="s">
        <v>14</v>
      </c>
      <c r="E130" s="58">
        <v>1331.8</v>
      </c>
      <c r="F130" s="55">
        <v>5.98</v>
      </c>
      <c r="G130" s="55">
        <v>82</v>
      </c>
      <c r="H130" s="74">
        <v>7964.16</v>
      </c>
      <c r="I130" s="213">
        <v>109207.6</v>
      </c>
      <c r="J130" s="2">
        <f>(E130*F130)</f>
        <v>7964.1640000000007</v>
      </c>
      <c r="K130" s="2">
        <f>(E130*G130)</f>
        <v>109207.59999999999</v>
      </c>
      <c r="L130" s="16">
        <f>SUM(J130,K130)</f>
        <v>117171.764</v>
      </c>
      <c r="M130" s="17">
        <f>SUM(J130-H130)</f>
        <v>4.0000000008149073E-3</v>
      </c>
      <c r="N130" s="17">
        <f>SUM(K130-I130)</f>
        <v>-1.4551915228366852E-11</v>
      </c>
      <c r="O130" s="2"/>
      <c r="P130" s="2"/>
      <c r="Q130" s="2">
        <v>62748.6</v>
      </c>
      <c r="R130" s="2"/>
      <c r="S130" s="62"/>
      <c r="T130" s="61"/>
      <c r="U130" s="61"/>
      <c r="V130" s="62"/>
      <c r="W130" s="1"/>
      <c r="X130" s="15"/>
    </row>
    <row r="131" spans="1:24" x14ac:dyDescent="0.2">
      <c r="A131" s="301"/>
      <c r="B131" s="316"/>
      <c r="C131" s="324"/>
      <c r="D131" s="3" t="s">
        <v>15</v>
      </c>
      <c r="E131" s="58">
        <v>1304.1400000000001</v>
      </c>
      <c r="F131" s="55">
        <v>5.98</v>
      </c>
      <c r="G131" s="55">
        <v>82</v>
      </c>
      <c r="H131" s="74">
        <v>7798.7572000000009</v>
      </c>
      <c r="I131" s="215">
        <v>106939.48000000001</v>
      </c>
      <c r="J131" s="2">
        <f>(E131*F131)</f>
        <v>7798.7572000000009</v>
      </c>
      <c r="K131" s="2">
        <f>(E131*G131)</f>
        <v>106939.48000000001</v>
      </c>
      <c r="L131" s="16">
        <f t="shared" ref="L131:L132" si="117">SUM(J131,K131)</f>
        <v>114738.23720000002</v>
      </c>
      <c r="M131" s="17">
        <f t="shared" ref="M131:N132" si="118">SUM(J131-H131)</f>
        <v>0</v>
      </c>
      <c r="N131" s="17">
        <f t="shared" si="118"/>
        <v>0</v>
      </c>
      <c r="O131" s="2"/>
      <c r="P131" s="2">
        <v>13605.05</v>
      </c>
      <c r="Q131" s="2"/>
      <c r="R131" s="2"/>
      <c r="S131" s="62"/>
      <c r="T131" s="61"/>
      <c r="U131" s="61"/>
      <c r="V131" s="62"/>
      <c r="W131" s="1"/>
      <c r="X131" s="15"/>
    </row>
    <row r="132" spans="1:24" x14ac:dyDescent="0.2">
      <c r="A132" s="301"/>
      <c r="B132" s="316"/>
      <c r="C132" s="324"/>
      <c r="D132" s="3" t="s">
        <v>16</v>
      </c>
      <c r="E132" s="59">
        <v>1245</v>
      </c>
      <c r="F132" s="55">
        <v>5.98</v>
      </c>
      <c r="G132" s="55">
        <v>82</v>
      </c>
      <c r="H132" s="74">
        <v>7445.1</v>
      </c>
      <c r="I132" s="215">
        <v>102090</v>
      </c>
      <c r="J132" s="2">
        <f>(E132*F132)</f>
        <v>7445.1</v>
      </c>
      <c r="K132" s="2">
        <f t="shared" ref="K132" si="119">(E132*G132)</f>
        <v>102090</v>
      </c>
      <c r="L132" s="16">
        <f t="shared" si="117"/>
        <v>109535.1</v>
      </c>
      <c r="M132" s="17">
        <f t="shared" si="118"/>
        <v>0</v>
      </c>
      <c r="N132" s="17">
        <f t="shared" si="118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15"/>
    </row>
    <row r="133" spans="1:24" ht="24" x14ac:dyDescent="0.2">
      <c r="A133" s="301"/>
      <c r="B133" s="316"/>
      <c r="C133" s="324"/>
      <c r="D133" s="23" t="s">
        <v>54</v>
      </c>
      <c r="E133" s="12">
        <f>SUM(E130,E131,E132)</f>
        <v>3880.94</v>
      </c>
      <c r="F133" s="12"/>
      <c r="G133" s="12"/>
      <c r="H133" s="12">
        <f t="shared" ref="H133:W133" si="120">SUM(H130,H131,H132)</f>
        <v>23208.017200000002</v>
      </c>
      <c r="I133" s="12">
        <f t="shared" si="120"/>
        <v>318237.08</v>
      </c>
      <c r="J133" s="12">
        <f t="shared" si="120"/>
        <v>23208.021200000003</v>
      </c>
      <c r="K133" s="12">
        <f t="shared" si="120"/>
        <v>318237.08</v>
      </c>
      <c r="L133" s="12">
        <f t="shared" si="120"/>
        <v>341445.10120000003</v>
      </c>
      <c r="M133" s="12">
        <f t="shared" si="120"/>
        <v>4.0000000008149073E-3</v>
      </c>
      <c r="N133" s="12">
        <f t="shared" si="120"/>
        <v>-1.4551915228366852E-11</v>
      </c>
      <c r="O133" s="12">
        <f t="shared" si="120"/>
        <v>0</v>
      </c>
      <c r="P133" s="12">
        <f t="shared" si="120"/>
        <v>13605.05</v>
      </c>
      <c r="Q133" s="12">
        <f t="shared" si="120"/>
        <v>62748.6</v>
      </c>
      <c r="R133" s="12">
        <f t="shared" si="120"/>
        <v>0</v>
      </c>
      <c r="S133" s="12">
        <f t="shared" si="120"/>
        <v>0</v>
      </c>
      <c r="T133" s="12">
        <f t="shared" si="120"/>
        <v>0</v>
      </c>
      <c r="U133" s="12">
        <f t="shared" si="120"/>
        <v>0</v>
      </c>
      <c r="V133" s="63">
        <f t="shared" si="120"/>
        <v>0</v>
      </c>
      <c r="W133" s="12">
        <f t="shared" si="120"/>
        <v>0</v>
      </c>
      <c r="X133" s="13"/>
    </row>
    <row r="134" spans="1:24" x14ac:dyDescent="0.2">
      <c r="A134" s="301"/>
      <c r="B134" s="316"/>
      <c r="C134" s="324"/>
      <c r="D134" s="3" t="s">
        <v>17</v>
      </c>
      <c r="E134" s="58">
        <v>1184.6600000000001</v>
      </c>
      <c r="F134" s="55">
        <v>5.98</v>
      </c>
      <c r="G134" s="55">
        <v>82</v>
      </c>
      <c r="H134" s="56">
        <v>7084.2668000000012</v>
      </c>
      <c r="I134" s="214">
        <v>97142.12000000001</v>
      </c>
      <c r="J134" s="2">
        <f>(E134*F134)</f>
        <v>7084.2668000000012</v>
      </c>
      <c r="K134" s="2">
        <f>(E134*G134)</f>
        <v>97142.12000000001</v>
      </c>
      <c r="L134" s="16">
        <f>SUM(J134,K134)</f>
        <v>104226.38680000001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301"/>
      <c r="B135" s="316"/>
      <c r="C135" s="324"/>
      <c r="D135" s="3" t="s">
        <v>18</v>
      </c>
      <c r="E135" s="58">
        <v>1095.7</v>
      </c>
      <c r="F135" s="55">
        <v>5.98</v>
      </c>
      <c r="G135" s="55">
        <v>82</v>
      </c>
      <c r="H135" s="56">
        <v>6552.286000000001</v>
      </c>
      <c r="I135" s="56">
        <v>89847.400000000009</v>
      </c>
      <c r="J135" s="2">
        <f>(E135*F135)</f>
        <v>6552.286000000001</v>
      </c>
      <c r="K135" s="2">
        <f t="shared" ref="K135:K136" si="121">(E135*G135)</f>
        <v>89847.400000000009</v>
      </c>
      <c r="L135" s="16">
        <f t="shared" ref="L135:L136" si="122">SUM(J135,K135)</f>
        <v>96399.686000000016</v>
      </c>
      <c r="M135" s="17">
        <f t="shared" ref="M135:N136" si="123">SUM(J135-H135)</f>
        <v>0</v>
      </c>
      <c r="N135" s="17">
        <f t="shared" si="123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x14ac:dyDescent="0.2">
      <c r="A136" s="302"/>
      <c r="B136" s="317"/>
      <c r="C136" s="325"/>
      <c r="D136" s="3" t="s">
        <v>19</v>
      </c>
      <c r="E136" s="59">
        <v>1046.42</v>
      </c>
      <c r="F136" s="55">
        <v>5.98</v>
      </c>
      <c r="G136" s="55">
        <v>82</v>
      </c>
      <c r="H136" s="56">
        <v>6257.5916000000007</v>
      </c>
      <c r="I136" s="214">
        <v>85806.44</v>
      </c>
      <c r="J136" s="2">
        <f>(E136*F136)</f>
        <v>6257.5916000000007</v>
      </c>
      <c r="K136" s="2">
        <f t="shared" si="121"/>
        <v>85806.44</v>
      </c>
      <c r="L136" s="16">
        <f t="shared" si="122"/>
        <v>92064.031600000002</v>
      </c>
      <c r="M136" s="17">
        <f t="shared" si="123"/>
        <v>0</v>
      </c>
      <c r="N136" s="17">
        <f t="shared" si="123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4" ht="24.75" x14ac:dyDescent="0.25">
      <c r="A137" s="4"/>
      <c r="B137" s="4"/>
      <c r="C137" s="4"/>
      <c r="D137" s="23" t="s">
        <v>55</v>
      </c>
      <c r="E137" s="12">
        <f>SUM(E134,E135,E136)</f>
        <v>3326.78</v>
      </c>
      <c r="F137" s="12"/>
      <c r="G137" s="12"/>
      <c r="H137" s="49">
        <f>SUM(H134:H136)</f>
        <v>19894.144400000001</v>
      </c>
      <c r="I137" s="49">
        <f>SUM(I134:I136)</f>
        <v>272795.96000000002</v>
      </c>
      <c r="J137" s="12">
        <f t="shared" ref="J137:W137" si="124">SUM(J134,J135,J136)</f>
        <v>19894.144400000001</v>
      </c>
      <c r="K137" s="12">
        <f t="shared" si="124"/>
        <v>272795.96000000002</v>
      </c>
      <c r="L137" s="12">
        <f t="shared" si="124"/>
        <v>292690.10440000001</v>
      </c>
      <c r="M137" s="12">
        <f t="shared" si="124"/>
        <v>0</v>
      </c>
      <c r="N137" s="12">
        <f t="shared" si="124"/>
        <v>0</v>
      </c>
      <c r="O137" s="12">
        <f t="shared" si="124"/>
        <v>0</v>
      </c>
      <c r="P137" s="12">
        <f t="shared" si="124"/>
        <v>0</v>
      </c>
      <c r="Q137" s="12">
        <f t="shared" si="124"/>
        <v>0</v>
      </c>
      <c r="R137" s="12">
        <f t="shared" si="124"/>
        <v>0</v>
      </c>
      <c r="S137" s="12">
        <f t="shared" si="124"/>
        <v>0</v>
      </c>
      <c r="T137" s="12">
        <f t="shared" si="124"/>
        <v>0</v>
      </c>
      <c r="U137" s="12">
        <f t="shared" si="124"/>
        <v>0</v>
      </c>
      <c r="V137" s="63">
        <f t="shared" si="124"/>
        <v>0</v>
      </c>
      <c r="W137" s="12">
        <f t="shared" si="124"/>
        <v>0</v>
      </c>
      <c r="X137" s="13"/>
    </row>
    <row r="138" spans="1:24" ht="24" x14ac:dyDescent="0.2">
      <c r="A138" s="38"/>
      <c r="B138" s="38"/>
      <c r="C138" s="39"/>
      <c r="D138" s="37" t="s">
        <v>58</v>
      </c>
      <c r="E138" s="40">
        <f>SUM(E125+E129+E133+E137)</f>
        <v>13935.42</v>
      </c>
      <c r="F138" s="40"/>
      <c r="G138" s="40"/>
      <c r="H138" s="48">
        <f>SUM(H125,H129,H133,H137)</f>
        <v>83333.801600000006</v>
      </c>
      <c r="I138" s="48">
        <f>SUM(I125,I129,I133,I137)</f>
        <v>1142704.44</v>
      </c>
      <c r="J138" s="40">
        <f>SUM(J125+J129+J133+J137)</f>
        <v>83333.811600000001</v>
      </c>
      <c r="K138" s="40">
        <f t="shared" ref="K138:W138" si="125">SUM(K125+K129+K133+K137)</f>
        <v>1142704.44</v>
      </c>
      <c r="L138" s="40">
        <f t="shared" si="125"/>
        <v>1226038.2516000001</v>
      </c>
      <c r="M138" s="40">
        <f t="shared" si="125"/>
        <v>1.0000000003856258E-2</v>
      </c>
      <c r="N138" s="40">
        <f t="shared" si="125"/>
        <v>-2.9103830456733704E-11</v>
      </c>
      <c r="O138" s="40">
        <f t="shared" si="125"/>
        <v>0</v>
      </c>
      <c r="P138" s="40">
        <f t="shared" si="125"/>
        <v>13605.05</v>
      </c>
      <c r="Q138" s="40">
        <f t="shared" si="125"/>
        <v>62748.6</v>
      </c>
      <c r="R138" s="40">
        <f t="shared" si="125"/>
        <v>47195.62</v>
      </c>
      <c r="S138" s="40">
        <f t="shared" si="125"/>
        <v>601585.91</v>
      </c>
      <c r="T138" s="40">
        <f t="shared" si="125"/>
        <v>0</v>
      </c>
      <c r="U138" s="40">
        <f t="shared" si="125"/>
        <v>0</v>
      </c>
      <c r="V138" s="64">
        <f t="shared" si="125"/>
        <v>0</v>
      </c>
      <c r="W138" s="40">
        <f t="shared" si="125"/>
        <v>0</v>
      </c>
      <c r="X138" s="42" t="s">
        <v>89</v>
      </c>
    </row>
    <row r="139" spans="1:24" ht="36" x14ac:dyDescent="0.2">
      <c r="A139" s="24"/>
      <c r="B139" s="24"/>
      <c r="C139" s="25"/>
      <c r="D139" s="26" t="s">
        <v>59</v>
      </c>
      <c r="E139" s="27">
        <f>E138+'2020'!E139</f>
        <v>147140.97</v>
      </c>
      <c r="F139" s="27"/>
      <c r="G139" s="27"/>
      <c r="H139" s="27">
        <f>H138+'2020'!H139</f>
        <v>579673.8378000001</v>
      </c>
      <c r="I139" s="27">
        <f>I138+'2020'!I139</f>
        <v>4687025.8499999996</v>
      </c>
      <c r="J139" s="27">
        <f>J138+'2020'!J139</f>
        <v>783288.10640000005</v>
      </c>
      <c r="K139" s="27">
        <f>K138+'2020'!K139</f>
        <v>5579199.25</v>
      </c>
      <c r="L139" s="27">
        <f>L138+'2020'!L139</f>
        <v>6362487.3563999999</v>
      </c>
      <c r="M139" s="27">
        <f>M138+'2020'!M139</f>
        <v>203614.26860000001</v>
      </c>
      <c r="N139" s="27">
        <f>N138+'2020'!N139</f>
        <v>892173.4</v>
      </c>
      <c r="O139" s="27">
        <f>O138+'2020'!O139</f>
        <v>0</v>
      </c>
      <c r="P139" s="27">
        <f>P138</f>
        <v>13605.05</v>
      </c>
      <c r="Q139" s="27">
        <f>Q138+'2020'!P139</f>
        <v>62748.6</v>
      </c>
      <c r="R139" s="27">
        <f>R138</f>
        <v>47195.62</v>
      </c>
      <c r="S139" s="27">
        <f>S138+'2020'!Q139</f>
        <v>601585.91</v>
      </c>
      <c r="T139" s="27">
        <f>(H139+P139)-R139</f>
        <v>546083.26780000015</v>
      </c>
      <c r="U139" s="190">
        <f>(I139+Q139)-S139</f>
        <v>4148188.5399999991</v>
      </c>
      <c r="V139" s="27">
        <f>V138+'2020'!S139</f>
        <v>0</v>
      </c>
      <c r="W139" s="27">
        <f>W138+'2020'!T139</f>
        <v>0</v>
      </c>
      <c r="X139" s="28"/>
    </row>
    <row r="140" spans="1:24" x14ac:dyDescent="0.2">
      <c r="A140" s="306">
        <v>8</v>
      </c>
      <c r="B140" s="309" t="s">
        <v>33</v>
      </c>
      <c r="C140" s="312" t="s">
        <v>28</v>
      </c>
      <c r="D140" s="3" t="s">
        <v>8</v>
      </c>
      <c r="E140" s="58">
        <v>21.46</v>
      </c>
      <c r="F140" s="55">
        <v>5.98</v>
      </c>
      <c r="G140" s="55">
        <v>82</v>
      </c>
      <c r="H140" s="56">
        <v>128.33000000000001</v>
      </c>
      <c r="I140" s="183">
        <v>1759.72</v>
      </c>
      <c r="J140" s="2">
        <f>SUM(E140*F140)</f>
        <v>128.33080000000001</v>
      </c>
      <c r="K140" s="2">
        <f>SUM(E140*G140)</f>
        <v>1759.72</v>
      </c>
      <c r="L140" s="16">
        <f>SUM(J140,K140)</f>
        <v>1888.0508</v>
      </c>
      <c r="M140" s="17">
        <f>SUM(J140-H140)</f>
        <v>7.9999999999813554E-4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4" x14ac:dyDescent="0.2">
      <c r="A141" s="307"/>
      <c r="B141" s="310"/>
      <c r="C141" s="313"/>
      <c r="D141" s="3" t="s">
        <v>9</v>
      </c>
      <c r="E141" s="59">
        <v>29.44</v>
      </c>
      <c r="F141" s="55">
        <v>5.98</v>
      </c>
      <c r="G141" s="55">
        <v>82</v>
      </c>
      <c r="H141" s="56">
        <v>176.05</v>
      </c>
      <c r="I141" s="183">
        <v>2414.08</v>
      </c>
      <c r="J141" s="2">
        <f t="shared" ref="J141:J142" si="126">SUM(E141*F141)</f>
        <v>176.05120000000002</v>
      </c>
      <c r="K141" s="2">
        <f t="shared" ref="K141:K142" si="127">SUM(E141*G141)</f>
        <v>2414.08</v>
      </c>
      <c r="L141" s="16">
        <f t="shared" ref="L141:L143" si="128">SUM(J141,K141)</f>
        <v>2590.1311999999998</v>
      </c>
      <c r="M141" s="17">
        <f t="shared" ref="M141:N143" si="129">SUM(J141-H141)</f>
        <v>1.2000000000114142E-3</v>
      </c>
      <c r="N141" s="17">
        <f t="shared" si="129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ht="24" hidden="1" x14ac:dyDescent="0.2">
      <c r="A142" s="307"/>
      <c r="B142" s="310"/>
      <c r="C142" s="313"/>
      <c r="D142" s="69" t="s">
        <v>63</v>
      </c>
      <c r="E142" s="59"/>
      <c r="F142" s="55">
        <v>5.98</v>
      </c>
      <c r="G142" s="55">
        <v>82</v>
      </c>
      <c r="H142" s="56"/>
      <c r="I142" s="56"/>
      <c r="J142" s="2">
        <f t="shared" si="126"/>
        <v>0</v>
      </c>
      <c r="K142" s="2">
        <f t="shared" si="127"/>
        <v>0</v>
      </c>
      <c r="L142" s="16">
        <f t="shared" si="128"/>
        <v>0</v>
      </c>
      <c r="M142" s="17">
        <f t="shared" si="129"/>
        <v>0</v>
      </c>
      <c r="N142" s="17">
        <f t="shared" si="129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07"/>
      <c r="B143" s="310"/>
      <c r="C143" s="313"/>
      <c r="D143" s="69" t="s">
        <v>65</v>
      </c>
      <c r="E143" s="57">
        <v>32</v>
      </c>
      <c r="F143" s="55">
        <v>5.98</v>
      </c>
      <c r="G143" s="55">
        <v>82</v>
      </c>
      <c r="H143" s="56">
        <v>191.36</v>
      </c>
      <c r="I143" s="183">
        <v>2624</v>
      </c>
      <c r="J143" s="16">
        <f t="shared" ref="J143" si="130">(E143*F143)</f>
        <v>191.36</v>
      </c>
      <c r="K143" s="16">
        <f>SUM(E143*G143)</f>
        <v>2624</v>
      </c>
      <c r="L143" s="16">
        <f t="shared" si="128"/>
        <v>2815.36</v>
      </c>
      <c r="M143" s="17">
        <f t="shared" si="129"/>
        <v>0</v>
      </c>
      <c r="N143" s="17">
        <f t="shared" si="129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07"/>
      <c r="B144" s="310"/>
      <c r="C144" s="313"/>
      <c r="D144" s="23" t="s">
        <v>52</v>
      </c>
      <c r="E144" s="12">
        <f>SUM(E140,E141,E142:E143)</f>
        <v>82.9</v>
      </c>
      <c r="F144" s="12"/>
      <c r="G144" s="12"/>
      <c r="H144" s="12">
        <f t="shared" ref="H144:W144" si="131">SUM(H140,H141,H142:H143)</f>
        <v>495.74</v>
      </c>
      <c r="I144" s="12">
        <f t="shared" si="131"/>
        <v>6797.8</v>
      </c>
      <c r="J144" s="12">
        <f t="shared" si="131"/>
        <v>495.74200000000008</v>
      </c>
      <c r="K144" s="12">
        <f t="shared" si="131"/>
        <v>6797.8</v>
      </c>
      <c r="L144" s="12">
        <f t="shared" si="131"/>
        <v>7293.5419999999995</v>
      </c>
      <c r="M144" s="12">
        <f t="shared" si="131"/>
        <v>2.0000000000095497E-3</v>
      </c>
      <c r="N144" s="12">
        <f t="shared" si="131"/>
        <v>0</v>
      </c>
      <c r="O144" s="12">
        <f t="shared" si="131"/>
        <v>0</v>
      </c>
      <c r="P144" s="12">
        <f t="shared" si="131"/>
        <v>0</v>
      </c>
      <c r="Q144" s="12">
        <f t="shared" si="131"/>
        <v>0</v>
      </c>
      <c r="R144" s="12">
        <f t="shared" si="131"/>
        <v>0</v>
      </c>
      <c r="S144" s="12">
        <f t="shared" si="131"/>
        <v>0</v>
      </c>
      <c r="T144" s="12">
        <f t="shared" si="131"/>
        <v>0</v>
      </c>
      <c r="U144" s="12">
        <f t="shared" si="131"/>
        <v>0</v>
      </c>
      <c r="V144" s="12">
        <f t="shared" si="131"/>
        <v>0</v>
      </c>
      <c r="W144" s="12">
        <f t="shared" si="131"/>
        <v>0</v>
      </c>
      <c r="X144" s="13"/>
    </row>
    <row r="145" spans="1:24" x14ac:dyDescent="0.2">
      <c r="A145" s="307"/>
      <c r="B145" s="310"/>
      <c r="C145" s="313"/>
      <c r="D145" s="3" t="s">
        <v>11</v>
      </c>
      <c r="E145" s="58">
        <v>33</v>
      </c>
      <c r="F145" s="55">
        <v>5.98</v>
      </c>
      <c r="G145" s="55">
        <v>82</v>
      </c>
      <c r="H145" s="56">
        <v>197.34</v>
      </c>
      <c r="I145" s="183">
        <v>2706</v>
      </c>
      <c r="J145" s="2">
        <f>SUM(E145*F145)</f>
        <v>197.34</v>
      </c>
      <c r="K145" s="2">
        <f>(E145*G145)</f>
        <v>2706</v>
      </c>
      <c r="L145" s="16">
        <f>SUM(J145,K145)</f>
        <v>2903.34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07"/>
      <c r="B146" s="310"/>
      <c r="C146" s="313"/>
      <c r="D146" s="3" t="s">
        <v>12</v>
      </c>
      <c r="E146" s="58">
        <v>30.48</v>
      </c>
      <c r="F146" s="55">
        <v>5.98</v>
      </c>
      <c r="G146" s="55">
        <v>82</v>
      </c>
      <c r="H146" s="56">
        <v>182.27</v>
      </c>
      <c r="I146" s="183">
        <v>2499.36</v>
      </c>
      <c r="J146" s="2">
        <f t="shared" ref="J146:J147" si="132">SUM(E146*F146)</f>
        <v>182.27040000000002</v>
      </c>
      <c r="K146" s="2">
        <f t="shared" ref="K146:K147" si="133">(E146*G146)</f>
        <v>2499.36</v>
      </c>
      <c r="L146" s="16">
        <f t="shared" ref="L146:L147" si="134">SUM(J146,K146)</f>
        <v>2681.6304</v>
      </c>
      <c r="M146" s="17">
        <f t="shared" ref="M146:N147" si="135">SUM(J146-H146)</f>
        <v>4.0000000001327862E-4</v>
      </c>
      <c r="N146" s="17">
        <f t="shared" si="135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07"/>
      <c r="B147" s="310"/>
      <c r="C147" s="313"/>
      <c r="D147" s="3" t="s">
        <v>13</v>
      </c>
      <c r="E147" s="58">
        <v>42.74</v>
      </c>
      <c r="F147" s="55">
        <v>5.98</v>
      </c>
      <c r="G147" s="55">
        <v>82</v>
      </c>
      <c r="H147" s="56">
        <v>255.59</v>
      </c>
      <c r="I147" s="183">
        <v>3504.68</v>
      </c>
      <c r="J147" s="2">
        <f t="shared" si="132"/>
        <v>255.58520000000004</v>
      </c>
      <c r="K147" s="2">
        <f t="shared" si="133"/>
        <v>3504.6800000000003</v>
      </c>
      <c r="L147" s="16">
        <f t="shared" si="134"/>
        <v>3760.2652000000003</v>
      </c>
      <c r="M147" s="17">
        <f t="shared" si="135"/>
        <v>-4.7999999999603915E-3</v>
      </c>
      <c r="N147" s="17">
        <f t="shared" si="135"/>
        <v>4.5474735088646412E-13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07"/>
      <c r="B148" s="310"/>
      <c r="C148" s="313"/>
      <c r="D148" s="23" t="s">
        <v>53</v>
      </c>
      <c r="E148" s="12">
        <f>SUM(E145,E146,E147)</f>
        <v>106.22</v>
      </c>
      <c r="F148" s="12"/>
      <c r="G148" s="12"/>
      <c r="H148" s="29">
        <f>SUM(H145:H147)</f>
        <v>635.20000000000005</v>
      </c>
      <c r="I148" s="29">
        <f>SUM(I145:I147)</f>
        <v>8710.0400000000009</v>
      </c>
      <c r="J148" s="12">
        <f t="shared" ref="J148:W148" si="136">SUM(J145,J146,J147)</f>
        <v>635.19560000000001</v>
      </c>
      <c r="K148" s="12">
        <f t="shared" si="136"/>
        <v>8710.0400000000009</v>
      </c>
      <c r="L148" s="12">
        <f t="shared" si="136"/>
        <v>9345.2356</v>
      </c>
      <c r="M148" s="12">
        <f t="shared" si="136"/>
        <v>-4.3999999999471129E-3</v>
      </c>
      <c r="N148" s="12">
        <f t="shared" si="136"/>
        <v>4.5474735088646412E-13</v>
      </c>
      <c r="O148" s="12">
        <f t="shared" si="136"/>
        <v>0</v>
      </c>
      <c r="P148" s="12">
        <f t="shared" si="136"/>
        <v>0</v>
      </c>
      <c r="Q148" s="12">
        <f t="shared" si="136"/>
        <v>0</v>
      </c>
      <c r="R148" s="12">
        <f t="shared" si="136"/>
        <v>0</v>
      </c>
      <c r="S148" s="12">
        <f t="shared" si="136"/>
        <v>0</v>
      </c>
      <c r="T148" s="12">
        <f t="shared" si="136"/>
        <v>0</v>
      </c>
      <c r="U148" s="12">
        <f t="shared" si="136"/>
        <v>0</v>
      </c>
      <c r="V148" s="63">
        <f t="shared" si="136"/>
        <v>0</v>
      </c>
      <c r="W148" s="12">
        <f t="shared" si="136"/>
        <v>0</v>
      </c>
      <c r="X148" s="13"/>
    </row>
    <row r="149" spans="1:24" x14ac:dyDescent="0.2">
      <c r="A149" s="307"/>
      <c r="B149" s="310"/>
      <c r="C149" s="313"/>
      <c r="D149" s="3" t="s">
        <v>14</v>
      </c>
      <c r="E149" s="58">
        <v>27.26</v>
      </c>
      <c r="F149" s="55">
        <v>5.98</v>
      </c>
      <c r="G149" s="55">
        <v>82</v>
      </c>
      <c r="H149" s="56">
        <v>163.01</v>
      </c>
      <c r="I149" s="183">
        <v>2235.3200000000002</v>
      </c>
      <c r="J149" s="2">
        <f>SUM(E149*F149)</f>
        <v>163.01480000000001</v>
      </c>
      <c r="K149" s="2">
        <f>(E149*G149)</f>
        <v>2235.3200000000002</v>
      </c>
      <c r="L149" s="16">
        <f>SUM(J149,K149)</f>
        <v>2398.3348000000001</v>
      </c>
      <c r="M149" s="17">
        <f>SUM(J149-H149)</f>
        <v>4.8000000000172349E-3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07"/>
      <c r="B150" s="310"/>
      <c r="C150" s="313"/>
      <c r="D150" s="3" t="s">
        <v>15</v>
      </c>
      <c r="E150" s="58">
        <v>37.119999999999997</v>
      </c>
      <c r="F150" s="55">
        <v>5.98</v>
      </c>
      <c r="G150" s="55">
        <v>82</v>
      </c>
      <c r="H150" s="56">
        <v>221.98</v>
      </c>
      <c r="I150" s="183">
        <v>3043.8399999999997</v>
      </c>
      <c r="J150" s="2">
        <f t="shared" ref="J150:J151" si="137">SUM(E150*F150)</f>
        <v>221.9776</v>
      </c>
      <c r="K150" s="2">
        <f t="shared" ref="K150:K151" si="138">(E150*G150)</f>
        <v>3043.8399999999997</v>
      </c>
      <c r="L150" s="16">
        <f t="shared" ref="L150:L151" si="139">SUM(J150,K150)</f>
        <v>3265.8175999999999</v>
      </c>
      <c r="M150" s="17">
        <f t="shared" ref="M150:N151" si="140">SUM(J150-H150)</f>
        <v>-2.3999999999944066E-3</v>
      </c>
      <c r="N150" s="17">
        <f t="shared" si="140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07"/>
      <c r="B151" s="310"/>
      <c r="C151" s="313"/>
      <c r="D151" s="3" t="s">
        <v>16</v>
      </c>
      <c r="E151" s="59">
        <v>35.840000000000003</v>
      </c>
      <c r="F151" s="55">
        <v>5.98</v>
      </c>
      <c r="G151" s="55">
        <v>82</v>
      </c>
      <c r="H151" s="56">
        <v>214.32320000000004</v>
      </c>
      <c r="I151" s="183">
        <v>2938.88</v>
      </c>
      <c r="J151" s="2">
        <f t="shared" si="137"/>
        <v>214.32320000000004</v>
      </c>
      <c r="K151" s="2">
        <f t="shared" si="138"/>
        <v>2938.88</v>
      </c>
      <c r="L151" s="16">
        <f t="shared" si="139"/>
        <v>3153.2031999999999</v>
      </c>
      <c r="M151" s="17">
        <f t="shared" si="140"/>
        <v>0</v>
      </c>
      <c r="N151" s="17">
        <f t="shared" si="140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07"/>
      <c r="B152" s="310"/>
      <c r="C152" s="313"/>
      <c r="D152" s="23" t="s">
        <v>54</v>
      </c>
      <c r="E152" s="12">
        <f>SUM(E149,E150,E151)</f>
        <v>100.22</v>
      </c>
      <c r="F152" s="12"/>
      <c r="G152" s="12"/>
      <c r="H152" s="29">
        <f>SUM(H149:H151)</f>
        <v>599.31320000000005</v>
      </c>
      <c r="I152" s="29">
        <f>SUM(I149:I151)</f>
        <v>8218.0400000000009</v>
      </c>
      <c r="J152" s="12">
        <f t="shared" ref="J152:W152" si="141">SUM(J149,J150,J151)</f>
        <v>599.31560000000002</v>
      </c>
      <c r="K152" s="12">
        <f t="shared" si="141"/>
        <v>8218.0400000000009</v>
      </c>
      <c r="L152" s="12">
        <f t="shared" si="141"/>
        <v>8817.355599999999</v>
      </c>
      <c r="M152" s="12">
        <f t="shared" si="141"/>
        <v>2.4000000000228283E-3</v>
      </c>
      <c r="N152" s="12">
        <f t="shared" si="141"/>
        <v>0</v>
      </c>
      <c r="O152" s="12">
        <f t="shared" si="141"/>
        <v>0</v>
      </c>
      <c r="P152" s="12">
        <f t="shared" si="141"/>
        <v>0</v>
      </c>
      <c r="Q152" s="12">
        <f t="shared" si="141"/>
        <v>0</v>
      </c>
      <c r="R152" s="12">
        <f t="shared" si="141"/>
        <v>0</v>
      </c>
      <c r="S152" s="12">
        <f t="shared" si="141"/>
        <v>0</v>
      </c>
      <c r="T152" s="12">
        <f t="shared" si="141"/>
        <v>0</v>
      </c>
      <c r="U152" s="12">
        <f t="shared" si="141"/>
        <v>0</v>
      </c>
      <c r="V152" s="63">
        <f t="shared" si="141"/>
        <v>0</v>
      </c>
      <c r="W152" s="12">
        <f t="shared" si="141"/>
        <v>0</v>
      </c>
      <c r="X152" s="13"/>
    </row>
    <row r="153" spans="1:24" x14ac:dyDescent="0.2">
      <c r="A153" s="307"/>
      <c r="B153" s="310"/>
      <c r="C153" s="313"/>
      <c r="D153" s="3" t="s">
        <v>17</v>
      </c>
      <c r="E153" s="58">
        <v>45.46</v>
      </c>
      <c r="F153" s="55">
        <v>5.98</v>
      </c>
      <c r="G153" s="55">
        <v>82</v>
      </c>
      <c r="H153" s="56">
        <v>271.85080000000005</v>
      </c>
      <c r="I153" s="183">
        <v>3727.7200000000003</v>
      </c>
      <c r="J153" s="2">
        <f>SUM(E153*F153)</f>
        <v>271.85080000000005</v>
      </c>
      <c r="K153" s="2">
        <f>(E153*G153)</f>
        <v>3727.7200000000003</v>
      </c>
      <c r="L153" s="16">
        <f>SUM(J153,K153)</f>
        <v>3999.5708000000004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07"/>
      <c r="B154" s="310"/>
      <c r="C154" s="313"/>
      <c r="D154" s="3" t="s">
        <v>18</v>
      </c>
      <c r="E154" s="58">
        <v>46.58</v>
      </c>
      <c r="F154" s="55">
        <v>5.98</v>
      </c>
      <c r="G154" s="55">
        <v>82</v>
      </c>
      <c r="H154" s="56">
        <v>278.54840000000002</v>
      </c>
      <c r="I154" s="183">
        <v>3819.56</v>
      </c>
      <c r="J154" s="2">
        <f t="shared" ref="J154:J155" si="142">SUM(E154*F154)</f>
        <v>278.54840000000002</v>
      </c>
      <c r="K154" s="2">
        <f t="shared" ref="K154:K155" si="143">(E154*G154)</f>
        <v>3819.56</v>
      </c>
      <c r="L154" s="16">
        <f t="shared" ref="L154:L155" si="144">SUM(J154,K154)</f>
        <v>4098.1084000000001</v>
      </c>
      <c r="M154" s="17">
        <f t="shared" ref="M154:N155" si="145">SUM(J154-H154)</f>
        <v>0</v>
      </c>
      <c r="N154" s="17">
        <f t="shared" si="145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08"/>
      <c r="B155" s="311"/>
      <c r="C155" s="314"/>
      <c r="D155" s="3" t="s">
        <v>19</v>
      </c>
      <c r="E155" s="59">
        <v>40.42</v>
      </c>
      <c r="F155" s="55">
        <v>5.98</v>
      </c>
      <c r="G155" s="55">
        <v>82</v>
      </c>
      <c r="H155" s="56">
        <v>241.71160000000003</v>
      </c>
      <c r="I155" s="183">
        <v>3314.44</v>
      </c>
      <c r="J155" s="2">
        <f t="shared" si="142"/>
        <v>241.71160000000003</v>
      </c>
      <c r="K155" s="2">
        <f t="shared" si="143"/>
        <v>3314.44</v>
      </c>
      <c r="L155" s="16">
        <f t="shared" si="144"/>
        <v>3556.1516000000001</v>
      </c>
      <c r="M155" s="17">
        <f t="shared" si="145"/>
        <v>0</v>
      </c>
      <c r="N155" s="17">
        <f t="shared" si="145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132.45999999999998</v>
      </c>
      <c r="F156" s="12"/>
      <c r="G156" s="12"/>
      <c r="H156" s="49">
        <f>SUM(H153:H155)</f>
        <v>792.11080000000015</v>
      </c>
      <c r="I156" s="49">
        <f>SUM(I153:I155)</f>
        <v>10861.720000000001</v>
      </c>
      <c r="J156" s="12">
        <f t="shared" ref="J156:W156" si="146">SUM(J153,J154,J155)</f>
        <v>792.11080000000015</v>
      </c>
      <c r="K156" s="12">
        <f t="shared" si="146"/>
        <v>10861.720000000001</v>
      </c>
      <c r="L156" s="12">
        <f t="shared" si="146"/>
        <v>11653.8308</v>
      </c>
      <c r="M156" s="12">
        <f t="shared" si="146"/>
        <v>0</v>
      </c>
      <c r="N156" s="12">
        <f t="shared" si="146"/>
        <v>0</v>
      </c>
      <c r="O156" s="12">
        <f t="shared" si="146"/>
        <v>0</v>
      </c>
      <c r="P156" s="12">
        <f t="shared" si="146"/>
        <v>0</v>
      </c>
      <c r="Q156" s="12">
        <f t="shared" si="146"/>
        <v>0</v>
      </c>
      <c r="R156" s="12">
        <f t="shared" si="146"/>
        <v>0</v>
      </c>
      <c r="S156" s="12">
        <f t="shared" si="146"/>
        <v>0</v>
      </c>
      <c r="T156" s="12">
        <f t="shared" si="146"/>
        <v>0</v>
      </c>
      <c r="U156" s="12">
        <f t="shared" si="146"/>
        <v>0</v>
      </c>
      <c r="V156" s="63">
        <f t="shared" si="146"/>
        <v>0</v>
      </c>
      <c r="W156" s="12">
        <f t="shared" si="146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421.8</v>
      </c>
      <c r="F157" s="40"/>
      <c r="G157" s="40"/>
      <c r="H157" s="48">
        <f>SUM(H144,H148,H152,H156)</f>
        <v>2522.3640000000005</v>
      </c>
      <c r="I157" s="48">
        <f>SUM(I144,I148,I152,I156)</f>
        <v>34587.600000000006</v>
      </c>
      <c r="J157" s="40">
        <f t="shared" ref="J157:W157" si="147">SUM(J144+J148+J152+J156)</f>
        <v>2522.3640000000005</v>
      </c>
      <c r="K157" s="40">
        <f t="shared" si="147"/>
        <v>34587.600000000006</v>
      </c>
      <c r="L157" s="40">
        <f t="shared" si="147"/>
        <v>37109.964</v>
      </c>
      <c r="M157" s="40">
        <f t="shared" si="147"/>
        <v>8.5265128291212022E-14</v>
      </c>
      <c r="N157" s="40">
        <f t="shared" si="147"/>
        <v>4.5474735088646412E-13</v>
      </c>
      <c r="O157" s="40">
        <f t="shared" si="147"/>
        <v>0</v>
      </c>
      <c r="P157" s="40">
        <f t="shared" si="147"/>
        <v>0</v>
      </c>
      <c r="Q157" s="40">
        <f t="shared" si="147"/>
        <v>0</v>
      </c>
      <c r="R157" s="40">
        <f t="shared" si="147"/>
        <v>0</v>
      </c>
      <c r="S157" s="40">
        <f t="shared" si="147"/>
        <v>0</v>
      </c>
      <c r="T157" s="40">
        <f t="shared" si="147"/>
        <v>0</v>
      </c>
      <c r="U157" s="40">
        <f t="shared" si="147"/>
        <v>0</v>
      </c>
      <c r="V157" s="64">
        <f t="shared" si="147"/>
        <v>0</v>
      </c>
      <c r="W157" s="40">
        <f t="shared" si="147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E157+'2020'!E158</f>
        <v>9124.4600000000028</v>
      </c>
      <c r="F158" s="27"/>
      <c r="G158" s="27"/>
      <c r="H158" s="27">
        <f>H157+'2020'!H158</f>
        <v>46600.044000000002</v>
      </c>
      <c r="I158" s="27">
        <f>I157+'2020'!I158</f>
        <v>255962.56000000003</v>
      </c>
      <c r="J158" s="27">
        <f>J157+'2020'!J158</f>
        <v>47053.341</v>
      </c>
      <c r="K158" s="27">
        <f>K157+'2020'!K158</f>
        <v>261192.76</v>
      </c>
      <c r="L158" s="27">
        <f>L157+'2020'!L158</f>
        <v>308246.10099999997</v>
      </c>
      <c r="M158" s="27">
        <f>M157+'2020'!M158</f>
        <v>453.30319999999426</v>
      </c>
      <c r="N158" s="27">
        <f>N157+'2020'!N158</f>
        <v>5230.2000000000044</v>
      </c>
      <c r="O158" s="27">
        <f>O157+'2020'!O158</f>
        <v>0</v>
      </c>
      <c r="P158" s="27">
        <f>P157</f>
        <v>0</v>
      </c>
      <c r="Q158" s="27">
        <f>Q157+'2020'!P158</f>
        <v>0</v>
      </c>
      <c r="R158" s="27">
        <f>R157</f>
        <v>0</v>
      </c>
      <c r="S158" s="27">
        <f>S157+'2020'!Q158</f>
        <v>0</v>
      </c>
      <c r="T158" s="27">
        <f>(H158+P158)-R158</f>
        <v>46600.044000000002</v>
      </c>
      <c r="U158" s="190">
        <f>(I158+Q158)-S158</f>
        <v>255962.56000000003</v>
      </c>
      <c r="V158" s="27">
        <f>V157+'2020'!S158</f>
        <v>0</v>
      </c>
      <c r="W158" s="27">
        <f>W157+'2020'!T158</f>
        <v>0</v>
      </c>
      <c r="X158" s="28"/>
    </row>
    <row r="159" spans="1:24" x14ac:dyDescent="0.2">
      <c r="A159" s="306">
        <v>9</v>
      </c>
      <c r="B159" s="309" t="s">
        <v>33</v>
      </c>
      <c r="C159" s="312" t="s">
        <v>30</v>
      </c>
      <c r="D159" s="3" t="s">
        <v>8</v>
      </c>
      <c r="E159" s="58"/>
      <c r="F159" s="55"/>
      <c r="G159" s="55"/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07"/>
      <c r="B160" s="310"/>
      <c r="C160" s="313"/>
      <c r="D160" s="3" t="s">
        <v>9</v>
      </c>
      <c r="E160" s="59"/>
      <c r="F160" s="55"/>
      <c r="G160" s="55"/>
      <c r="H160" s="56"/>
      <c r="I160" s="56"/>
      <c r="J160" s="2">
        <f t="shared" ref="J160:J161" si="148">SUM(E160*F160)</f>
        <v>0</v>
      </c>
      <c r="K160" s="2">
        <f t="shared" ref="K160:K161" si="149">SUM(E160*G160)</f>
        <v>0</v>
      </c>
      <c r="L160" s="16">
        <f t="shared" ref="L160:L162" si="150">SUM(J160,K160)</f>
        <v>0</v>
      </c>
      <c r="M160" s="17">
        <f t="shared" ref="M160:N162" si="151">SUM(J160-H160)</f>
        <v>0</v>
      </c>
      <c r="N160" s="17">
        <f t="shared" si="151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07"/>
      <c r="B161" s="310"/>
      <c r="C161" s="313"/>
      <c r="D161" s="69" t="s">
        <v>63</v>
      </c>
      <c r="E161" s="59"/>
      <c r="F161" s="55"/>
      <c r="G161" s="55"/>
      <c r="H161" s="56"/>
      <c r="I161" s="56"/>
      <c r="J161" s="2">
        <f t="shared" si="148"/>
        <v>0</v>
      </c>
      <c r="K161" s="2">
        <f t="shared" si="149"/>
        <v>0</v>
      </c>
      <c r="L161" s="16">
        <f t="shared" si="150"/>
        <v>0</v>
      </c>
      <c r="M161" s="17">
        <f t="shared" si="151"/>
        <v>0</v>
      </c>
      <c r="N161" s="17">
        <f t="shared" si="151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07"/>
      <c r="B162" s="310"/>
      <c r="C162" s="313"/>
      <c r="D162" s="69" t="s">
        <v>65</v>
      </c>
      <c r="E162" s="57"/>
      <c r="F162" s="55"/>
      <c r="G162" s="55"/>
      <c r="H162" s="56"/>
      <c r="I162" s="56"/>
      <c r="J162" s="16">
        <f t="shared" ref="J162" si="152">(E162*F162)</f>
        <v>0</v>
      </c>
      <c r="K162" s="16">
        <f>SUM(E162*G162)</f>
        <v>0</v>
      </c>
      <c r="L162" s="16">
        <f t="shared" si="150"/>
        <v>0</v>
      </c>
      <c r="M162" s="17">
        <f t="shared" si="151"/>
        <v>0</v>
      </c>
      <c r="N162" s="17">
        <f t="shared" si="151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07"/>
      <c r="B163" s="310"/>
      <c r="C163" s="313"/>
      <c r="D163" s="23" t="s">
        <v>52</v>
      </c>
      <c r="E163" s="29">
        <f>SUM(E159:E162)</f>
        <v>0</v>
      </c>
      <c r="F163" s="29"/>
      <c r="G163" s="29"/>
      <c r="H163" s="29">
        <f t="shared" ref="H163:W163" si="153">SUM(H159:H162)</f>
        <v>0</v>
      </c>
      <c r="I163" s="29">
        <f t="shared" si="153"/>
        <v>0</v>
      </c>
      <c r="J163" s="29">
        <f t="shared" si="153"/>
        <v>0</v>
      </c>
      <c r="K163" s="29">
        <f t="shared" si="153"/>
        <v>0</v>
      </c>
      <c r="L163" s="29">
        <f t="shared" si="153"/>
        <v>0</v>
      </c>
      <c r="M163" s="29">
        <f t="shared" si="153"/>
        <v>0</v>
      </c>
      <c r="N163" s="29">
        <f t="shared" si="153"/>
        <v>0</v>
      </c>
      <c r="O163" s="29">
        <f t="shared" si="153"/>
        <v>0</v>
      </c>
      <c r="P163" s="29">
        <f t="shared" si="153"/>
        <v>0</v>
      </c>
      <c r="Q163" s="29">
        <f t="shared" si="153"/>
        <v>0</v>
      </c>
      <c r="R163" s="29">
        <f t="shared" si="153"/>
        <v>0</v>
      </c>
      <c r="S163" s="29">
        <f t="shared" si="153"/>
        <v>0</v>
      </c>
      <c r="T163" s="29">
        <f t="shared" si="153"/>
        <v>0</v>
      </c>
      <c r="U163" s="29">
        <f t="shared" si="153"/>
        <v>0</v>
      </c>
      <c r="V163" s="29">
        <f t="shared" si="153"/>
        <v>0</v>
      </c>
      <c r="W163" s="29">
        <f t="shared" si="153"/>
        <v>0</v>
      </c>
      <c r="X163" s="13"/>
    </row>
    <row r="164" spans="1:24" x14ac:dyDescent="0.2">
      <c r="A164" s="307"/>
      <c r="B164" s="310"/>
      <c r="C164" s="313"/>
      <c r="D164" s="3" t="s">
        <v>11</v>
      </c>
      <c r="E164" s="58"/>
      <c r="F164" s="55"/>
      <c r="G164" s="55"/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07"/>
      <c r="B165" s="310"/>
      <c r="C165" s="313"/>
      <c r="D165" s="3" t="s">
        <v>12</v>
      </c>
      <c r="E165" s="58"/>
      <c r="F165" s="55"/>
      <c r="G165" s="55"/>
      <c r="H165" s="56"/>
      <c r="I165" s="56"/>
      <c r="J165" s="2">
        <f t="shared" ref="J165:J166" si="154">SUM(E165*F165)</f>
        <v>0</v>
      </c>
      <c r="K165" s="2">
        <f t="shared" ref="K165:K166" si="155">(E165*G165)</f>
        <v>0</v>
      </c>
      <c r="L165" s="16">
        <f t="shared" ref="L165:L166" si="156">SUM(J165,K165)</f>
        <v>0</v>
      </c>
      <c r="M165" s="17">
        <f t="shared" ref="M165:N166" si="157">SUM(J165-H165)</f>
        <v>0</v>
      </c>
      <c r="N165" s="17">
        <f t="shared" si="157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07"/>
      <c r="B166" s="310"/>
      <c r="C166" s="313"/>
      <c r="D166" s="3" t="s">
        <v>13</v>
      </c>
      <c r="E166" s="58"/>
      <c r="F166" s="55"/>
      <c r="G166" s="55"/>
      <c r="H166" s="56"/>
      <c r="I166" s="56"/>
      <c r="J166" s="2">
        <f t="shared" si="154"/>
        <v>0</v>
      </c>
      <c r="K166" s="2">
        <f t="shared" si="155"/>
        <v>0</v>
      </c>
      <c r="L166" s="16">
        <f t="shared" si="156"/>
        <v>0</v>
      </c>
      <c r="M166" s="17">
        <f t="shared" si="157"/>
        <v>0</v>
      </c>
      <c r="N166" s="17">
        <f t="shared" si="157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07"/>
      <c r="B167" s="310"/>
      <c r="C167" s="313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58">SUM(J164,J165,J166)</f>
        <v>0</v>
      </c>
      <c r="K167" s="12">
        <f t="shared" si="158"/>
        <v>0</v>
      </c>
      <c r="L167" s="12">
        <f t="shared" si="158"/>
        <v>0</v>
      </c>
      <c r="M167" s="12">
        <f t="shared" si="158"/>
        <v>0</v>
      </c>
      <c r="N167" s="12">
        <f t="shared" si="158"/>
        <v>0</v>
      </c>
      <c r="O167" s="12">
        <f t="shared" si="158"/>
        <v>0</v>
      </c>
      <c r="P167" s="12">
        <f t="shared" si="158"/>
        <v>0</v>
      </c>
      <c r="Q167" s="12">
        <f t="shared" si="158"/>
        <v>0</v>
      </c>
      <c r="R167" s="12">
        <f t="shared" si="158"/>
        <v>0</v>
      </c>
      <c r="S167" s="12">
        <f t="shared" si="158"/>
        <v>0</v>
      </c>
      <c r="T167" s="12">
        <f t="shared" si="158"/>
        <v>0</v>
      </c>
      <c r="U167" s="12">
        <f t="shared" si="158"/>
        <v>0</v>
      </c>
      <c r="V167" s="63">
        <f t="shared" si="158"/>
        <v>0</v>
      </c>
      <c r="W167" s="12">
        <f t="shared" si="158"/>
        <v>0</v>
      </c>
      <c r="X167" s="13"/>
    </row>
    <row r="168" spans="1:24" x14ac:dyDescent="0.2">
      <c r="A168" s="307"/>
      <c r="B168" s="310"/>
      <c r="C168" s="313"/>
      <c r="D168" s="3" t="s">
        <v>14</v>
      </c>
      <c r="E168" s="58"/>
      <c r="F168" s="55"/>
      <c r="G168" s="55"/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07"/>
      <c r="B169" s="310"/>
      <c r="C169" s="313"/>
      <c r="D169" s="3" t="s">
        <v>15</v>
      </c>
      <c r="E169" s="58"/>
      <c r="F169" s="55"/>
      <c r="G169" s="55"/>
      <c r="H169" s="56"/>
      <c r="I169" s="56"/>
      <c r="J169" s="2">
        <f t="shared" ref="J169:J170" si="159">SUM(E169*F169)</f>
        <v>0</v>
      </c>
      <c r="K169" s="2">
        <f t="shared" ref="K169:K170" si="160">(E169*G169)</f>
        <v>0</v>
      </c>
      <c r="L169" s="16">
        <f t="shared" ref="L169:L170" si="161">SUM(J169,K169)</f>
        <v>0</v>
      </c>
      <c r="M169" s="17">
        <f t="shared" ref="M169:N170" si="162">SUM(J169-H169)</f>
        <v>0</v>
      </c>
      <c r="N169" s="17">
        <f t="shared" si="162"/>
        <v>0</v>
      </c>
      <c r="O169" s="2"/>
      <c r="P169" s="2"/>
      <c r="Q169" s="2"/>
      <c r="R169" s="2"/>
      <c r="S169" s="62"/>
      <c r="T169" s="61"/>
      <c r="U169" s="61"/>
      <c r="V169" s="62"/>
      <c r="W169" s="1"/>
      <c r="X169" s="15"/>
    </row>
    <row r="170" spans="1:24" x14ac:dyDescent="0.2">
      <c r="A170" s="307"/>
      <c r="B170" s="310"/>
      <c r="C170" s="313"/>
      <c r="D170" s="3" t="s">
        <v>16</v>
      </c>
      <c r="E170" s="59"/>
      <c r="F170" s="55"/>
      <c r="G170" s="55"/>
      <c r="H170" s="56"/>
      <c r="I170" s="56"/>
      <c r="J170" s="2">
        <f t="shared" si="159"/>
        <v>0</v>
      </c>
      <c r="K170" s="2">
        <f t="shared" si="160"/>
        <v>0</v>
      </c>
      <c r="L170" s="16">
        <f t="shared" si="161"/>
        <v>0</v>
      </c>
      <c r="M170" s="17">
        <f t="shared" si="162"/>
        <v>0</v>
      </c>
      <c r="N170" s="17">
        <f t="shared" si="162"/>
        <v>0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ht="24" x14ac:dyDescent="0.2">
      <c r="A171" s="307"/>
      <c r="B171" s="310"/>
      <c r="C171" s="313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3">SUM(J168,J169,J170)</f>
        <v>0</v>
      </c>
      <c r="K171" s="12">
        <f t="shared" si="163"/>
        <v>0</v>
      </c>
      <c r="L171" s="12">
        <f t="shared" si="163"/>
        <v>0</v>
      </c>
      <c r="M171" s="12">
        <f t="shared" si="163"/>
        <v>0</v>
      </c>
      <c r="N171" s="12">
        <f t="shared" si="163"/>
        <v>0</v>
      </c>
      <c r="O171" s="12">
        <f t="shared" si="163"/>
        <v>0</v>
      </c>
      <c r="P171" s="12">
        <f t="shared" si="163"/>
        <v>0</v>
      </c>
      <c r="Q171" s="12">
        <f t="shared" si="163"/>
        <v>0</v>
      </c>
      <c r="R171" s="12">
        <f t="shared" si="163"/>
        <v>0</v>
      </c>
      <c r="S171" s="12">
        <f t="shared" si="163"/>
        <v>0</v>
      </c>
      <c r="T171" s="12">
        <f t="shared" si="163"/>
        <v>0</v>
      </c>
      <c r="U171" s="12">
        <f t="shared" si="163"/>
        <v>0</v>
      </c>
      <c r="V171" s="63">
        <f t="shared" si="163"/>
        <v>0</v>
      </c>
      <c r="W171" s="12">
        <f t="shared" si="163"/>
        <v>0</v>
      </c>
      <c r="X171" s="13"/>
    </row>
    <row r="172" spans="1:24" x14ac:dyDescent="0.2">
      <c r="A172" s="307"/>
      <c r="B172" s="310"/>
      <c r="C172" s="313"/>
      <c r="D172" s="3" t="s">
        <v>17</v>
      </c>
      <c r="E172" s="58"/>
      <c r="F172" s="55"/>
      <c r="G172" s="55"/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07"/>
      <c r="B173" s="310"/>
      <c r="C173" s="313"/>
      <c r="D173" s="3" t="s">
        <v>18</v>
      </c>
      <c r="E173" s="58"/>
      <c r="F173" s="55"/>
      <c r="G173" s="55"/>
      <c r="H173" s="56"/>
      <c r="I173" s="56"/>
      <c r="J173" s="2">
        <f t="shared" ref="J173:J174" si="164">SUM(E173*F173)</f>
        <v>0</v>
      </c>
      <c r="K173" s="2">
        <f t="shared" ref="K173:K174" si="165">(E173*G173)</f>
        <v>0</v>
      </c>
      <c r="L173" s="16">
        <f t="shared" ref="L173:L174" si="166">SUM(J173,K173)</f>
        <v>0</v>
      </c>
      <c r="M173" s="17">
        <f t="shared" ref="M173:N174" si="167">SUM(J173-H173)</f>
        <v>0</v>
      </c>
      <c r="N173" s="17">
        <f t="shared" si="167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08"/>
      <c r="B174" s="311"/>
      <c r="C174" s="314"/>
      <c r="D174" s="3" t="s">
        <v>19</v>
      </c>
      <c r="E174" s="59"/>
      <c r="F174" s="55"/>
      <c r="G174" s="55"/>
      <c r="H174" s="56"/>
      <c r="I174" s="56"/>
      <c r="J174" s="2">
        <f t="shared" si="164"/>
        <v>0</v>
      </c>
      <c r="K174" s="2">
        <f t="shared" si="165"/>
        <v>0</v>
      </c>
      <c r="L174" s="16">
        <f t="shared" si="166"/>
        <v>0</v>
      </c>
      <c r="M174" s="17">
        <f t="shared" si="167"/>
        <v>0</v>
      </c>
      <c r="N174" s="17">
        <f t="shared" si="167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68">SUM(J172,J173,J174)</f>
        <v>0</v>
      </c>
      <c r="K175" s="12">
        <f t="shared" si="168"/>
        <v>0</v>
      </c>
      <c r="L175" s="12">
        <f t="shared" si="168"/>
        <v>0</v>
      </c>
      <c r="M175" s="12">
        <f t="shared" si="168"/>
        <v>0</v>
      </c>
      <c r="N175" s="12">
        <f t="shared" si="168"/>
        <v>0</v>
      </c>
      <c r="O175" s="12">
        <f t="shared" si="168"/>
        <v>0</v>
      </c>
      <c r="P175" s="12">
        <f t="shared" si="168"/>
        <v>0</v>
      </c>
      <c r="Q175" s="12">
        <f t="shared" si="168"/>
        <v>0</v>
      </c>
      <c r="R175" s="12">
        <f t="shared" si="168"/>
        <v>0</v>
      </c>
      <c r="S175" s="12">
        <f t="shared" si="168"/>
        <v>0</v>
      </c>
      <c r="T175" s="12">
        <f t="shared" si="168"/>
        <v>0</v>
      </c>
      <c r="U175" s="12">
        <f t="shared" si="168"/>
        <v>0</v>
      </c>
      <c r="V175" s="63">
        <f t="shared" si="168"/>
        <v>0</v>
      </c>
      <c r="W175" s="12">
        <f t="shared" si="168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69">SUM(J163+J167+J171+J175)</f>
        <v>0</v>
      </c>
      <c r="K176" s="40">
        <f t="shared" si="169"/>
        <v>0</v>
      </c>
      <c r="L176" s="40">
        <f t="shared" si="169"/>
        <v>0</v>
      </c>
      <c r="M176" s="40">
        <f t="shared" si="169"/>
        <v>0</v>
      </c>
      <c r="N176" s="40">
        <f t="shared" si="169"/>
        <v>0</v>
      </c>
      <c r="O176" s="40">
        <f t="shared" si="169"/>
        <v>0</v>
      </c>
      <c r="P176" s="40">
        <f t="shared" si="169"/>
        <v>0</v>
      </c>
      <c r="Q176" s="40">
        <f t="shared" si="169"/>
        <v>0</v>
      </c>
      <c r="R176" s="40">
        <f t="shared" si="169"/>
        <v>0</v>
      </c>
      <c r="S176" s="40">
        <f t="shared" si="169"/>
        <v>0</v>
      </c>
      <c r="T176" s="40">
        <f t="shared" si="169"/>
        <v>0</v>
      </c>
      <c r="U176" s="40">
        <f t="shared" si="169"/>
        <v>0</v>
      </c>
      <c r="V176" s="64">
        <f t="shared" si="169"/>
        <v>0</v>
      </c>
      <c r="W176" s="40">
        <f t="shared" si="169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E176+'2020'!E177</f>
        <v>42.66</v>
      </c>
      <c r="F177" s="27"/>
      <c r="G177" s="27"/>
      <c r="H177" s="27">
        <f>H176+'2020'!H177</f>
        <v>255.10000000000002</v>
      </c>
      <c r="I177" s="27">
        <f>I176+'2020'!I177</f>
        <v>2153.5</v>
      </c>
      <c r="J177" s="27">
        <f>J176+'2020'!J177</f>
        <v>255.10680000000002</v>
      </c>
      <c r="K177" s="27">
        <f>K176+'2020'!K177</f>
        <v>2153.5</v>
      </c>
      <c r="L177" s="27">
        <f>L176+'2020'!L177</f>
        <v>2408.6068000000005</v>
      </c>
      <c r="M177" s="27">
        <f>M176+'2020'!M177</f>
        <v>6.8000000000267846E-3</v>
      </c>
      <c r="N177" s="27">
        <f>N176+'2020'!N177</f>
        <v>2.2737367544323206E-13</v>
      </c>
      <c r="O177" s="27">
        <f>O176+'2020'!O177</f>
        <v>0</v>
      </c>
      <c r="P177" s="27">
        <f>P176</f>
        <v>0</v>
      </c>
      <c r="Q177" s="27">
        <f>Q176+'2020'!P177</f>
        <v>0</v>
      </c>
      <c r="R177" s="27">
        <f>R176</f>
        <v>0</v>
      </c>
      <c r="S177" s="27">
        <f>S176+'2020'!Q177</f>
        <v>327.2</v>
      </c>
      <c r="T177" s="27">
        <f>(H177+P177)-R177</f>
        <v>255.10000000000002</v>
      </c>
      <c r="U177" s="190">
        <f>(I177+Q177)-S177</f>
        <v>1826.3</v>
      </c>
      <c r="V177" s="27">
        <f>V176+'2020'!S177</f>
        <v>0</v>
      </c>
      <c r="W177" s="27">
        <f>W176+'2020'!T177</f>
        <v>0</v>
      </c>
      <c r="X177" s="28"/>
    </row>
    <row r="178" spans="1:24" ht="48" x14ac:dyDescent="0.2">
      <c r="A178" s="300">
        <v>10</v>
      </c>
      <c r="B178" s="294" t="s">
        <v>20</v>
      </c>
      <c r="C178" s="297" t="s">
        <v>21</v>
      </c>
      <c r="D178" s="3" t="s">
        <v>8</v>
      </c>
      <c r="E178" s="58">
        <v>2447.7950000000001</v>
      </c>
      <c r="F178" s="60">
        <v>6.02</v>
      </c>
      <c r="G178" s="55">
        <v>41</v>
      </c>
      <c r="H178" s="56">
        <v>14735.73</v>
      </c>
      <c r="I178" s="183">
        <v>100359.6</v>
      </c>
      <c r="J178" s="2">
        <f>(E178*F178)</f>
        <v>14735.725899999999</v>
      </c>
      <c r="K178" s="2">
        <f>(E178*G178)</f>
        <v>100359.595</v>
      </c>
      <c r="L178" s="16">
        <f>SUM(J178,K178)</f>
        <v>115095.32090000001</v>
      </c>
      <c r="M178" s="17">
        <f>SUM(J178-H178)</f>
        <v>-4.1000000001076842E-3</v>
      </c>
      <c r="N178" s="17">
        <f>SUM(K178-I178)</f>
        <v>-5.0000000046566129E-3</v>
      </c>
      <c r="O178" s="2"/>
      <c r="P178" s="2"/>
      <c r="Q178" s="2"/>
      <c r="R178" s="228">
        <v>133883.42000000001</v>
      </c>
      <c r="S178" s="226">
        <v>859272.85</v>
      </c>
      <c r="T178" s="222"/>
      <c r="U178" s="61"/>
      <c r="V178" s="62"/>
      <c r="W178" s="1"/>
      <c r="X178" s="205" t="s">
        <v>114</v>
      </c>
    </row>
    <row r="179" spans="1:24" x14ac:dyDescent="0.2">
      <c r="A179" s="301"/>
      <c r="B179" s="295"/>
      <c r="C179" s="298"/>
      <c r="D179" s="3" t="s">
        <v>9</v>
      </c>
      <c r="E179" s="59">
        <v>2325.0010000000002</v>
      </c>
      <c r="F179" s="60">
        <v>6.02</v>
      </c>
      <c r="G179" s="55">
        <v>41</v>
      </c>
      <c r="H179" s="56">
        <v>13996.51</v>
      </c>
      <c r="I179" s="183">
        <v>95325.04</v>
      </c>
      <c r="J179" s="2">
        <f>(E179*F179)</f>
        <v>13996.506020000001</v>
      </c>
      <c r="K179" s="2">
        <f t="shared" ref="K179:K180" si="170">(E179*G179)</f>
        <v>95325.041000000012</v>
      </c>
      <c r="L179" s="16">
        <f t="shared" ref="L179:L181" si="171">SUM(J179,K179)</f>
        <v>109321.54702000001</v>
      </c>
      <c r="M179" s="17">
        <f t="shared" ref="M179:N181" si="172">SUM(J179-H179)</f>
        <v>-3.9799999995011603E-3</v>
      </c>
      <c r="N179" s="17">
        <f t="shared" si="172"/>
        <v>1.0000000183936208E-3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301"/>
      <c r="B180" s="295"/>
      <c r="C180" s="298"/>
      <c r="D180" s="69" t="s">
        <v>63</v>
      </c>
      <c r="E180" s="59"/>
      <c r="F180" s="60">
        <v>6.02</v>
      </c>
      <c r="G180" s="55">
        <v>41</v>
      </c>
      <c r="H180" s="56"/>
      <c r="I180" s="56"/>
      <c r="J180" s="2">
        <f>(E180*F180)</f>
        <v>0</v>
      </c>
      <c r="K180" s="2">
        <f t="shared" si="170"/>
        <v>0</v>
      </c>
      <c r="L180" s="16">
        <f t="shared" si="171"/>
        <v>0</v>
      </c>
      <c r="M180" s="17">
        <f t="shared" si="172"/>
        <v>0</v>
      </c>
      <c r="N180" s="17">
        <f t="shared" si="172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301"/>
      <c r="B181" s="295"/>
      <c r="C181" s="298"/>
      <c r="D181" s="69" t="s">
        <v>65</v>
      </c>
      <c r="E181" s="57">
        <v>2610.7570000000001</v>
      </c>
      <c r="F181" s="60">
        <v>6.02</v>
      </c>
      <c r="G181" s="55">
        <v>41</v>
      </c>
      <c r="H181" s="56">
        <v>15716.76</v>
      </c>
      <c r="I181" s="183">
        <v>107041.04</v>
      </c>
      <c r="J181" s="16">
        <f t="shared" ref="J181" si="173">(E181*F181)</f>
        <v>15716.75714</v>
      </c>
      <c r="K181" s="16">
        <f>SUM(E181*G181)</f>
        <v>107041.037</v>
      </c>
      <c r="L181" s="16">
        <f t="shared" si="171"/>
        <v>122757.79414</v>
      </c>
      <c r="M181" s="17">
        <f t="shared" si="172"/>
        <v>-2.8600000005098991E-3</v>
      </c>
      <c r="N181" s="17">
        <f t="shared" si="172"/>
        <v>-2.9999999969732016E-3</v>
      </c>
      <c r="O181" s="2"/>
      <c r="P181" s="2"/>
      <c r="Q181" s="2"/>
      <c r="R181" s="2"/>
      <c r="S181" s="225">
        <v>2692067.61</v>
      </c>
      <c r="T181" s="61"/>
      <c r="U181" s="61"/>
      <c r="V181" s="62"/>
      <c r="W181" s="1"/>
      <c r="X181" s="15"/>
    </row>
    <row r="182" spans="1:24" ht="24" x14ac:dyDescent="0.2">
      <c r="A182" s="301"/>
      <c r="B182" s="295"/>
      <c r="C182" s="298"/>
      <c r="D182" s="23" t="s">
        <v>52</v>
      </c>
      <c r="E182" s="12">
        <f>SUM(E178,E179,E180:E181)</f>
        <v>7383.5529999999999</v>
      </c>
      <c r="F182" s="12"/>
      <c r="G182" s="12"/>
      <c r="H182" s="12">
        <f>SUM(H178,H179,H180:H181)</f>
        <v>44449</v>
      </c>
      <c r="I182" s="12">
        <f t="shared" ref="I182:W182" si="174">SUM(I178,I179,I180:I181)</f>
        <v>302725.68</v>
      </c>
      <c r="J182" s="12">
        <f t="shared" si="174"/>
        <v>44448.98906</v>
      </c>
      <c r="K182" s="12">
        <f t="shared" si="174"/>
        <v>302725.67300000001</v>
      </c>
      <c r="L182" s="12">
        <f t="shared" si="174"/>
        <v>347174.66206</v>
      </c>
      <c r="M182" s="12">
        <f t="shared" si="174"/>
        <v>-1.0940000000118744E-2</v>
      </c>
      <c r="N182" s="12">
        <f t="shared" si="174"/>
        <v>-6.9999999832361937E-3</v>
      </c>
      <c r="O182" s="12">
        <f t="shared" si="174"/>
        <v>0</v>
      </c>
      <c r="P182" s="12">
        <f t="shared" si="174"/>
        <v>0</v>
      </c>
      <c r="Q182" s="12">
        <f t="shared" si="174"/>
        <v>0</v>
      </c>
      <c r="R182" s="12">
        <f t="shared" si="174"/>
        <v>133883.42000000001</v>
      </c>
      <c r="S182" s="12">
        <f t="shared" si="174"/>
        <v>3551340.46</v>
      </c>
      <c r="T182" s="12">
        <f t="shared" si="174"/>
        <v>0</v>
      </c>
      <c r="U182" s="12">
        <f t="shared" si="174"/>
        <v>0</v>
      </c>
      <c r="V182" s="12">
        <f t="shared" si="174"/>
        <v>0</v>
      </c>
      <c r="W182" s="12">
        <f t="shared" si="174"/>
        <v>0</v>
      </c>
      <c r="X182" s="13"/>
    </row>
    <row r="183" spans="1:24" x14ac:dyDescent="0.2">
      <c r="A183" s="301"/>
      <c r="B183" s="295"/>
      <c r="C183" s="298"/>
      <c r="D183" s="3" t="s">
        <v>11</v>
      </c>
      <c r="E183" s="58">
        <v>2611.1320000000001</v>
      </c>
      <c r="F183" s="60">
        <v>6.02</v>
      </c>
      <c r="G183" s="55">
        <v>41</v>
      </c>
      <c r="H183" s="56">
        <v>15719.014639999999</v>
      </c>
      <c r="I183" s="183">
        <v>107056.412</v>
      </c>
      <c r="J183" s="2">
        <f>(E183*F183)</f>
        <v>15719.014639999999</v>
      </c>
      <c r="K183" s="2">
        <f>(E183*G183)</f>
        <v>107056.412</v>
      </c>
      <c r="L183" s="16">
        <f>SUM(J183,K183)</f>
        <v>122775.42663999999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301"/>
      <c r="B184" s="295"/>
      <c r="C184" s="298"/>
      <c r="D184" s="3" t="s">
        <v>12</v>
      </c>
      <c r="E184" s="58">
        <v>2781.7530000000002</v>
      </c>
      <c r="F184" s="60">
        <v>6.02</v>
      </c>
      <c r="G184" s="55">
        <v>41</v>
      </c>
      <c r="H184" s="56">
        <v>16746.153060000001</v>
      </c>
      <c r="I184" s="183">
        <v>114051.87300000001</v>
      </c>
      <c r="J184" s="2">
        <f>(E184*F184)</f>
        <v>16746.153060000001</v>
      </c>
      <c r="K184" s="2">
        <f t="shared" ref="K184:K185" si="175">(E184*G184)</f>
        <v>114051.87300000001</v>
      </c>
      <c r="L184" s="16">
        <f t="shared" ref="L184:L185" si="176">SUM(J184,K184)</f>
        <v>130798.02606</v>
      </c>
      <c r="M184" s="17">
        <f t="shared" ref="M184:N185" si="177">SUM(J184-H184)</f>
        <v>0</v>
      </c>
      <c r="N184" s="17">
        <f t="shared" si="177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301"/>
      <c r="B185" s="296"/>
      <c r="C185" s="298"/>
      <c r="D185" s="3" t="s">
        <v>13</v>
      </c>
      <c r="E185" s="58">
        <v>2644.6260000000002</v>
      </c>
      <c r="F185" s="60">
        <v>6.02</v>
      </c>
      <c r="G185" s="55">
        <v>41</v>
      </c>
      <c r="H185" s="56">
        <v>15920.65</v>
      </c>
      <c r="I185" s="183">
        <v>108429.67</v>
      </c>
      <c r="J185" s="2">
        <f>(E185*F185)</f>
        <v>15920.648520000001</v>
      </c>
      <c r="K185" s="2">
        <f t="shared" si="175"/>
        <v>108429.66600000001</v>
      </c>
      <c r="L185" s="16">
        <f t="shared" si="176"/>
        <v>124350.31452000001</v>
      </c>
      <c r="M185" s="17">
        <f t="shared" si="177"/>
        <v>-1.4799999989918433E-3</v>
      </c>
      <c r="N185" s="17">
        <f t="shared" si="177"/>
        <v>-3.999999986262992E-3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301"/>
      <c r="B186" s="76"/>
      <c r="C186" s="298"/>
      <c r="D186" s="23" t="s">
        <v>53</v>
      </c>
      <c r="E186" s="12">
        <f>SUM(E183,E184,E185)</f>
        <v>8037.5110000000004</v>
      </c>
      <c r="F186" s="12"/>
      <c r="G186" s="12"/>
      <c r="H186" s="12">
        <f t="shared" ref="H186:W186" si="178">SUM(H183,H184,H185)</f>
        <v>48385.8177</v>
      </c>
      <c r="I186" s="12">
        <f t="shared" si="178"/>
        <v>329537.95500000002</v>
      </c>
      <c r="J186" s="12">
        <f t="shared" si="178"/>
        <v>48385.816220000001</v>
      </c>
      <c r="K186" s="12">
        <f t="shared" si="178"/>
        <v>329537.951</v>
      </c>
      <c r="L186" s="12">
        <f t="shared" si="178"/>
        <v>377923.76722000004</v>
      </c>
      <c r="M186" s="12">
        <f t="shared" si="178"/>
        <v>-1.4799999989918433E-3</v>
      </c>
      <c r="N186" s="12">
        <f t="shared" si="178"/>
        <v>-3.999999986262992E-3</v>
      </c>
      <c r="O186" s="12">
        <f t="shared" si="178"/>
        <v>0</v>
      </c>
      <c r="P186" s="12">
        <f t="shared" si="178"/>
        <v>0</v>
      </c>
      <c r="Q186" s="12">
        <f t="shared" si="178"/>
        <v>0</v>
      </c>
      <c r="R186" s="12">
        <f t="shared" si="178"/>
        <v>0</v>
      </c>
      <c r="S186" s="12">
        <f t="shared" si="178"/>
        <v>0</v>
      </c>
      <c r="T186" s="12">
        <f t="shared" si="178"/>
        <v>0</v>
      </c>
      <c r="U186" s="12">
        <f t="shared" si="178"/>
        <v>0</v>
      </c>
      <c r="V186" s="63">
        <f t="shared" si="178"/>
        <v>0</v>
      </c>
      <c r="W186" s="12">
        <f t="shared" si="178"/>
        <v>0</v>
      </c>
      <c r="X186" s="13"/>
    </row>
    <row r="187" spans="1:24" x14ac:dyDescent="0.2">
      <c r="A187" s="301"/>
      <c r="B187" s="294" t="s">
        <v>29</v>
      </c>
      <c r="C187" s="298"/>
      <c r="D187" s="3" t="s">
        <v>14</v>
      </c>
      <c r="E187" s="58">
        <v>2797.4</v>
      </c>
      <c r="F187" s="60">
        <v>6.02</v>
      </c>
      <c r="G187" s="55">
        <v>41</v>
      </c>
      <c r="H187" s="56">
        <v>16840.349999999999</v>
      </c>
      <c r="I187" s="183">
        <v>114693.4</v>
      </c>
      <c r="J187" s="2">
        <f>(E187*F187)</f>
        <v>16840.347999999998</v>
      </c>
      <c r="K187" s="2">
        <f>(E187*G187)</f>
        <v>114693.40000000001</v>
      </c>
      <c r="L187" s="16">
        <f>SUM(J187,K187)</f>
        <v>131533.74800000002</v>
      </c>
      <c r="M187" s="17">
        <f>SUM(J187-H187)</f>
        <v>-2.0000000004074536E-3</v>
      </c>
      <c r="N187" s="17">
        <f>SUM(K187-I187)</f>
        <v>1.4551915228366852E-11</v>
      </c>
      <c r="O187" s="2"/>
      <c r="P187" s="2"/>
      <c r="Q187" s="2"/>
      <c r="R187" s="2"/>
      <c r="S187" s="62"/>
      <c r="T187" s="61"/>
      <c r="U187" s="61"/>
      <c r="V187" s="62"/>
      <c r="W187" s="1"/>
      <c r="X187" s="15"/>
    </row>
    <row r="188" spans="1:24" x14ac:dyDescent="0.2">
      <c r="A188" s="301"/>
      <c r="B188" s="295"/>
      <c r="C188" s="298"/>
      <c r="D188" s="3" t="s">
        <v>15</v>
      </c>
      <c r="E188" s="58">
        <v>2758.337</v>
      </c>
      <c r="F188" s="60">
        <v>6.02</v>
      </c>
      <c r="G188" s="55">
        <v>41</v>
      </c>
      <c r="H188" s="56">
        <v>16605.189999999999</v>
      </c>
      <c r="I188" s="183">
        <v>113091.82</v>
      </c>
      <c r="J188" s="2">
        <f>(E188*F188)</f>
        <v>16605.188739999998</v>
      </c>
      <c r="K188" s="2">
        <f t="shared" ref="K188:K189" si="179">(E188*G188)</f>
        <v>113091.817</v>
      </c>
      <c r="L188" s="16">
        <f t="shared" ref="L188:L189" si="180">SUM(J188,K188)</f>
        <v>129697.00573999999</v>
      </c>
      <c r="M188" s="17">
        <f t="shared" ref="M188:N189" si="181">SUM(J188-H188)</f>
        <v>-1.260000000911532E-3</v>
      </c>
      <c r="N188" s="17">
        <f t="shared" si="181"/>
        <v>-3.0000000115251169E-3</v>
      </c>
      <c r="O188" s="2"/>
      <c r="P188" s="2"/>
      <c r="Q188" s="2"/>
      <c r="R188" s="2"/>
      <c r="S188" s="62"/>
      <c r="T188" s="61"/>
      <c r="U188" s="61"/>
      <c r="V188" s="62"/>
      <c r="W188" s="1"/>
      <c r="X188" s="15"/>
    </row>
    <row r="189" spans="1:24" x14ac:dyDescent="0.2">
      <c r="A189" s="301"/>
      <c r="B189" s="295"/>
      <c r="C189" s="298"/>
      <c r="D189" s="3" t="s">
        <v>16</v>
      </c>
      <c r="E189" s="67">
        <v>2757.4459999999999</v>
      </c>
      <c r="F189" s="60">
        <v>6.02</v>
      </c>
      <c r="G189" s="55">
        <v>41</v>
      </c>
      <c r="H189" s="56">
        <v>16599.824919999999</v>
      </c>
      <c r="I189" s="183">
        <v>113055.29</v>
      </c>
      <c r="J189" s="2">
        <f>(E189*F189)</f>
        <v>16599.824919999999</v>
      </c>
      <c r="K189" s="2">
        <f t="shared" si="179"/>
        <v>113055.28599999999</v>
      </c>
      <c r="L189" s="16">
        <f t="shared" si="180"/>
        <v>129655.11091999999</v>
      </c>
      <c r="M189" s="17">
        <f t="shared" si="181"/>
        <v>0</v>
      </c>
      <c r="N189" s="17">
        <f t="shared" si="181"/>
        <v>-4.0000000008149073E-3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301"/>
      <c r="B190" s="295"/>
      <c r="C190" s="298"/>
      <c r="D190" s="23" t="s">
        <v>54</v>
      </c>
      <c r="E190" s="12">
        <f>SUM(E187,E188,E189)</f>
        <v>8313.1830000000009</v>
      </c>
      <c r="F190" s="12"/>
      <c r="G190" s="12"/>
      <c r="H190" s="12">
        <f t="shared" ref="H190:W190" si="182">SUM(H187,H188,H189)</f>
        <v>50045.364919999993</v>
      </c>
      <c r="I190" s="12">
        <f t="shared" si="182"/>
        <v>340840.51</v>
      </c>
      <c r="J190" s="12">
        <f t="shared" si="182"/>
        <v>50045.361659999995</v>
      </c>
      <c r="K190" s="12">
        <f t="shared" si="182"/>
        <v>340840.50300000003</v>
      </c>
      <c r="L190" s="12">
        <f t="shared" si="182"/>
        <v>390885.86466000002</v>
      </c>
      <c r="M190" s="12">
        <f t="shared" si="182"/>
        <v>-3.2600000013189856E-3</v>
      </c>
      <c r="N190" s="12">
        <f t="shared" si="182"/>
        <v>-6.9999999977881089E-3</v>
      </c>
      <c r="O190" s="12">
        <f t="shared" si="182"/>
        <v>0</v>
      </c>
      <c r="P190" s="12">
        <f t="shared" si="182"/>
        <v>0</v>
      </c>
      <c r="Q190" s="12">
        <f t="shared" si="182"/>
        <v>0</v>
      </c>
      <c r="R190" s="12">
        <f t="shared" si="182"/>
        <v>0</v>
      </c>
      <c r="S190" s="12">
        <f t="shared" si="182"/>
        <v>0</v>
      </c>
      <c r="T190" s="12">
        <f t="shared" si="182"/>
        <v>0</v>
      </c>
      <c r="U190" s="12">
        <f t="shared" si="182"/>
        <v>0</v>
      </c>
      <c r="V190" s="63">
        <f t="shared" si="182"/>
        <v>0</v>
      </c>
      <c r="W190" s="12">
        <f t="shared" si="182"/>
        <v>0</v>
      </c>
      <c r="X190" s="13"/>
    </row>
    <row r="191" spans="1:24" x14ac:dyDescent="0.2">
      <c r="A191" s="301"/>
      <c r="B191" s="295"/>
      <c r="C191" s="298"/>
      <c r="D191" s="3" t="s">
        <v>17</v>
      </c>
      <c r="E191" s="58">
        <v>2020.0889999999999</v>
      </c>
      <c r="F191" s="60">
        <v>6.02</v>
      </c>
      <c r="G191" s="55">
        <v>41</v>
      </c>
      <c r="H191" s="56">
        <v>12160.935779999998</v>
      </c>
      <c r="I191" s="183">
        <v>82823.649000000005</v>
      </c>
      <c r="J191" s="2">
        <f>(E191*F191)</f>
        <v>12160.935779999998</v>
      </c>
      <c r="K191" s="2">
        <f>(E191*G191)</f>
        <v>82823.649000000005</v>
      </c>
      <c r="L191" s="16">
        <f>SUM(J191,K191)</f>
        <v>94984.584780000005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301"/>
      <c r="B192" s="295"/>
      <c r="C192" s="298"/>
      <c r="D192" s="3" t="s">
        <v>18</v>
      </c>
      <c r="E192" s="58">
        <v>2676.9859999999999</v>
      </c>
      <c r="F192" s="60">
        <v>6.02</v>
      </c>
      <c r="G192" s="55">
        <v>41</v>
      </c>
      <c r="H192" s="56">
        <v>16115.455719999998</v>
      </c>
      <c r="I192" s="183">
        <v>109756.42599999999</v>
      </c>
      <c r="J192" s="2">
        <f>(E192*F192)</f>
        <v>16115.455719999998</v>
      </c>
      <c r="K192" s="2">
        <f t="shared" ref="K192:K193" si="183">(E192*G192)</f>
        <v>109756.42599999999</v>
      </c>
      <c r="L192" s="16">
        <f t="shared" ref="L192:L193" si="184">SUM(J192,K192)</f>
        <v>125871.88171999999</v>
      </c>
      <c r="M192" s="17">
        <f t="shared" ref="M192:N193" si="185">SUM(J192-H192)</f>
        <v>0</v>
      </c>
      <c r="N192" s="17">
        <f t="shared" si="185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4" x14ac:dyDescent="0.2">
      <c r="A193" s="302"/>
      <c r="B193" s="296"/>
      <c r="C193" s="299"/>
      <c r="D193" s="3" t="s">
        <v>19</v>
      </c>
      <c r="E193" s="67">
        <v>2505.748</v>
      </c>
      <c r="F193" s="60">
        <v>6.02</v>
      </c>
      <c r="G193" s="55">
        <v>41</v>
      </c>
      <c r="H193" s="56">
        <v>15084.602959999998</v>
      </c>
      <c r="I193" s="183">
        <v>102735.66800000001</v>
      </c>
      <c r="J193" s="2">
        <f>(E193*F193)</f>
        <v>15084.602959999998</v>
      </c>
      <c r="K193" s="2">
        <f t="shared" si="183"/>
        <v>102735.66800000001</v>
      </c>
      <c r="L193" s="16">
        <f t="shared" si="184"/>
        <v>117820.27096000001</v>
      </c>
      <c r="M193" s="17">
        <f t="shared" si="185"/>
        <v>0</v>
      </c>
      <c r="N193" s="17">
        <f t="shared" si="185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7202.8230000000003</v>
      </c>
      <c r="F194" s="12"/>
      <c r="G194" s="12"/>
      <c r="H194" s="12">
        <f t="shared" ref="H194:W194" si="186">SUM(H191,H192,H193)</f>
        <v>43360.994459999994</v>
      </c>
      <c r="I194" s="12">
        <f t="shared" si="186"/>
        <v>295315.74300000002</v>
      </c>
      <c r="J194" s="12">
        <f t="shared" si="186"/>
        <v>43360.994459999994</v>
      </c>
      <c r="K194" s="12">
        <f t="shared" si="186"/>
        <v>295315.74300000002</v>
      </c>
      <c r="L194" s="12">
        <f t="shared" si="186"/>
        <v>338676.73745999997</v>
      </c>
      <c r="M194" s="12">
        <f t="shared" si="186"/>
        <v>0</v>
      </c>
      <c r="N194" s="12">
        <f t="shared" si="186"/>
        <v>0</v>
      </c>
      <c r="O194" s="12">
        <f t="shared" si="186"/>
        <v>0</v>
      </c>
      <c r="P194" s="12">
        <f t="shared" si="186"/>
        <v>0</v>
      </c>
      <c r="Q194" s="12">
        <f t="shared" si="186"/>
        <v>0</v>
      </c>
      <c r="R194" s="12">
        <f t="shared" si="186"/>
        <v>0</v>
      </c>
      <c r="S194" s="12">
        <f t="shared" si="186"/>
        <v>0</v>
      </c>
      <c r="T194" s="12">
        <f t="shared" si="186"/>
        <v>0</v>
      </c>
      <c r="U194" s="12">
        <f t="shared" si="186"/>
        <v>0</v>
      </c>
      <c r="V194" s="63">
        <f t="shared" si="186"/>
        <v>0</v>
      </c>
      <c r="W194" s="12">
        <f t="shared" si="186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30937.070000000003</v>
      </c>
      <c r="F195" s="40"/>
      <c r="G195" s="40"/>
      <c r="H195" s="40">
        <f>SUM(H182+H186+H190+H194)</f>
        <v>186241.17707999996</v>
      </c>
      <c r="I195" s="40">
        <f t="shared" ref="I195:W195" si="187">SUM(I182+I186+I190+I194)</f>
        <v>1268419.888</v>
      </c>
      <c r="J195" s="40">
        <f t="shared" si="187"/>
        <v>186241.16139999998</v>
      </c>
      <c r="K195" s="40">
        <f t="shared" si="187"/>
        <v>1268419.8700000001</v>
      </c>
      <c r="L195" s="40">
        <f t="shared" si="187"/>
        <v>1454661.0314</v>
      </c>
      <c r="M195" s="40">
        <f t="shared" si="187"/>
        <v>-1.5680000000429573E-2</v>
      </c>
      <c r="N195" s="40">
        <f t="shared" si="187"/>
        <v>-1.7999999967287295E-2</v>
      </c>
      <c r="O195" s="40">
        <f t="shared" si="187"/>
        <v>0</v>
      </c>
      <c r="P195" s="40">
        <f t="shared" si="187"/>
        <v>0</v>
      </c>
      <c r="Q195" s="40">
        <f t="shared" si="187"/>
        <v>0</v>
      </c>
      <c r="R195" s="40">
        <f t="shared" si="187"/>
        <v>133883.42000000001</v>
      </c>
      <c r="S195" s="40">
        <f t="shared" si="187"/>
        <v>3551340.46</v>
      </c>
      <c r="T195" s="40">
        <f>SUM(T182+T186+T190+T194)</f>
        <v>0</v>
      </c>
      <c r="U195" s="40">
        <f t="shared" si="187"/>
        <v>0</v>
      </c>
      <c r="V195" s="64">
        <f t="shared" si="187"/>
        <v>0</v>
      </c>
      <c r="W195" s="40">
        <f t="shared" si="187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E195+'2020'!E196</f>
        <v>297179.092</v>
      </c>
      <c r="F196" s="27"/>
      <c r="G196" s="27"/>
      <c r="H196" s="27">
        <f>H195+'2020'!H196</f>
        <v>1354135.9330799999</v>
      </c>
      <c r="I196" s="27">
        <f>I195+'2020'!I196</f>
        <v>8417067.9120000005</v>
      </c>
      <c r="J196" s="27">
        <f>J195+'2020'!J196</f>
        <v>1377888.5261999997</v>
      </c>
      <c r="K196" s="27">
        <f>K195+'2020'!K196</f>
        <v>8553191.7160000019</v>
      </c>
      <c r="L196" s="27">
        <f>L195+'2020'!L196</f>
        <v>9931080.2422000002</v>
      </c>
      <c r="M196" s="27">
        <f>M195+'2020'!M196</f>
        <v>23752.593119999958</v>
      </c>
      <c r="N196" s="27">
        <f>N195+'2020'!N196</f>
        <v>136123.80400000006</v>
      </c>
      <c r="O196" s="27">
        <f>O195+'2020'!O196</f>
        <v>0</v>
      </c>
      <c r="P196" s="27">
        <f>P195</f>
        <v>0</v>
      </c>
      <c r="Q196" s="27">
        <f>Q195+'2020'!P196</f>
        <v>0</v>
      </c>
      <c r="R196" s="27">
        <f>R195</f>
        <v>133883.42000000001</v>
      </c>
      <c r="S196" s="27">
        <f>S195+'2020'!Q196</f>
        <v>8027177.0499999998</v>
      </c>
      <c r="T196" s="27">
        <f>(H196+P196)-R196</f>
        <v>1220252.5130799999</v>
      </c>
      <c r="U196" s="190">
        <f>(I196+Q196)-S196</f>
        <v>389890.86200000066</v>
      </c>
      <c r="V196" s="27">
        <f>V195+'2020'!S196</f>
        <v>0</v>
      </c>
      <c r="W196" s="27">
        <f>W195+'2020'!T196</f>
        <v>0</v>
      </c>
      <c r="X196" s="28"/>
    </row>
    <row r="197" spans="1:24" x14ac:dyDescent="0.2">
      <c r="A197" s="300">
        <v>11</v>
      </c>
      <c r="B197" s="294" t="s">
        <v>34</v>
      </c>
      <c r="C197" s="303" t="s">
        <v>30</v>
      </c>
      <c r="D197" s="3" t="s">
        <v>8</v>
      </c>
      <c r="E197" s="58">
        <v>179.57900000000001</v>
      </c>
      <c r="F197" s="60">
        <v>6.02</v>
      </c>
      <c r="G197" s="55">
        <v>82</v>
      </c>
      <c r="H197" s="56">
        <v>1081.07</v>
      </c>
      <c r="I197" s="183">
        <v>14725.48</v>
      </c>
      <c r="J197" s="2">
        <f>(E197*F197)</f>
        <v>1081.06558</v>
      </c>
      <c r="K197" s="2">
        <f>(E197*G197)</f>
        <v>14725.478000000001</v>
      </c>
      <c r="L197" s="16">
        <f>SUM(J197,K197)</f>
        <v>15806.543580000001</v>
      </c>
      <c r="M197" s="17">
        <f>SUM(J197-H197)</f>
        <v>-4.4199999999818829E-3</v>
      </c>
      <c r="N197" s="17">
        <f>SUM(K197-I197)</f>
        <v>-1.9999999985884642E-3</v>
      </c>
      <c r="O197" s="2"/>
      <c r="P197" s="2"/>
      <c r="Q197" s="2"/>
      <c r="R197" s="2"/>
      <c r="S197" s="225">
        <v>33000</v>
      </c>
      <c r="T197" s="61"/>
      <c r="U197" s="61"/>
      <c r="V197" s="62"/>
      <c r="W197" s="1"/>
      <c r="X197" s="15"/>
    </row>
    <row r="198" spans="1:24" x14ac:dyDescent="0.2">
      <c r="A198" s="301"/>
      <c r="B198" s="295"/>
      <c r="C198" s="304"/>
      <c r="D198" s="3" t="s">
        <v>9</v>
      </c>
      <c r="E198" s="59">
        <v>169.05099999999999</v>
      </c>
      <c r="F198" s="60">
        <v>6.02</v>
      </c>
      <c r="G198" s="55">
        <v>82</v>
      </c>
      <c r="H198" s="56">
        <v>1017.69</v>
      </c>
      <c r="I198" s="183">
        <v>13862.18</v>
      </c>
      <c r="J198" s="2">
        <f>(E198*F198)</f>
        <v>1017.6870199999998</v>
      </c>
      <c r="K198" s="2">
        <f t="shared" ref="K198:K199" si="188">(E198*G198)</f>
        <v>13862.181999999999</v>
      </c>
      <c r="L198" s="16">
        <f t="shared" ref="L198:L200" si="189">SUM(J198,K198)</f>
        <v>14879.869019999998</v>
      </c>
      <c r="M198" s="17">
        <f t="shared" ref="M198:N200" si="190">SUM(J198-H198)</f>
        <v>-2.9800000002069282E-3</v>
      </c>
      <c r="N198" s="17">
        <f t="shared" si="190"/>
        <v>1.9999999985884642E-3</v>
      </c>
      <c r="O198" s="2"/>
      <c r="P198" s="2"/>
      <c r="Q198" s="2"/>
      <c r="R198" s="2"/>
      <c r="S198" s="225">
        <v>123759.05</v>
      </c>
      <c r="T198" s="61"/>
      <c r="U198" s="61"/>
      <c r="V198" s="62"/>
      <c r="W198" s="1"/>
      <c r="X198" s="15"/>
    </row>
    <row r="199" spans="1:24" ht="23.25" customHeight="1" x14ac:dyDescent="0.2">
      <c r="A199" s="301"/>
      <c r="B199" s="295"/>
      <c r="C199" s="304"/>
      <c r="D199" s="69" t="s">
        <v>65</v>
      </c>
      <c r="E199" s="59">
        <v>213.691</v>
      </c>
      <c r="F199" s="60">
        <v>6.02</v>
      </c>
      <c r="G199" s="55">
        <v>82</v>
      </c>
      <c r="H199" s="56">
        <v>1286.42</v>
      </c>
      <c r="I199" s="183">
        <v>17522.66</v>
      </c>
      <c r="J199" s="2">
        <f>(E199*F199)</f>
        <v>1286.4198199999998</v>
      </c>
      <c r="K199" s="2">
        <f t="shared" si="188"/>
        <v>17522.662</v>
      </c>
      <c r="L199" s="16">
        <f t="shared" si="189"/>
        <v>18809.081819999999</v>
      </c>
      <c r="M199" s="17">
        <f t="shared" si="190"/>
        <v>-1.8000000022766471E-4</v>
      </c>
      <c r="N199" s="17">
        <f t="shared" si="190"/>
        <v>2.0000000004074536E-3</v>
      </c>
      <c r="O199" s="2"/>
      <c r="P199" s="2"/>
      <c r="Q199" s="2"/>
      <c r="R199" s="228">
        <v>10484.59</v>
      </c>
      <c r="S199" s="62"/>
      <c r="T199" s="61"/>
      <c r="U199" s="61"/>
      <c r="V199" s="62"/>
      <c r="W199" s="1"/>
      <c r="X199" s="205">
        <v>10484.59</v>
      </c>
    </row>
    <row r="200" spans="1:24" ht="24" hidden="1" x14ac:dyDescent="0.2">
      <c r="A200" s="301"/>
      <c r="B200" s="295"/>
      <c r="C200" s="304"/>
      <c r="D200" s="69" t="s">
        <v>64</v>
      </c>
      <c r="E200" s="57"/>
      <c r="F200" s="60"/>
      <c r="G200" s="55"/>
      <c r="H200" s="56"/>
      <c r="I200" s="56"/>
      <c r="J200" s="16">
        <f t="shared" ref="J200" si="191">(E200*F200)</f>
        <v>0</v>
      </c>
      <c r="K200" s="16">
        <f>SUM(E200*G200)</f>
        <v>0</v>
      </c>
      <c r="L200" s="16">
        <f t="shared" si="189"/>
        <v>0</v>
      </c>
      <c r="M200" s="17">
        <f t="shared" si="190"/>
        <v>0</v>
      </c>
      <c r="N200" s="17">
        <f t="shared" si="190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301"/>
      <c r="B201" s="295"/>
      <c r="C201" s="304"/>
      <c r="D201" s="23" t="s">
        <v>52</v>
      </c>
      <c r="E201" s="12">
        <f>SUM(E197,E198,E199:E200)</f>
        <v>562.32100000000003</v>
      </c>
      <c r="F201" s="12"/>
      <c r="G201" s="12"/>
      <c r="H201" s="12">
        <f t="shared" ref="H201:W201" si="192">SUM(H197,H198,H199:H200)</f>
        <v>3385.1800000000003</v>
      </c>
      <c r="I201" s="12">
        <f t="shared" si="192"/>
        <v>46110.32</v>
      </c>
      <c r="J201" s="12">
        <f t="shared" si="192"/>
        <v>3385.1724199999999</v>
      </c>
      <c r="K201" s="12">
        <f t="shared" si="192"/>
        <v>46110.322</v>
      </c>
      <c r="L201" s="12">
        <f t="shared" si="192"/>
        <v>49495.494420000003</v>
      </c>
      <c r="M201" s="12">
        <f t="shared" si="192"/>
        <v>-7.5800000004164758E-3</v>
      </c>
      <c r="N201" s="12">
        <f t="shared" si="192"/>
        <v>2.0000000004074536E-3</v>
      </c>
      <c r="O201" s="12">
        <f t="shared" si="192"/>
        <v>0</v>
      </c>
      <c r="P201" s="12">
        <f t="shared" si="192"/>
        <v>0</v>
      </c>
      <c r="Q201" s="12">
        <f t="shared" si="192"/>
        <v>0</v>
      </c>
      <c r="R201" s="12">
        <f t="shared" si="192"/>
        <v>10484.59</v>
      </c>
      <c r="S201" s="12">
        <f t="shared" si="192"/>
        <v>156759.04999999999</v>
      </c>
      <c r="T201" s="12">
        <f t="shared" si="192"/>
        <v>0</v>
      </c>
      <c r="U201" s="12">
        <f t="shared" si="192"/>
        <v>0</v>
      </c>
      <c r="V201" s="12">
        <f t="shared" si="192"/>
        <v>0</v>
      </c>
      <c r="W201" s="12">
        <f t="shared" si="192"/>
        <v>0</v>
      </c>
      <c r="X201" s="13"/>
    </row>
    <row r="202" spans="1:24" x14ac:dyDescent="0.2">
      <c r="A202" s="301"/>
      <c r="B202" s="295"/>
      <c r="C202" s="304"/>
      <c r="D202" s="3" t="s">
        <v>11</v>
      </c>
      <c r="E202" s="58">
        <v>217.489</v>
      </c>
      <c r="F202" s="60">
        <v>6.02</v>
      </c>
      <c r="G202" s="55">
        <v>82</v>
      </c>
      <c r="H202" s="56">
        <v>1309.28</v>
      </c>
      <c r="I202" s="183">
        <v>17834.099999999999</v>
      </c>
      <c r="J202" s="2">
        <f>(E202*F202)</f>
        <v>1309.28378</v>
      </c>
      <c r="K202" s="2">
        <f>(E202*G202)</f>
        <v>17834.098000000002</v>
      </c>
      <c r="L202" s="16">
        <f>SUM(J202,K202)</f>
        <v>19143.381780000003</v>
      </c>
      <c r="M202" s="17">
        <f>SUM(J202-H202)</f>
        <v>3.7800000000061118E-3</v>
      </c>
      <c r="N202" s="17">
        <f>SUM(K202-I202)</f>
        <v>-1.9999999967694748E-3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301"/>
      <c r="B203" s="295"/>
      <c r="C203" s="304"/>
      <c r="D203" s="3" t="s">
        <v>12</v>
      </c>
      <c r="E203" s="58">
        <v>210.43799999999999</v>
      </c>
      <c r="F203" s="60">
        <v>6.02</v>
      </c>
      <c r="G203" s="55">
        <v>82</v>
      </c>
      <c r="H203" s="56">
        <v>1266.8367599999999</v>
      </c>
      <c r="I203" s="183">
        <v>17255.915999999997</v>
      </c>
      <c r="J203" s="2">
        <f>(E203*F203)</f>
        <v>1266.8367599999999</v>
      </c>
      <c r="K203" s="2">
        <f t="shared" ref="K203:K204" si="193">(E203*G203)</f>
        <v>17255.915999999997</v>
      </c>
      <c r="L203" s="16">
        <f t="shared" ref="L203:L204" si="194">SUM(J203,K203)</f>
        <v>18522.752759999996</v>
      </c>
      <c r="M203" s="17">
        <f t="shared" ref="M203:N204" si="195">SUM(J203-H203)</f>
        <v>0</v>
      </c>
      <c r="N203" s="17">
        <f t="shared" si="195"/>
        <v>0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301"/>
      <c r="B204" s="296"/>
      <c r="C204" s="304"/>
      <c r="D204" s="3" t="s">
        <v>13</v>
      </c>
      <c r="E204" s="58">
        <v>204.47800000000001</v>
      </c>
      <c r="F204" s="60">
        <v>6.02</v>
      </c>
      <c r="G204" s="55">
        <v>82</v>
      </c>
      <c r="H204" s="56">
        <v>1230.96</v>
      </c>
      <c r="I204" s="183">
        <v>16767.2</v>
      </c>
      <c r="J204" s="2">
        <f>(E204*F204)</f>
        <v>1230.9575600000001</v>
      </c>
      <c r="K204" s="2">
        <f t="shared" si="193"/>
        <v>16767.196</v>
      </c>
      <c r="L204" s="16">
        <f t="shared" si="194"/>
        <v>17998.153559999999</v>
      </c>
      <c r="M204" s="17">
        <f t="shared" si="195"/>
        <v>-2.4399999999786814E-3</v>
      </c>
      <c r="N204" s="17">
        <f t="shared" si="195"/>
        <v>-4.0000000008149073E-3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301"/>
      <c r="B205" s="76"/>
      <c r="C205" s="304"/>
      <c r="D205" s="23" t="s">
        <v>53</v>
      </c>
      <c r="E205" s="12">
        <f>SUM(E202,E203,E204)</f>
        <v>632.40499999999997</v>
      </c>
      <c r="F205" s="12"/>
      <c r="G205" s="12"/>
      <c r="H205" s="29">
        <f>SUM(H202:H204)</f>
        <v>3807.0767599999999</v>
      </c>
      <c r="I205" s="29">
        <f>SUM(I202:I204)</f>
        <v>51857.216</v>
      </c>
      <c r="J205" s="12">
        <f t="shared" ref="J205:W205" si="196">SUM(J202,J203,J204)</f>
        <v>3807.0780999999997</v>
      </c>
      <c r="K205" s="12">
        <f t="shared" si="196"/>
        <v>51857.209999999992</v>
      </c>
      <c r="L205" s="12">
        <f t="shared" si="196"/>
        <v>55664.288099999998</v>
      </c>
      <c r="M205" s="12">
        <f t="shared" si="196"/>
        <v>1.3400000000274304E-3</v>
      </c>
      <c r="N205" s="12">
        <f t="shared" si="196"/>
        <v>-5.9999999975843821E-3</v>
      </c>
      <c r="O205" s="12">
        <f t="shared" si="196"/>
        <v>0</v>
      </c>
      <c r="P205" s="12">
        <f t="shared" si="196"/>
        <v>0</v>
      </c>
      <c r="Q205" s="12">
        <f t="shared" si="196"/>
        <v>0</v>
      </c>
      <c r="R205" s="12">
        <f t="shared" si="196"/>
        <v>0</v>
      </c>
      <c r="S205" s="12">
        <f t="shared" si="196"/>
        <v>0</v>
      </c>
      <c r="T205" s="12">
        <f t="shared" si="196"/>
        <v>0</v>
      </c>
      <c r="U205" s="12">
        <f t="shared" si="196"/>
        <v>0</v>
      </c>
      <c r="V205" s="63">
        <f t="shared" si="196"/>
        <v>0</v>
      </c>
      <c r="W205" s="12">
        <f t="shared" si="196"/>
        <v>0</v>
      </c>
      <c r="X205" s="13"/>
    </row>
    <row r="206" spans="1:24" x14ac:dyDescent="0.2">
      <c r="A206" s="301"/>
      <c r="B206" s="294" t="s">
        <v>29</v>
      </c>
      <c r="C206" s="304"/>
      <c r="D206" s="3" t="s">
        <v>14</v>
      </c>
      <c r="E206" s="58">
        <v>233.16900000000001</v>
      </c>
      <c r="F206" s="60">
        <v>6.02</v>
      </c>
      <c r="G206" s="55">
        <v>82</v>
      </c>
      <c r="H206" s="56">
        <v>1403.68</v>
      </c>
      <c r="I206" s="183">
        <v>19119.86</v>
      </c>
      <c r="J206" s="2">
        <f>(E206*F206)</f>
        <v>1403.6773799999999</v>
      </c>
      <c r="K206" s="2">
        <f>(E206*G206)</f>
        <v>19119.858</v>
      </c>
      <c r="L206" s="16">
        <f>SUM(J206,K206)</f>
        <v>20523.535380000001</v>
      </c>
      <c r="M206" s="17">
        <f>SUM(J206-H206)</f>
        <v>-2.6200000002063462E-3</v>
      </c>
      <c r="N206" s="17">
        <f>SUM(K206-I206)</f>
        <v>-2.0000000004074536E-3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301"/>
      <c r="B207" s="295"/>
      <c r="C207" s="304"/>
      <c r="D207" s="3" t="s">
        <v>15</v>
      </c>
      <c r="E207" s="58">
        <v>211.40899999999999</v>
      </c>
      <c r="F207" s="60">
        <v>6.02</v>
      </c>
      <c r="G207" s="55">
        <v>82</v>
      </c>
      <c r="H207" s="56">
        <v>1272.68</v>
      </c>
      <c r="I207" s="183">
        <v>17335.54</v>
      </c>
      <c r="J207" s="2">
        <f>(E207*F207)</f>
        <v>1272.6821799999998</v>
      </c>
      <c r="K207" s="2">
        <f t="shared" ref="K207:K208" si="197">(E207*G207)</f>
        <v>17335.538</v>
      </c>
      <c r="L207" s="16">
        <f t="shared" ref="L207:L208" si="198">SUM(J207,K207)</f>
        <v>18608.22018</v>
      </c>
      <c r="M207" s="17">
        <f t="shared" ref="M207:N208" si="199">SUM(J207-H207)</f>
        <v>2.1799999997256236E-3</v>
      </c>
      <c r="N207" s="17">
        <f t="shared" si="199"/>
        <v>-2.0000000004074536E-3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4" x14ac:dyDescent="0.2">
      <c r="A208" s="301"/>
      <c r="B208" s="295"/>
      <c r="C208" s="304"/>
      <c r="D208" s="3" t="s">
        <v>16</v>
      </c>
      <c r="E208" s="67">
        <v>228.34299999999999</v>
      </c>
      <c r="F208" s="60">
        <v>6.02</v>
      </c>
      <c r="G208" s="55">
        <v>82</v>
      </c>
      <c r="H208" s="56">
        <v>1374.6248599999999</v>
      </c>
      <c r="I208" s="183">
        <v>18724.126</v>
      </c>
      <c r="J208" s="2">
        <f>(E208*F208)</f>
        <v>1374.6248599999999</v>
      </c>
      <c r="K208" s="2">
        <f t="shared" si="197"/>
        <v>18724.126</v>
      </c>
      <c r="L208" s="16">
        <f t="shared" si="198"/>
        <v>20098.75086</v>
      </c>
      <c r="M208" s="17">
        <f t="shared" si="199"/>
        <v>0</v>
      </c>
      <c r="N208" s="17">
        <f t="shared" si="199"/>
        <v>0</v>
      </c>
      <c r="O208" s="2"/>
      <c r="P208" s="2"/>
      <c r="Q208" s="2"/>
      <c r="R208" s="2"/>
      <c r="S208" s="62"/>
      <c r="T208" s="61"/>
      <c r="U208" s="61"/>
      <c r="V208" s="62"/>
      <c r="W208" s="1"/>
      <c r="X208" s="15"/>
    </row>
    <row r="209" spans="1:25" ht="24" x14ac:dyDescent="0.2">
      <c r="A209" s="301"/>
      <c r="B209" s="295"/>
      <c r="C209" s="304"/>
      <c r="D209" s="23" t="s">
        <v>54</v>
      </c>
      <c r="E209" s="12">
        <f>SUM(E206,E207,E208)</f>
        <v>672.92099999999994</v>
      </c>
      <c r="F209" s="12"/>
      <c r="G209" s="12"/>
      <c r="H209" s="29">
        <f>SUM(H206:H208)</f>
        <v>4050.98486</v>
      </c>
      <c r="I209" s="29">
        <f>SUM(I206:I208)</f>
        <v>55179.525999999998</v>
      </c>
      <c r="J209" s="12">
        <f t="shared" ref="J209:W209" si="200">SUM(J206,J207,J208)</f>
        <v>4050.9844199999998</v>
      </c>
      <c r="K209" s="12">
        <f t="shared" si="200"/>
        <v>55179.521999999997</v>
      </c>
      <c r="L209" s="12">
        <f t="shared" si="200"/>
        <v>59230.506420000005</v>
      </c>
      <c r="M209" s="12">
        <f t="shared" si="200"/>
        <v>-4.4000000048072252E-4</v>
      </c>
      <c r="N209" s="12">
        <f t="shared" si="200"/>
        <v>-4.0000000008149073E-3</v>
      </c>
      <c r="O209" s="12">
        <f t="shared" si="200"/>
        <v>0</v>
      </c>
      <c r="P209" s="12">
        <f t="shared" si="200"/>
        <v>0</v>
      </c>
      <c r="Q209" s="12">
        <f t="shared" si="200"/>
        <v>0</v>
      </c>
      <c r="R209" s="12">
        <f t="shared" si="200"/>
        <v>0</v>
      </c>
      <c r="S209" s="12">
        <f t="shared" si="200"/>
        <v>0</v>
      </c>
      <c r="T209" s="12">
        <f t="shared" si="200"/>
        <v>0</v>
      </c>
      <c r="U209" s="12">
        <f t="shared" si="200"/>
        <v>0</v>
      </c>
      <c r="V209" s="63">
        <f t="shared" si="200"/>
        <v>0</v>
      </c>
      <c r="W209" s="12">
        <f t="shared" si="200"/>
        <v>0</v>
      </c>
      <c r="X209" s="13"/>
    </row>
    <row r="210" spans="1:25" x14ac:dyDescent="0.2">
      <c r="A210" s="301"/>
      <c r="B210" s="295"/>
      <c r="C210" s="304"/>
      <c r="D210" s="3" t="s">
        <v>17</v>
      </c>
      <c r="E210" s="58">
        <v>229.922</v>
      </c>
      <c r="F210" s="60">
        <v>6.02</v>
      </c>
      <c r="G210" s="55">
        <v>82</v>
      </c>
      <c r="H210" s="56">
        <v>1384.1304399999999</v>
      </c>
      <c r="I210" s="183">
        <v>18853.603999999999</v>
      </c>
      <c r="J210" s="2">
        <f>(E210*F210)</f>
        <v>1384.1304399999999</v>
      </c>
      <c r="K210" s="2">
        <f>(E210*G210)</f>
        <v>18853.603999999999</v>
      </c>
      <c r="L210" s="16">
        <f>SUM(J210,K210)</f>
        <v>20237.73444</v>
      </c>
      <c r="M210" s="17">
        <f>SUM(J210-H210)</f>
        <v>0</v>
      </c>
      <c r="N210" s="17">
        <f>SUM(K210-I210)</f>
        <v>0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5" x14ac:dyDescent="0.2">
      <c r="A211" s="301"/>
      <c r="B211" s="295"/>
      <c r="C211" s="304"/>
      <c r="D211" s="3" t="s">
        <v>18</v>
      </c>
      <c r="E211" s="58">
        <v>219.86600000000001</v>
      </c>
      <c r="F211" s="60">
        <v>6.02</v>
      </c>
      <c r="G211" s="55">
        <v>82</v>
      </c>
      <c r="H211" s="56">
        <v>1323.5933199999999</v>
      </c>
      <c r="I211" s="183">
        <v>18029.012000000002</v>
      </c>
      <c r="J211" s="2">
        <f>(E211*F211)</f>
        <v>1323.5933199999999</v>
      </c>
      <c r="K211" s="2">
        <f t="shared" ref="K211:K212" si="201">(E211*G211)</f>
        <v>18029.012000000002</v>
      </c>
      <c r="L211" s="16">
        <f t="shared" ref="L211:L212" si="202">SUM(J211,K211)</f>
        <v>19352.605320000002</v>
      </c>
      <c r="M211" s="17">
        <f t="shared" ref="M211:N212" si="203">SUM(J211-H211)</f>
        <v>0</v>
      </c>
      <c r="N211" s="17">
        <f t="shared" si="203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302"/>
      <c r="B212" s="296"/>
      <c r="C212" s="305"/>
      <c r="D212" s="3" t="s">
        <v>19</v>
      </c>
      <c r="E212" s="67">
        <v>189.50800000000001</v>
      </c>
      <c r="F212" s="60">
        <v>6.02</v>
      </c>
      <c r="G212" s="55">
        <v>82</v>
      </c>
      <c r="H212" s="56">
        <v>1140.83816</v>
      </c>
      <c r="I212" s="183">
        <v>15539.656000000001</v>
      </c>
      <c r="J212" s="2">
        <f>(E212*F212)</f>
        <v>1140.83816</v>
      </c>
      <c r="K212" s="2">
        <f t="shared" si="201"/>
        <v>15539.656000000001</v>
      </c>
      <c r="L212" s="16">
        <f t="shared" si="202"/>
        <v>16680.494160000002</v>
      </c>
      <c r="M212" s="17">
        <f t="shared" si="203"/>
        <v>0</v>
      </c>
      <c r="N212" s="17">
        <f t="shared" si="203"/>
        <v>0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639.29600000000005</v>
      </c>
      <c r="F213" s="34"/>
      <c r="G213" s="34"/>
      <c r="H213" s="35">
        <f>SUM(H210:H212)</f>
        <v>3848.5619200000001</v>
      </c>
      <c r="I213" s="35">
        <f>SUM(I210:I212)</f>
        <v>52422.272000000004</v>
      </c>
      <c r="J213" s="34">
        <f>SUM(J210:J212)</f>
        <v>3848.5619200000001</v>
      </c>
      <c r="K213" s="34">
        <f>SUM(K210:K212)</f>
        <v>52422.272000000004</v>
      </c>
      <c r="L213" s="34">
        <f>SUM(L210:L212)</f>
        <v>56270.833920000005</v>
      </c>
      <c r="M213" s="34">
        <f t="shared" ref="M213:W213" si="204">SUM(M210:M212)</f>
        <v>0</v>
      </c>
      <c r="N213" s="34">
        <f t="shared" si="204"/>
        <v>0</v>
      </c>
      <c r="O213" s="34">
        <f t="shared" si="204"/>
        <v>0</v>
      </c>
      <c r="P213" s="34">
        <f t="shared" si="204"/>
        <v>0</v>
      </c>
      <c r="Q213" s="34">
        <f t="shared" si="204"/>
        <v>0</v>
      </c>
      <c r="R213" s="34">
        <f>SUM(R210:R212)</f>
        <v>0</v>
      </c>
      <c r="S213" s="34">
        <f t="shared" si="204"/>
        <v>0</v>
      </c>
      <c r="T213" s="34">
        <f t="shared" si="204"/>
        <v>0</v>
      </c>
      <c r="U213" s="34">
        <f t="shared" si="204"/>
        <v>0</v>
      </c>
      <c r="V213" s="34">
        <f t="shared" si="204"/>
        <v>0</v>
      </c>
      <c r="W213" s="34">
        <f t="shared" si="204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2506.9430000000002</v>
      </c>
      <c r="F214" s="40"/>
      <c r="G214" s="40"/>
      <c r="H214" s="53">
        <f>SUM(H201,H205,H209,H213)</f>
        <v>15091.803540000001</v>
      </c>
      <c r="I214" s="53">
        <f>SUM(I201,I205,I209,I213)</f>
        <v>205569.33399999997</v>
      </c>
      <c r="J214" s="40">
        <f>SUM(J201,J205,J209,J213)</f>
        <v>15091.796859999999</v>
      </c>
      <c r="K214" s="40">
        <f>SUM(K213,K209,K205,K201)</f>
        <v>205569.326</v>
      </c>
      <c r="L214" s="40">
        <f>SUM(L201,L205,L209,L213)</f>
        <v>220661.12286</v>
      </c>
      <c r="M214" s="40">
        <f>SUM(M201,M205,M209,M213)</f>
        <v>-6.680000000869768E-3</v>
      </c>
      <c r="N214" s="40">
        <f>SUM(N201,N205,N209,N213)</f>
        <v>-7.9999999979918357E-3</v>
      </c>
      <c r="O214" s="40">
        <f>SUM(O201,O205,O209,O213)</f>
        <v>0</v>
      </c>
      <c r="P214" s="40">
        <f t="shared" ref="P214:U214" si="205">SUM(P201,P205,P209,P213)</f>
        <v>0</v>
      </c>
      <c r="Q214" s="40">
        <f t="shared" si="205"/>
        <v>0</v>
      </c>
      <c r="R214" s="40">
        <f>SUM(R201,R205,R209,R213)</f>
        <v>10484.59</v>
      </c>
      <c r="S214" s="40">
        <f t="shared" si="205"/>
        <v>156759.04999999999</v>
      </c>
      <c r="T214" s="40">
        <f t="shared" si="205"/>
        <v>0</v>
      </c>
      <c r="U214" s="40">
        <f t="shared" si="205"/>
        <v>0</v>
      </c>
      <c r="V214" s="64">
        <f t="shared" ref="V214:W214" si="206">SUM(V210,V211,V212)</f>
        <v>0</v>
      </c>
      <c r="W214" s="40">
        <f t="shared" si="206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E214+'2020'!E215</f>
        <v>27114.467000000001</v>
      </c>
      <c r="F215" s="27"/>
      <c r="G215" s="27"/>
      <c r="H215" s="27">
        <f>H214+'2020'!H215</f>
        <v>120686.72354000001</v>
      </c>
      <c r="I215" s="27">
        <f>I214+'2020'!I215</f>
        <v>985258.72600000002</v>
      </c>
      <c r="J215" s="27">
        <f>J214+'2020'!J215</f>
        <v>123115.16985999999</v>
      </c>
      <c r="K215" s="27">
        <f>K214+'2020'!K215</f>
        <v>1013093.667</v>
      </c>
      <c r="L215" s="27">
        <f>L214+'2020'!L215</f>
        <v>987419.46636999981</v>
      </c>
      <c r="M215" s="27">
        <f>M214+'2020'!M215</f>
        <v>1203.5728999999956</v>
      </c>
      <c r="N215" s="27">
        <f>N214+'2020'!N215</f>
        <v>13795.637000000013</v>
      </c>
      <c r="O215" s="27">
        <f>O214+'2020'!O215</f>
        <v>0</v>
      </c>
      <c r="P215" s="27">
        <f>P214</f>
        <v>0</v>
      </c>
      <c r="Q215" s="27">
        <f>Q214+'2020'!P215</f>
        <v>0</v>
      </c>
      <c r="R215" s="27">
        <f>R214</f>
        <v>10484.59</v>
      </c>
      <c r="S215" s="27">
        <f>S214+'2020'!Q215</f>
        <v>504166.42</v>
      </c>
      <c r="T215" s="27">
        <f>(H215+P215)-R215</f>
        <v>110202.13354000001</v>
      </c>
      <c r="U215" s="190">
        <f>(I215+Q215)-S215</f>
        <v>481092.30600000004</v>
      </c>
      <c r="V215" s="27">
        <f>V214+'2020'!S215</f>
        <v>0</v>
      </c>
      <c r="W215" s="27">
        <f>W214+'2020'!T215</f>
        <v>0</v>
      </c>
      <c r="X215" s="28"/>
    </row>
    <row r="216" spans="1:25" ht="12.75" customHeight="1" x14ac:dyDescent="0.2">
      <c r="A216" s="300">
        <v>12</v>
      </c>
      <c r="B216" s="294" t="s">
        <v>34</v>
      </c>
      <c r="C216" s="297" t="s">
        <v>31</v>
      </c>
      <c r="D216" s="3" t="s">
        <v>8</v>
      </c>
      <c r="E216" s="58">
        <v>45.872</v>
      </c>
      <c r="F216" s="60">
        <v>6.02</v>
      </c>
      <c r="G216" s="55">
        <v>82</v>
      </c>
      <c r="H216" s="56">
        <v>276.14999999999998</v>
      </c>
      <c r="I216" s="183">
        <v>3761.5</v>
      </c>
      <c r="J216" s="2">
        <f>(E216*F216)</f>
        <v>276.14943999999997</v>
      </c>
      <c r="K216" s="2">
        <f>(E216*G216)</f>
        <v>3761.5039999999999</v>
      </c>
      <c r="L216" s="16">
        <f>SUM(J216,K216)</f>
        <v>4037.65344</v>
      </c>
      <c r="M216" s="17">
        <f>SUM(J216-H216)</f>
        <v>-5.6000000000722139E-4</v>
      </c>
      <c r="N216" s="17">
        <f>SUM(K216-I216)</f>
        <v>3.9999999999054126E-3</v>
      </c>
      <c r="O216" s="2"/>
      <c r="P216" s="2"/>
      <c r="Q216" s="2"/>
      <c r="R216" s="2"/>
      <c r="S216" s="62"/>
      <c r="T216" s="61"/>
      <c r="U216" s="61"/>
      <c r="V216" s="62"/>
      <c r="W216" s="1"/>
      <c r="X216" s="15"/>
    </row>
    <row r="217" spans="1:25" ht="36" x14ac:dyDescent="0.2">
      <c r="A217" s="301"/>
      <c r="B217" s="295"/>
      <c r="C217" s="298"/>
      <c r="D217" s="3" t="s">
        <v>9</v>
      </c>
      <c r="E217" s="58">
        <v>45.198999999999998</v>
      </c>
      <c r="F217" s="60">
        <v>6.02</v>
      </c>
      <c r="G217" s="55">
        <v>82</v>
      </c>
      <c r="H217" s="56">
        <v>272.10000000000002</v>
      </c>
      <c r="I217" s="183">
        <v>3706.32</v>
      </c>
      <c r="J217" s="2">
        <f t="shared" ref="J217:J219" si="207">(E217*F217)</f>
        <v>272.09797999999995</v>
      </c>
      <c r="K217" s="2">
        <f t="shared" ref="K217:K218" si="208">(E217*G217)</f>
        <v>3706.3179999999998</v>
      </c>
      <c r="L217" s="16">
        <f t="shared" ref="L217:L219" si="209">SUM(J217,K217)</f>
        <v>3978.4159799999998</v>
      </c>
      <c r="M217" s="17">
        <f t="shared" ref="M217:N219" si="210">SUM(J217-H217)</f>
        <v>-2.0200000000727414E-3</v>
      </c>
      <c r="N217" s="17">
        <f t="shared" si="210"/>
        <v>-2.0000000004074536E-3</v>
      </c>
      <c r="O217" s="2"/>
      <c r="P217" s="2"/>
      <c r="Q217" s="2"/>
      <c r="R217" s="228">
        <v>3247.53</v>
      </c>
      <c r="S217" s="225">
        <v>38113.440000000002</v>
      </c>
      <c r="T217" s="217"/>
      <c r="U217" s="61"/>
      <c r="V217" s="62"/>
      <c r="W217" s="1"/>
      <c r="X217" s="205" t="s">
        <v>113</v>
      </c>
    </row>
    <row r="218" spans="1:25" ht="24" hidden="1" x14ac:dyDescent="0.2">
      <c r="A218" s="301"/>
      <c r="B218" s="295"/>
      <c r="C218" s="298"/>
      <c r="D218" s="69" t="s">
        <v>63</v>
      </c>
      <c r="E218" s="59"/>
      <c r="F218" s="60">
        <v>6.02</v>
      </c>
      <c r="G218" s="55">
        <v>82</v>
      </c>
      <c r="H218" s="56"/>
      <c r="I218" s="56"/>
      <c r="J218" s="2">
        <f t="shared" si="207"/>
        <v>0</v>
      </c>
      <c r="K218" s="2">
        <f t="shared" si="208"/>
        <v>0</v>
      </c>
      <c r="L218" s="16">
        <f t="shared" si="209"/>
        <v>0</v>
      </c>
      <c r="M218" s="17">
        <f t="shared" si="210"/>
        <v>0</v>
      </c>
      <c r="N218" s="17">
        <f t="shared" si="210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301"/>
      <c r="B219" s="295"/>
      <c r="C219" s="298"/>
      <c r="D219" s="69" t="s">
        <v>65</v>
      </c>
      <c r="E219" s="57">
        <v>61.369</v>
      </c>
      <c r="F219" s="60">
        <v>6.02</v>
      </c>
      <c r="G219" s="55">
        <v>82</v>
      </c>
      <c r="H219" s="56">
        <v>369.44</v>
      </c>
      <c r="I219" s="183">
        <v>5032.26</v>
      </c>
      <c r="J219" s="16">
        <f t="shared" si="207"/>
        <v>369.44137999999998</v>
      </c>
      <c r="K219" s="16">
        <f>SUM(E219*G219)</f>
        <v>5032.2579999999998</v>
      </c>
      <c r="L219" s="16">
        <f t="shared" si="209"/>
        <v>5401.69938</v>
      </c>
      <c r="M219" s="17">
        <f t="shared" si="210"/>
        <v>1.3799999999832835E-3</v>
      </c>
      <c r="N219" s="17">
        <f t="shared" si="210"/>
        <v>-2.0000000004074536E-3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301"/>
      <c r="B220" s="295"/>
      <c r="C220" s="298"/>
      <c r="D220" s="23" t="s">
        <v>52</v>
      </c>
      <c r="E220" s="12">
        <f>SUM(E216,E217,E218:E219)</f>
        <v>152.44</v>
      </c>
      <c r="F220" s="12"/>
      <c r="G220" s="12"/>
      <c r="H220" s="12">
        <f t="shared" ref="H220:W220" si="211">SUM(H216,H217,H218:H219)</f>
        <v>917.69</v>
      </c>
      <c r="I220" s="12">
        <f t="shared" si="211"/>
        <v>12500.08</v>
      </c>
      <c r="J220" s="12">
        <f t="shared" si="211"/>
        <v>917.6887999999999</v>
      </c>
      <c r="K220" s="12">
        <f t="shared" si="211"/>
        <v>12500.08</v>
      </c>
      <c r="L220" s="12">
        <f t="shared" si="211"/>
        <v>13417.7688</v>
      </c>
      <c r="M220" s="12">
        <f t="shared" si="211"/>
        <v>-1.2000000000966793E-3</v>
      </c>
      <c r="N220" s="12">
        <f t="shared" si="211"/>
        <v>-9.0949470177292824E-13</v>
      </c>
      <c r="O220" s="12">
        <f t="shared" si="211"/>
        <v>0</v>
      </c>
      <c r="P220" s="12">
        <f t="shared" si="211"/>
        <v>0</v>
      </c>
      <c r="Q220" s="12">
        <f t="shared" si="211"/>
        <v>0</v>
      </c>
      <c r="R220" s="12">
        <f t="shared" si="211"/>
        <v>3247.53</v>
      </c>
      <c r="S220" s="12">
        <f t="shared" si="211"/>
        <v>38113.440000000002</v>
      </c>
      <c r="T220" s="12">
        <f t="shared" si="211"/>
        <v>0</v>
      </c>
      <c r="U220" s="12">
        <f t="shared" si="211"/>
        <v>0</v>
      </c>
      <c r="V220" s="12">
        <f t="shared" si="211"/>
        <v>0</v>
      </c>
      <c r="W220" s="12">
        <f t="shared" si="211"/>
        <v>0</v>
      </c>
      <c r="X220" s="13"/>
    </row>
    <row r="221" spans="1:25" x14ac:dyDescent="0.2">
      <c r="A221" s="301"/>
      <c r="B221" s="295"/>
      <c r="C221" s="298"/>
      <c r="D221" s="3" t="s">
        <v>11</v>
      </c>
      <c r="E221" s="58">
        <v>69.209999999999994</v>
      </c>
      <c r="F221" s="60">
        <v>6.02</v>
      </c>
      <c r="G221" s="55">
        <v>82</v>
      </c>
      <c r="H221" s="56">
        <v>416.64419999999996</v>
      </c>
      <c r="I221" s="183">
        <v>5675.2199999999993</v>
      </c>
      <c r="J221" s="2">
        <f>(E221*F221)</f>
        <v>416.64419999999996</v>
      </c>
      <c r="K221" s="2">
        <f>(E221*G221)</f>
        <v>5675.2199999999993</v>
      </c>
      <c r="L221" s="16">
        <f>SUM(J221,K221)</f>
        <v>6091.8641999999991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301"/>
      <c r="B222" s="295"/>
      <c r="C222" s="298"/>
      <c r="D222" s="3" t="s">
        <v>12</v>
      </c>
      <c r="E222" s="58">
        <v>69.320999999999998</v>
      </c>
      <c r="F222" s="60">
        <v>6.02</v>
      </c>
      <c r="G222" s="55">
        <v>82</v>
      </c>
      <c r="H222" s="56">
        <v>417.31241999999997</v>
      </c>
      <c r="I222" s="183">
        <v>5684.3220000000001</v>
      </c>
      <c r="J222" s="2">
        <f>(E222*F222)</f>
        <v>417.31241999999997</v>
      </c>
      <c r="K222" s="2">
        <f t="shared" ref="K222:K223" si="212">(E222*G222)</f>
        <v>5684.3220000000001</v>
      </c>
      <c r="L222" s="16">
        <f t="shared" ref="L222:L223" si="213">SUM(J222,K222)</f>
        <v>6101.6344200000003</v>
      </c>
      <c r="M222" s="17">
        <f t="shared" ref="M222:N223" si="214">SUM(J222-H222)</f>
        <v>0</v>
      </c>
      <c r="N222" s="17">
        <f t="shared" si="214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301"/>
      <c r="B223" s="296"/>
      <c r="C223" s="298"/>
      <c r="D223" s="3" t="s">
        <v>13</v>
      </c>
      <c r="E223" s="58">
        <v>69.703000000000003</v>
      </c>
      <c r="F223" s="60">
        <v>6.02</v>
      </c>
      <c r="G223" s="55">
        <v>82</v>
      </c>
      <c r="H223" s="56">
        <v>419.61</v>
      </c>
      <c r="I223" s="183">
        <v>5715.65</v>
      </c>
      <c r="J223" s="2">
        <f>(E223*F223)</f>
        <v>419.61205999999999</v>
      </c>
      <c r="K223" s="2">
        <f t="shared" si="212"/>
        <v>5715.6460000000006</v>
      </c>
      <c r="L223" s="16">
        <f t="shared" si="213"/>
        <v>6135.258060000001</v>
      </c>
      <c r="M223" s="17">
        <f t="shared" si="214"/>
        <v>2.0599999999717511E-3</v>
      </c>
      <c r="N223" s="17">
        <f t="shared" si="214"/>
        <v>-3.9999999989959178E-3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301"/>
      <c r="B224" s="76"/>
      <c r="C224" s="298"/>
      <c r="D224" s="23" t="s">
        <v>53</v>
      </c>
      <c r="E224" s="12">
        <f>SUM(E221,E222,E223)</f>
        <v>208.23400000000001</v>
      </c>
      <c r="F224" s="12"/>
      <c r="G224" s="12"/>
      <c r="H224" s="29">
        <f>SUM(H221:H223)</f>
        <v>1253.5666200000001</v>
      </c>
      <c r="I224" s="29">
        <f>SUM(I221:I223)</f>
        <v>17075.191999999999</v>
      </c>
      <c r="J224" s="12">
        <f t="shared" ref="J224:W224" si="215">SUM(J221,J222,J223)</f>
        <v>1253.5686799999999</v>
      </c>
      <c r="K224" s="12">
        <f t="shared" si="215"/>
        <v>17075.188000000002</v>
      </c>
      <c r="L224" s="12">
        <f t="shared" si="215"/>
        <v>18328.756679999999</v>
      </c>
      <c r="M224" s="12">
        <f t="shared" si="215"/>
        <v>2.0599999999717511E-3</v>
      </c>
      <c r="N224" s="12">
        <f t="shared" si="215"/>
        <v>-3.9999999989959178E-3</v>
      </c>
      <c r="O224" s="12">
        <f t="shared" si="215"/>
        <v>0</v>
      </c>
      <c r="P224" s="12">
        <f t="shared" si="215"/>
        <v>0</v>
      </c>
      <c r="Q224" s="12">
        <f t="shared" si="215"/>
        <v>0</v>
      </c>
      <c r="R224" s="12">
        <f t="shared" si="215"/>
        <v>0</v>
      </c>
      <c r="S224" s="12">
        <f t="shared" si="215"/>
        <v>0</v>
      </c>
      <c r="T224" s="12">
        <f t="shared" si="215"/>
        <v>0</v>
      </c>
      <c r="U224" s="12">
        <f t="shared" si="215"/>
        <v>0</v>
      </c>
      <c r="V224" s="63">
        <f t="shared" si="215"/>
        <v>0</v>
      </c>
      <c r="W224" s="12">
        <f t="shared" si="215"/>
        <v>0</v>
      </c>
      <c r="X224" s="13"/>
    </row>
    <row r="225" spans="1:24" x14ac:dyDescent="0.2">
      <c r="A225" s="301"/>
      <c r="B225" s="294" t="s">
        <v>29</v>
      </c>
      <c r="C225" s="298"/>
      <c r="D225" s="3" t="s">
        <v>14</v>
      </c>
      <c r="E225" s="58">
        <v>73.459999999999994</v>
      </c>
      <c r="F225" s="60">
        <v>6.02</v>
      </c>
      <c r="G225" s="55">
        <v>82</v>
      </c>
      <c r="H225" s="56">
        <v>442.23</v>
      </c>
      <c r="I225" s="183">
        <v>6023.72</v>
      </c>
      <c r="J225" s="2">
        <f>(E225*F225)</f>
        <v>442.22919999999993</v>
      </c>
      <c r="K225" s="2">
        <f>(E225*G225)</f>
        <v>6023.7199999999993</v>
      </c>
      <c r="L225" s="16">
        <f>SUM(J225,K225)</f>
        <v>6465.9491999999991</v>
      </c>
      <c r="M225" s="17">
        <f>SUM(J225-H225)</f>
        <v>-8.0000000008340066E-4</v>
      </c>
      <c r="N225" s="17">
        <f>SUM(K225-I225)</f>
        <v>-9.0949470177292824E-13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301"/>
      <c r="B226" s="295"/>
      <c r="C226" s="298"/>
      <c r="D226" s="3" t="s">
        <v>15</v>
      </c>
      <c r="E226" s="58">
        <v>73.912999999999997</v>
      </c>
      <c r="F226" s="60">
        <v>6.02</v>
      </c>
      <c r="G226" s="55">
        <v>82</v>
      </c>
      <c r="H226" s="56">
        <v>444.96</v>
      </c>
      <c r="I226" s="183">
        <v>6060.87</v>
      </c>
      <c r="J226" s="2">
        <f>(E226*F226)</f>
        <v>444.95625999999993</v>
      </c>
      <c r="K226" s="2">
        <f t="shared" ref="K226:K227" si="216">(E226*G226)</f>
        <v>6060.866</v>
      </c>
      <c r="L226" s="16">
        <f t="shared" ref="L226:L227" si="217">SUM(J226,K226)</f>
        <v>6505.8222599999999</v>
      </c>
      <c r="M226" s="17">
        <f t="shared" ref="M226:N227" si="218">SUM(J226-H226)</f>
        <v>-3.7400000000502587E-3</v>
      </c>
      <c r="N226" s="17">
        <f t="shared" si="218"/>
        <v>-3.9999999999054126E-3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301"/>
      <c r="B227" s="295"/>
      <c r="C227" s="298"/>
      <c r="D227" s="3" t="s">
        <v>16</v>
      </c>
      <c r="E227" s="67">
        <v>74.08</v>
      </c>
      <c r="F227" s="60">
        <v>6.02</v>
      </c>
      <c r="G227" s="55">
        <v>82</v>
      </c>
      <c r="H227" s="56">
        <v>445.96159999999998</v>
      </c>
      <c r="I227" s="183">
        <v>6074.5599999999995</v>
      </c>
      <c r="J227" s="2">
        <f>(E227*F227)</f>
        <v>445.96159999999998</v>
      </c>
      <c r="K227" s="2">
        <f t="shared" si="216"/>
        <v>6074.5599999999995</v>
      </c>
      <c r="L227" s="16">
        <f t="shared" si="217"/>
        <v>6520.5215999999991</v>
      </c>
      <c r="M227" s="17">
        <f t="shared" si="218"/>
        <v>0</v>
      </c>
      <c r="N227" s="17">
        <f t="shared" si="218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301"/>
      <c r="B228" s="295"/>
      <c r="C228" s="298"/>
      <c r="D228" s="23" t="s">
        <v>54</v>
      </c>
      <c r="E228" s="12">
        <f>SUM(E225,E226,E227)</f>
        <v>221.45299999999997</v>
      </c>
      <c r="F228" s="12"/>
      <c r="G228" s="12"/>
      <c r="H228" s="29">
        <f>SUM(H225:H227)</f>
        <v>1333.1516000000001</v>
      </c>
      <c r="I228" s="29">
        <f>SUM(I225:I227)</f>
        <v>18159.150000000001</v>
      </c>
      <c r="J228" s="12">
        <f t="shared" ref="J228:W228" si="219">SUM(J225,J226,J227)</f>
        <v>1333.1470599999998</v>
      </c>
      <c r="K228" s="12">
        <f t="shared" si="219"/>
        <v>18159.146000000001</v>
      </c>
      <c r="L228" s="12">
        <f t="shared" si="219"/>
        <v>19492.29306</v>
      </c>
      <c r="M228" s="12">
        <f t="shared" si="219"/>
        <v>-4.5400000001336593E-3</v>
      </c>
      <c r="N228" s="12">
        <f t="shared" si="219"/>
        <v>-4.0000000008149073E-3</v>
      </c>
      <c r="O228" s="12">
        <f t="shared" si="219"/>
        <v>0</v>
      </c>
      <c r="P228" s="12">
        <f t="shared" si="219"/>
        <v>0</v>
      </c>
      <c r="Q228" s="12">
        <f t="shared" si="219"/>
        <v>0</v>
      </c>
      <c r="R228" s="12">
        <f t="shared" si="219"/>
        <v>0</v>
      </c>
      <c r="S228" s="12">
        <f t="shared" si="219"/>
        <v>0</v>
      </c>
      <c r="T228" s="12">
        <f t="shared" si="219"/>
        <v>0</v>
      </c>
      <c r="U228" s="12">
        <f t="shared" si="219"/>
        <v>0</v>
      </c>
      <c r="V228" s="63">
        <f t="shared" si="219"/>
        <v>0</v>
      </c>
      <c r="W228" s="12">
        <f t="shared" si="219"/>
        <v>0</v>
      </c>
      <c r="X228" s="13"/>
    </row>
    <row r="229" spans="1:24" x14ac:dyDescent="0.2">
      <c r="A229" s="301"/>
      <c r="B229" s="295"/>
      <c r="C229" s="298"/>
      <c r="D229" s="3" t="s">
        <v>17</v>
      </c>
      <c r="E229" s="58">
        <v>74.114000000000004</v>
      </c>
      <c r="F229" s="60">
        <v>6.02</v>
      </c>
      <c r="G229" s="55">
        <v>82</v>
      </c>
      <c r="H229" s="56">
        <v>446.16627999999997</v>
      </c>
      <c r="I229" s="183">
        <v>6077.348</v>
      </c>
      <c r="J229" s="2">
        <f>(E229*F229)</f>
        <v>446.16627999999997</v>
      </c>
      <c r="K229" s="2">
        <f>(E229*G229)</f>
        <v>6077.348</v>
      </c>
      <c r="L229" s="16">
        <f>SUM(J229,K229)</f>
        <v>6523.5142800000003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301"/>
      <c r="B230" s="295"/>
      <c r="C230" s="298"/>
      <c r="D230" s="3" t="s">
        <v>18</v>
      </c>
      <c r="E230" s="58">
        <v>63.447000000000003</v>
      </c>
      <c r="F230" s="60">
        <v>6.02</v>
      </c>
      <c r="G230" s="55">
        <v>82</v>
      </c>
      <c r="H230" s="56">
        <v>381.95094</v>
      </c>
      <c r="I230" s="183">
        <v>5202.6540000000005</v>
      </c>
      <c r="J230" s="2">
        <f>(E230*F230)</f>
        <v>381.95094</v>
      </c>
      <c r="K230" s="2">
        <f t="shared" ref="K230:K231" si="220">(E230*G230)</f>
        <v>5202.6540000000005</v>
      </c>
      <c r="L230" s="16">
        <f t="shared" ref="L230:L231" si="221">SUM(J230,K230)</f>
        <v>5584.6049400000002</v>
      </c>
      <c r="M230" s="17">
        <f t="shared" ref="M230:N231" si="222">SUM(J230-H230)</f>
        <v>0</v>
      </c>
      <c r="N230" s="17">
        <f t="shared" si="222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302"/>
      <c r="B231" s="296"/>
      <c r="C231" s="299"/>
      <c r="D231" s="3" t="s">
        <v>19</v>
      </c>
      <c r="E231" s="59">
        <v>56.898000000000003</v>
      </c>
      <c r="F231" s="60">
        <v>6.02</v>
      </c>
      <c r="G231" s="55">
        <v>82</v>
      </c>
      <c r="H231" s="56">
        <v>342.53</v>
      </c>
      <c r="I231" s="183">
        <v>4665.6400000000003</v>
      </c>
      <c r="J231" s="2">
        <f>(E231*F231)</f>
        <v>342.52596</v>
      </c>
      <c r="K231" s="2">
        <f t="shared" si="220"/>
        <v>4665.6360000000004</v>
      </c>
      <c r="L231" s="16">
        <f t="shared" si="221"/>
        <v>5008.1619600000004</v>
      </c>
      <c r="M231" s="17">
        <f t="shared" si="222"/>
        <v>-4.0399999999749525E-3</v>
      </c>
      <c r="N231" s="17">
        <f t="shared" si="222"/>
        <v>-3.9999999999054126E-3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194.459</v>
      </c>
      <c r="F232" s="12"/>
      <c r="G232" s="12"/>
      <c r="H232" s="29">
        <f>SUM(H229:H231)</f>
        <v>1170.6472199999998</v>
      </c>
      <c r="I232" s="29">
        <f>SUM(I229:I231)</f>
        <v>15945.642</v>
      </c>
      <c r="J232" s="12">
        <f t="shared" ref="J232:W232" si="223">SUM(J229,J230,J231)</f>
        <v>1170.64318</v>
      </c>
      <c r="K232" s="12">
        <f t="shared" si="223"/>
        <v>15945.638000000001</v>
      </c>
      <c r="L232" s="12">
        <f t="shared" si="223"/>
        <v>17116.281180000002</v>
      </c>
      <c r="M232" s="12">
        <f t="shared" si="223"/>
        <v>-4.0399999999749525E-3</v>
      </c>
      <c r="N232" s="12">
        <f t="shared" si="223"/>
        <v>-3.9999999999054126E-3</v>
      </c>
      <c r="O232" s="12">
        <f t="shared" si="223"/>
        <v>0</v>
      </c>
      <c r="P232" s="12">
        <f t="shared" si="223"/>
        <v>0</v>
      </c>
      <c r="Q232" s="12">
        <f t="shared" si="223"/>
        <v>0</v>
      </c>
      <c r="R232" s="12">
        <f t="shared" si="223"/>
        <v>0</v>
      </c>
      <c r="S232" s="12">
        <f t="shared" si="223"/>
        <v>0</v>
      </c>
      <c r="T232" s="12">
        <f t="shared" si="223"/>
        <v>0</v>
      </c>
      <c r="U232" s="12">
        <f t="shared" si="223"/>
        <v>0</v>
      </c>
      <c r="V232" s="63">
        <f t="shared" si="223"/>
        <v>0</v>
      </c>
      <c r="W232" s="12">
        <f t="shared" si="223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776.58600000000001</v>
      </c>
      <c r="F233" s="40"/>
      <c r="G233" s="40"/>
      <c r="H233" s="41">
        <f>SUM(H220,H224,H228,H232)</f>
        <v>4675.0554400000001</v>
      </c>
      <c r="I233" s="41">
        <f>SUM(I220,I224,I228,I232)</f>
        <v>63680.063999999998</v>
      </c>
      <c r="J233" s="40">
        <f t="shared" ref="J233:W233" si="224">SUM(J220+J224+J228+J232)</f>
        <v>4675.0477199999996</v>
      </c>
      <c r="K233" s="40">
        <f t="shared" si="224"/>
        <v>63680.052000000003</v>
      </c>
      <c r="L233" s="40">
        <f t="shared" si="224"/>
        <v>68355.099719999998</v>
      </c>
      <c r="M233" s="40">
        <f t="shared" si="224"/>
        <v>-7.72000000023354E-3</v>
      </c>
      <c r="N233" s="40">
        <f t="shared" si="224"/>
        <v>-1.2000000000625732E-2</v>
      </c>
      <c r="O233" s="40">
        <f>SUM(O220+O224+O228+O232)</f>
        <v>0</v>
      </c>
      <c r="P233" s="40">
        <f t="shared" ref="P233:U233" si="225">SUM(P220+P224+P228+P232)</f>
        <v>0</v>
      </c>
      <c r="Q233" s="40">
        <f t="shared" si="225"/>
        <v>0</v>
      </c>
      <c r="R233" s="40">
        <f t="shared" si="225"/>
        <v>3247.53</v>
      </c>
      <c r="S233" s="40">
        <f t="shared" si="225"/>
        <v>38113.440000000002</v>
      </c>
      <c r="T233" s="40">
        <f t="shared" si="225"/>
        <v>0</v>
      </c>
      <c r="U233" s="40">
        <f t="shared" si="225"/>
        <v>0</v>
      </c>
      <c r="V233" s="64">
        <f t="shared" si="224"/>
        <v>0</v>
      </c>
      <c r="W233" s="40">
        <f t="shared" si="224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E233+'2020'!E234</f>
        <v>6167.1810000000005</v>
      </c>
      <c r="F234" s="27"/>
      <c r="G234" s="27"/>
      <c r="H234" s="27">
        <f>H233+'2020'!H234</f>
        <v>29293.255439999997</v>
      </c>
      <c r="I234" s="27">
        <f>I233+'2020'!I234</f>
        <v>267236.73199999996</v>
      </c>
      <c r="J234" s="27">
        <f>J233+'2020'!J234</f>
        <v>29983.74713</v>
      </c>
      <c r="K234" s="27">
        <f>K233+'2020'!K234</f>
        <v>274935.04600000003</v>
      </c>
      <c r="L234" s="27">
        <f>L233+'2020'!L234</f>
        <v>304918.79313000001</v>
      </c>
      <c r="M234" s="27">
        <f>M233+'2020'!M234</f>
        <v>690.49168999999847</v>
      </c>
      <c r="N234" s="27">
        <f>N233+'2020'!N234</f>
        <v>7698.3140000000021</v>
      </c>
      <c r="O234" s="27">
        <f>O233+'2020'!O234</f>
        <v>0</v>
      </c>
      <c r="P234" s="27">
        <f>P233</f>
        <v>0</v>
      </c>
      <c r="Q234" s="27">
        <f>Q233+'2020'!P234</f>
        <v>0</v>
      </c>
      <c r="R234" s="27">
        <f>R233</f>
        <v>3247.53</v>
      </c>
      <c r="S234" s="27">
        <f>S233+'2020'!Q234</f>
        <v>127577.17000000001</v>
      </c>
      <c r="T234" s="27">
        <f>(H234+P234)-R234</f>
        <v>26045.725439999998</v>
      </c>
      <c r="U234" s="190">
        <f>(I234+Q234)-S234</f>
        <v>139659.56199999995</v>
      </c>
      <c r="V234" s="27">
        <f>V233+'2020'!S234</f>
        <v>0</v>
      </c>
      <c r="W234" s="27">
        <f>W233+'2020'!T234</f>
        <v>0</v>
      </c>
      <c r="X234" s="28"/>
    </row>
    <row r="235" spans="1:24" x14ac:dyDescent="0.2">
      <c r="A235" s="291">
        <v>13</v>
      </c>
      <c r="B235" s="294" t="s">
        <v>35</v>
      </c>
      <c r="C235" s="297" t="s">
        <v>28</v>
      </c>
      <c r="D235" s="3" t="s">
        <v>8</v>
      </c>
      <c r="E235" s="58">
        <v>116.026</v>
      </c>
      <c r="F235" s="60">
        <v>6.02</v>
      </c>
      <c r="G235" s="55">
        <v>82</v>
      </c>
      <c r="H235" s="56">
        <v>698.48</v>
      </c>
      <c r="I235" s="183">
        <v>9514.1299999999992</v>
      </c>
      <c r="J235" s="2">
        <f>(E235*F235)</f>
        <v>698.47651999999994</v>
      </c>
      <c r="K235" s="2">
        <f>(E235*G235)</f>
        <v>9514.1319999999996</v>
      </c>
      <c r="L235" s="16">
        <f>SUM(J235,K235)</f>
        <v>10212.60852</v>
      </c>
      <c r="M235" s="17">
        <f>SUM(J235-H235)</f>
        <v>-3.480000000081418E-3</v>
      </c>
      <c r="N235" s="17">
        <f>SUM(K235-I235)</f>
        <v>2.0000000004074536E-3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292"/>
      <c r="B236" s="295"/>
      <c r="C236" s="298"/>
      <c r="D236" s="3" t="s">
        <v>9</v>
      </c>
      <c r="E236" s="59">
        <v>36.348999999999997</v>
      </c>
      <c r="F236" s="60">
        <v>6.02</v>
      </c>
      <c r="G236" s="55">
        <v>82</v>
      </c>
      <c r="H236" s="56">
        <v>218.82</v>
      </c>
      <c r="I236" s="183">
        <v>2980.62</v>
      </c>
      <c r="J236" s="2">
        <f>(E236*F236)</f>
        <v>218.82097999999996</v>
      </c>
      <c r="K236" s="2">
        <f t="shared" ref="K236:K237" si="226">(E236*G236)</f>
        <v>2980.6179999999999</v>
      </c>
      <c r="L236" s="16">
        <f t="shared" ref="L236:L238" si="227">SUM(J236,K236)</f>
        <v>3199.4389799999999</v>
      </c>
      <c r="M236" s="17">
        <f t="shared" ref="M236:N238" si="228">SUM(J236-H236)</f>
        <v>9.7999999997000486E-4</v>
      </c>
      <c r="N236" s="17">
        <f t="shared" si="228"/>
        <v>-1.9999999999527063E-3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292"/>
      <c r="B237" s="295"/>
      <c r="C237" s="298"/>
      <c r="D237" s="69" t="s">
        <v>65</v>
      </c>
      <c r="E237" s="59">
        <v>37.521000000000001</v>
      </c>
      <c r="F237" s="60">
        <v>6.02</v>
      </c>
      <c r="G237" s="55">
        <v>82</v>
      </c>
      <c r="H237" s="56">
        <v>225.88</v>
      </c>
      <c r="I237" s="183">
        <v>3076.72</v>
      </c>
      <c r="J237" s="2">
        <f>(E237*F237)</f>
        <v>225.87642</v>
      </c>
      <c r="K237" s="2">
        <f t="shared" si="226"/>
        <v>3076.7220000000002</v>
      </c>
      <c r="L237" s="16">
        <f t="shared" si="227"/>
        <v>3302.5984200000003</v>
      </c>
      <c r="M237" s="17">
        <f t="shared" si="228"/>
        <v>-3.5799999999994725E-3</v>
      </c>
      <c r="N237" s="17">
        <f t="shared" si="228"/>
        <v>2.0000000004074536E-3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292"/>
      <c r="B238" s="295"/>
      <c r="C238" s="298"/>
      <c r="D238" s="69" t="s">
        <v>64</v>
      </c>
      <c r="E238" s="57"/>
      <c r="F238" s="60"/>
      <c r="G238" s="55"/>
      <c r="H238" s="56"/>
      <c r="I238" s="56"/>
      <c r="J238" s="16">
        <f t="shared" ref="J238" si="229">(E238*F238)</f>
        <v>0</v>
      </c>
      <c r="K238" s="16">
        <f>SUM(E238*G238)</f>
        <v>0</v>
      </c>
      <c r="L238" s="16">
        <f t="shared" si="227"/>
        <v>0</v>
      </c>
      <c r="M238" s="17">
        <f t="shared" si="228"/>
        <v>0</v>
      </c>
      <c r="N238" s="17">
        <f t="shared" si="228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292"/>
      <c r="B239" s="295"/>
      <c r="C239" s="298"/>
      <c r="D239" s="23" t="s">
        <v>52</v>
      </c>
      <c r="E239" s="12">
        <f>SUM(E235,E236,E237:E238)</f>
        <v>189.89600000000002</v>
      </c>
      <c r="F239" s="12"/>
      <c r="G239" s="12"/>
      <c r="H239" s="12">
        <f t="shared" ref="H239:W239" si="230">SUM(H235,H236,H237:H238)</f>
        <v>1143.1799999999998</v>
      </c>
      <c r="I239" s="12">
        <f t="shared" si="230"/>
        <v>15571.47</v>
      </c>
      <c r="J239" s="12">
        <f t="shared" si="230"/>
        <v>1143.17392</v>
      </c>
      <c r="K239" s="12">
        <f t="shared" si="230"/>
        <v>15571.472</v>
      </c>
      <c r="L239" s="12">
        <f t="shared" si="230"/>
        <v>16714.645920000003</v>
      </c>
      <c r="M239" s="12">
        <f t="shared" si="230"/>
        <v>-6.0800000001108856E-3</v>
      </c>
      <c r="N239" s="12">
        <f t="shared" si="230"/>
        <v>2.000000000862201E-3</v>
      </c>
      <c r="O239" s="12">
        <f t="shared" si="230"/>
        <v>0</v>
      </c>
      <c r="P239" s="12">
        <f t="shared" si="230"/>
        <v>0</v>
      </c>
      <c r="Q239" s="12">
        <f t="shared" si="230"/>
        <v>0</v>
      </c>
      <c r="R239" s="12">
        <f t="shared" si="230"/>
        <v>0</v>
      </c>
      <c r="S239" s="12">
        <f t="shared" si="230"/>
        <v>0</v>
      </c>
      <c r="T239" s="12">
        <f t="shared" si="230"/>
        <v>0</v>
      </c>
      <c r="U239" s="12">
        <f t="shared" si="230"/>
        <v>0</v>
      </c>
      <c r="V239" s="12">
        <f t="shared" si="230"/>
        <v>0</v>
      </c>
      <c r="W239" s="12">
        <f t="shared" si="230"/>
        <v>0</v>
      </c>
      <c r="X239" s="13"/>
    </row>
    <row r="240" spans="1:24" x14ac:dyDescent="0.2">
      <c r="A240" s="292"/>
      <c r="B240" s="295"/>
      <c r="C240" s="298"/>
      <c r="D240" s="3" t="s">
        <v>11</v>
      </c>
      <c r="E240" s="58">
        <v>43.91</v>
      </c>
      <c r="F240" s="60">
        <v>6.02</v>
      </c>
      <c r="G240" s="55">
        <v>82</v>
      </c>
      <c r="H240" s="56">
        <v>264.33819999999997</v>
      </c>
      <c r="I240" s="183">
        <v>3600.62</v>
      </c>
      <c r="J240" s="2">
        <f>(E240*F240)</f>
        <v>264.33819999999997</v>
      </c>
      <c r="K240" s="2">
        <f>(E240*G240)</f>
        <v>3600.62</v>
      </c>
      <c r="L240" s="16">
        <f>SUM(J240,K240)</f>
        <v>3864.9582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292"/>
      <c r="B241" s="295"/>
      <c r="C241" s="298"/>
      <c r="D241" s="3" t="s">
        <v>12</v>
      </c>
      <c r="E241" s="58">
        <v>44.728999999999999</v>
      </c>
      <c r="F241" s="60">
        <v>6.02</v>
      </c>
      <c r="G241" s="55">
        <v>82</v>
      </c>
      <c r="H241" s="56">
        <v>269.26857999999999</v>
      </c>
      <c r="I241" s="183">
        <v>3667.7779999999998</v>
      </c>
      <c r="J241" s="2">
        <f>(E241*F241)</f>
        <v>269.26857999999999</v>
      </c>
      <c r="K241" s="2">
        <f t="shared" ref="K241:K242" si="231">(E241*G241)</f>
        <v>3667.7779999999998</v>
      </c>
      <c r="L241" s="16">
        <f t="shared" ref="L241:L242" si="232">SUM(J241,K241)</f>
        <v>3937.0465799999997</v>
      </c>
      <c r="M241" s="17">
        <f t="shared" ref="M241:N242" si="233">SUM(J241-H241)</f>
        <v>0</v>
      </c>
      <c r="N241" s="17">
        <f t="shared" si="233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292"/>
      <c r="B242" s="296"/>
      <c r="C242" s="298"/>
      <c r="D242" s="3" t="s">
        <v>13</v>
      </c>
      <c r="E242" s="58">
        <v>213.602</v>
      </c>
      <c r="F242" s="60">
        <v>6.02</v>
      </c>
      <c r="G242" s="55">
        <v>82</v>
      </c>
      <c r="H242" s="56">
        <v>1285.8800000000001</v>
      </c>
      <c r="I242" s="183">
        <v>17515.36</v>
      </c>
      <c r="J242" s="2">
        <f>(E242*F242)</f>
        <v>1285.8840399999999</v>
      </c>
      <c r="K242" s="2">
        <f t="shared" si="231"/>
        <v>17515.364000000001</v>
      </c>
      <c r="L242" s="16">
        <f t="shared" si="232"/>
        <v>18801.248040000002</v>
      </c>
      <c r="M242" s="17">
        <f t="shared" si="233"/>
        <v>4.0399999998044223E-3</v>
      </c>
      <c r="N242" s="17">
        <f t="shared" si="233"/>
        <v>4.0000000008149073E-3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292"/>
      <c r="B243" s="76"/>
      <c r="C243" s="298"/>
      <c r="D243" s="23" t="s">
        <v>53</v>
      </c>
      <c r="E243" s="12">
        <f>SUM(E240,E241,E242)</f>
        <v>302.24099999999999</v>
      </c>
      <c r="F243" s="12"/>
      <c r="G243" s="12"/>
      <c r="H243" s="12">
        <f t="shared" ref="H243:W243" si="234">SUM(H240,H241,H242)</f>
        <v>1819.4867800000002</v>
      </c>
      <c r="I243" s="12">
        <f t="shared" si="234"/>
        <v>24783.758000000002</v>
      </c>
      <c r="J243" s="12">
        <f t="shared" si="234"/>
        <v>1819.49082</v>
      </c>
      <c r="K243" s="12">
        <f t="shared" si="234"/>
        <v>24783.762000000002</v>
      </c>
      <c r="L243" s="12">
        <f t="shared" si="234"/>
        <v>26603.252820000002</v>
      </c>
      <c r="M243" s="12">
        <f t="shared" si="234"/>
        <v>4.0399999998044223E-3</v>
      </c>
      <c r="N243" s="12">
        <f t="shared" si="234"/>
        <v>4.0000000008149073E-3</v>
      </c>
      <c r="O243" s="12">
        <f t="shared" si="234"/>
        <v>0</v>
      </c>
      <c r="P243" s="12">
        <f t="shared" si="234"/>
        <v>0</v>
      </c>
      <c r="Q243" s="12">
        <f t="shared" si="234"/>
        <v>0</v>
      </c>
      <c r="R243" s="12">
        <f t="shared" si="234"/>
        <v>0</v>
      </c>
      <c r="S243" s="12">
        <f t="shared" si="234"/>
        <v>0</v>
      </c>
      <c r="T243" s="12">
        <f t="shared" si="234"/>
        <v>0</v>
      </c>
      <c r="U243" s="12">
        <f t="shared" si="234"/>
        <v>0</v>
      </c>
      <c r="V243" s="63">
        <f t="shared" si="234"/>
        <v>0</v>
      </c>
      <c r="W243" s="12">
        <f t="shared" si="234"/>
        <v>0</v>
      </c>
      <c r="X243" s="13"/>
    </row>
    <row r="244" spans="1:24" x14ac:dyDescent="0.2">
      <c r="A244" s="292"/>
      <c r="B244" s="294" t="s">
        <v>29</v>
      </c>
      <c r="C244" s="298"/>
      <c r="D244" s="3" t="s">
        <v>14</v>
      </c>
      <c r="E244" s="58">
        <v>261.351</v>
      </c>
      <c r="F244" s="60">
        <v>6.02</v>
      </c>
      <c r="G244" s="55">
        <v>82</v>
      </c>
      <c r="H244" s="56">
        <v>1573.33</v>
      </c>
      <c r="I244" s="183">
        <v>21430.78</v>
      </c>
      <c r="J244" s="2">
        <f>(E244*F244)</f>
        <v>1573.3330199999998</v>
      </c>
      <c r="K244" s="2">
        <f>(E244*G244)</f>
        <v>21430.781999999999</v>
      </c>
      <c r="L244" s="16">
        <f>SUM(J244,K244)</f>
        <v>23004.115019999997</v>
      </c>
      <c r="M244" s="17">
        <f>SUM(J244-H244)</f>
        <v>3.0199999998785643E-3</v>
      </c>
      <c r="N244" s="17">
        <f>SUM(K244-I244)</f>
        <v>2.0000000004074536E-3</v>
      </c>
      <c r="O244" s="2"/>
      <c r="P244" s="2"/>
      <c r="Q244" s="2"/>
      <c r="R244" s="2"/>
      <c r="S244" s="62"/>
      <c r="T244" s="61"/>
      <c r="U244" s="61"/>
      <c r="V244" s="62"/>
      <c r="W244" s="1"/>
      <c r="X244" s="15"/>
    </row>
    <row r="245" spans="1:24" x14ac:dyDescent="0.2">
      <c r="A245" s="292"/>
      <c r="B245" s="295"/>
      <c r="C245" s="298"/>
      <c r="D245" s="3" t="s">
        <v>15</v>
      </c>
      <c r="E245" s="58">
        <v>408.69799999999998</v>
      </c>
      <c r="F245" s="60">
        <v>6.02</v>
      </c>
      <c r="G245" s="55">
        <v>82</v>
      </c>
      <c r="H245" s="56">
        <v>2460.36</v>
      </c>
      <c r="I245" s="183">
        <v>33513.24</v>
      </c>
      <c r="J245" s="2">
        <f>(E245*F245)</f>
        <v>2460.3619599999997</v>
      </c>
      <c r="K245" s="2">
        <f t="shared" ref="K245:K246" si="235">(E245*G245)</f>
        <v>33513.235999999997</v>
      </c>
      <c r="L245" s="16">
        <f t="shared" ref="L245:L246" si="236">SUM(J245,K245)</f>
        <v>35973.597959999999</v>
      </c>
      <c r="M245" s="17">
        <f t="shared" ref="M245:N246" si="237">SUM(J245-H245)</f>
        <v>1.9599999995989492E-3</v>
      </c>
      <c r="N245" s="17">
        <f t="shared" si="237"/>
        <v>-4.0000000008149073E-3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292"/>
      <c r="B246" s="295"/>
      <c r="C246" s="298"/>
      <c r="D246" s="3" t="s">
        <v>16</v>
      </c>
      <c r="E246" s="67">
        <v>315.63499999999999</v>
      </c>
      <c r="F246" s="60">
        <v>6.02</v>
      </c>
      <c r="G246" s="55">
        <v>82</v>
      </c>
      <c r="H246" s="56">
        <v>1900.1226999999999</v>
      </c>
      <c r="I246" s="183">
        <v>25882.07</v>
      </c>
      <c r="J246" s="2">
        <f>(E246*F246)</f>
        <v>1900.1226999999999</v>
      </c>
      <c r="K246" s="2">
        <f t="shared" si="235"/>
        <v>25882.07</v>
      </c>
      <c r="L246" s="16">
        <f t="shared" si="236"/>
        <v>27782.1927</v>
      </c>
      <c r="M246" s="17">
        <f t="shared" si="237"/>
        <v>0</v>
      </c>
      <c r="N246" s="17">
        <f t="shared" si="237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292"/>
      <c r="B247" s="295"/>
      <c r="C247" s="298"/>
      <c r="D247" s="23" t="s">
        <v>54</v>
      </c>
      <c r="E247" s="12">
        <f>SUM(E244,E245,E246)</f>
        <v>985.68399999999997</v>
      </c>
      <c r="F247" s="12"/>
      <c r="G247" s="12"/>
      <c r="H247" s="12">
        <f t="shared" ref="H247:W247" si="238">SUM(H244,H245,H246)</f>
        <v>5933.8127000000004</v>
      </c>
      <c r="I247" s="12">
        <f t="shared" si="238"/>
        <v>80826.09</v>
      </c>
      <c r="J247" s="12">
        <f t="shared" si="238"/>
        <v>5933.8176799999992</v>
      </c>
      <c r="K247" s="12">
        <f t="shared" si="238"/>
        <v>80826.087999999989</v>
      </c>
      <c r="L247" s="12">
        <f t="shared" si="238"/>
        <v>86759.905679999996</v>
      </c>
      <c r="M247" s="12">
        <f t="shared" si="238"/>
        <v>4.9799999994775135E-3</v>
      </c>
      <c r="N247" s="12">
        <f t="shared" si="238"/>
        <v>-2.0000000004074536E-3</v>
      </c>
      <c r="O247" s="12">
        <f t="shared" si="238"/>
        <v>0</v>
      </c>
      <c r="P247" s="12">
        <f t="shared" si="238"/>
        <v>0</v>
      </c>
      <c r="Q247" s="12">
        <f t="shared" si="238"/>
        <v>0</v>
      </c>
      <c r="R247" s="12">
        <f t="shared" si="238"/>
        <v>0</v>
      </c>
      <c r="S247" s="12">
        <f t="shared" si="238"/>
        <v>0</v>
      </c>
      <c r="T247" s="12">
        <f t="shared" si="238"/>
        <v>0</v>
      </c>
      <c r="U247" s="12">
        <f t="shared" si="238"/>
        <v>0</v>
      </c>
      <c r="V247" s="63">
        <f t="shared" si="238"/>
        <v>0</v>
      </c>
      <c r="W247" s="12">
        <f t="shared" si="238"/>
        <v>0</v>
      </c>
      <c r="X247" s="13"/>
    </row>
    <row r="248" spans="1:24" x14ac:dyDescent="0.2">
      <c r="A248" s="292"/>
      <c r="B248" s="295"/>
      <c r="C248" s="298"/>
      <c r="D248" s="3" t="s">
        <v>17</v>
      </c>
      <c r="E248" s="58">
        <v>165.916</v>
      </c>
      <c r="F248" s="60">
        <v>6.02</v>
      </c>
      <c r="G248" s="55">
        <v>82</v>
      </c>
      <c r="H248" s="56">
        <v>998.81431999999995</v>
      </c>
      <c r="I248" s="183">
        <v>13605.111999999999</v>
      </c>
      <c r="J248" s="2">
        <f>(E248*F248)</f>
        <v>998.81431999999995</v>
      </c>
      <c r="K248" s="2">
        <f>(E248*G248)</f>
        <v>13605.111999999999</v>
      </c>
      <c r="L248" s="16">
        <f>SUM(J248,K248)</f>
        <v>14603.926319999999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292"/>
      <c r="B249" s="295"/>
      <c r="C249" s="298"/>
      <c r="D249" s="3" t="s">
        <v>18</v>
      </c>
      <c r="E249" s="58">
        <v>226.13200000000001</v>
      </c>
      <c r="F249" s="60">
        <v>6.02</v>
      </c>
      <c r="G249" s="55">
        <v>82</v>
      </c>
      <c r="H249" s="56">
        <v>1361.3146399999998</v>
      </c>
      <c r="I249" s="183">
        <v>18542.824000000001</v>
      </c>
      <c r="J249" s="2">
        <f>(E249*F249)</f>
        <v>1361.3146399999998</v>
      </c>
      <c r="K249" s="2">
        <f t="shared" ref="K249:K250" si="239">(E249*G249)</f>
        <v>18542.824000000001</v>
      </c>
      <c r="L249" s="16">
        <f t="shared" ref="L249:L250" si="240">SUM(J249,K249)</f>
        <v>19904.138640000001</v>
      </c>
      <c r="M249" s="17">
        <f t="shared" ref="M249:N250" si="241">SUM(J249-H249)</f>
        <v>0</v>
      </c>
      <c r="N249" s="17">
        <f t="shared" si="241"/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293"/>
      <c r="B250" s="296"/>
      <c r="C250" s="299"/>
      <c r="D250" s="3" t="s">
        <v>19</v>
      </c>
      <c r="E250" s="59">
        <v>200.767</v>
      </c>
      <c r="F250" s="60">
        <v>6.02</v>
      </c>
      <c r="G250" s="55">
        <v>82</v>
      </c>
      <c r="H250" s="56">
        <v>1208.6173399999998</v>
      </c>
      <c r="I250" s="183">
        <v>16462.894</v>
      </c>
      <c r="J250" s="2">
        <f>(E250*F250)</f>
        <v>1208.6173399999998</v>
      </c>
      <c r="K250" s="2">
        <f t="shared" si="239"/>
        <v>16462.894</v>
      </c>
      <c r="L250" s="16">
        <f t="shared" si="240"/>
        <v>17671.511340000001</v>
      </c>
      <c r="M250" s="17">
        <f t="shared" si="241"/>
        <v>0</v>
      </c>
      <c r="N250" s="17">
        <f t="shared" si="241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592.81500000000005</v>
      </c>
      <c r="F251" s="12"/>
      <c r="G251" s="12"/>
      <c r="H251" s="12">
        <f t="shared" ref="H251:W251" si="242">SUM(H248,H249,H250)</f>
        <v>3568.7462999999998</v>
      </c>
      <c r="I251" s="12">
        <f t="shared" si="242"/>
        <v>48610.83</v>
      </c>
      <c r="J251" s="12">
        <f t="shared" si="242"/>
        <v>3568.7462999999998</v>
      </c>
      <c r="K251" s="12">
        <f t="shared" si="242"/>
        <v>48610.83</v>
      </c>
      <c r="L251" s="12">
        <f t="shared" si="242"/>
        <v>52179.576300000001</v>
      </c>
      <c r="M251" s="12">
        <f t="shared" si="242"/>
        <v>0</v>
      </c>
      <c r="N251" s="12">
        <f t="shared" si="242"/>
        <v>0</v>
      </c>
      <c r="O251" s="12">
        <f t="shared" si="242"/>
        <v>0</v>
      </c>
      <c r="P251" s="12">
        <f t="shared" si="242"/>
        <v>0</v>
      </c>
      <c r="Q251" s="12">
        <f t="shared" si="242"/>
        <v>0</v>
      </c>
      <c r="R251" s="12">
        <f t="shared" si="242"/>
        <v>0</v>
      </c>
      <c r="S251" s="12">
        <f t="shared" si="242"/>
        <v>0</v>
      </c>
      <c r="T251" s="12">
        <f t="shared" si="242"/>
        <v>0</v>
      </c>
      <c r="U251" s="12">
        <f t="shared" si="242"/>
        <v>0</v>
      </c>
      <c r="V251" s="63">
        <f t="shared" si="242"/>
        <v>0</v>
      </c>
      <c r="W251" s="12">
        <f t="shared" si="242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2070.636</v>
      </c>
      <c r="F252" s="40"/>
      <c r="G252" s="40"/>
      <c r="H252" s="40">
        <f>SUM(H239+H243+H247+H251)</f>
        <v>12465.225780000001</v>
      </c>
      <c r="I252" s="40">
        <f t="shared" ref="I252" si="243">SUM(I239+I243+I247+I251)</f>
        <v>169792.14799999999</v>
      </c>
      <c r="J252" s="40">
        <f>SUM(J239,J243,J247,J251)</f>
        <v>12465.228719999999</v>
      </c>
      <c r="K252" s="40">
        <f>SUM(K251,K247,K243,K239)</f>
        <v>169792.152</v>
      </c>
      <c r="L252" s="40">
        <f t="shared" ref="L252:W252" si="244">SUM(L239+L243+L247+L251)</f>
        <v>182257.38072000002</v>
      </c>
      <c r="M252" s="40">
        <f t="shared" si="244"/>
        <v>2.9399999991710501E-3</v>
      </c>
      <c r="N252" s="40">
        <f t="shared" si="244"/>
        <v>4.0000000012696546E-3</v>
      </c>
      <c r="O252" s="40">
        <f>SUM(O239+O243+O247+O251)</f>
        <v>0</v>
      </c>
      <c r="P252" s="40">
        <f t="shared" si="244"/>
        <v>0</v>
      </c>
      <c r="Q252" s="40">
        <f t="shared" si="244"/>
        <v>0</v>
      </c>
      <c r="R252" s="40">
        <f t="shared" si="244"/>
        <v>0</v>
      </c>
      <c r="S252" s="40">
        <f t="shared" si="244"/>
        <v>0</v>
      </c>
      <c r="T252" s="40">
        <f t="shared" si="244"/>
        <v>0</v>
      </c>
      <c r="U252" s="40">
        <f t="shared" si="244"/>
        <v>0</v>
      </c>
      <c r="V252" s="64">
        <f t="shared" si="244"/>
        <v>0</v>
      </c>
      <c r="W252" s="40">
        <f t="shared" si="244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E252+'2020'!E253</f>
        <v>15666.712000000001</v>
      </c>
      <c r="F253" s="27"/>
      <c r="G253" s="27"/>
      <c r="H253" s="27">
        <f>H252+'2020'!H253</f>
        <v>73252.248779999994</v>
      </c>
      <c r="I253" s="27">
        <f>I252+'2020'!I253</f>
        <v>736059.33499999996</v>
      </c>
      <c r="J253" s="27">
        <f>J252+'2020'!J253</f>
        <v>75728.319640000002</v>
      </c>
      <c r="K253" s="27">
        <f>K252+'2020'!K253</f>
        <v>764440.49</v>
      </c>
      <c r="L253" s="27">
        <f>L252+'2020'!L253</f>
        <v>840168.80963999999</v>
      </c>
      <c r="M253" s="27">
        <f>M252+'2020'!M253</f>
        <v>2476.0853199999965</v>
      </c>
      <c r="N253" s="27">
        <f>N252+'2020'!N253</f>
        <v>28381.169000000002</v>
      </c>
      <c r="O253" s="27">
        <f>O252+'2020'!O253</f>
        <v>0</v>
      </c>
      <c r="P253" s="27">
        <f>P252</f>
        <v>0</v>
      </c>
      <c r="Q253" s="27">
        <f>Q252+'2020'!P253</f>
        <v>0</v>
      </c>
      <c r="R253" s="27">
        <f>R252</f>
        <v>0</v>
      </c>
      <c r="S253" s="27">
        <f>S252+'2020'!Q253</f>
        <v>0</v>
      </c>
      <c r="T253" s="27">
        <f>(H253+P253)-R253</f>
        <v>73252.248779999994</v>
      </c>
      <c r="U253" s="190">
        <f>(I253+Q253)-S253</f>
        <v>736059.33499999996</v>
      </c>
      <c r="V253" s="27">
        <f>V252+'2020'!S253</f>
        <v>0</v>
      </c>
      <c r="W253" s="27">
        <f>W252+'2020'!T253</f>
        <v>0</v>
      </c>
      <c r="X253" s="28"/>
    </row>
    <row r="254" spans="1:24" ht="24" x14ac:dyDescent="0.2">
      <c r="A254" s="291">
        <v>14</v>
      </c>
      <c r="B254" s="294" t="s">
        <v>35</v>
      </c>
      <c r="C254" s="297" t="s">
        <v>22</v>
      </c>
      <c r="D254" s="3" t="s">
        <v>8</v>
      </c>
      <c r="E254" s="58">
        <v>158.548</v>
      </c>
      <c r="F254" s="60">
        <v>6.02</v>
      </c>
      <c r="G254" s="55">
        <v>82</v>
      </c>
      <c r="H254" s="56">
        <v>954.46</v>
      </c>
      <c r="I254" s="183">
        <v>13000.94</v>
      </c>
      <c r="J254" s="2">
        <f>(E254*F254)</f>
        <v>954.45895999999993</v>
      </c>
      <c r="K254" s="2">
        <f>(E254*G254)</f>
        <v>13000.936</v>
      </c>
      <c r="L254" s="16">
        <f>SUM(J254,K254)</f>
        <v>13955.39496</v>
      </c>
      <c r="M254" s="17">
        <f>SUM(J254-H254)</f>
        <v>-1.0400000001027365E-3</v>
      </c>
      <c r="N254" s="17">
        <f>SUM(K254-I254)</f>
        <v>-4.0000000008149073E-3</v>
      </c>
      <c r="O254" s="2"/>
      <c r="P254" s="2"/>
      <c r="Q254" s="2"/>
      <c r="R254" s="228">
        <v>9610.82</v>
      </c>
      <c r="S254" s="225">
        <v>113406.21</v>
      </c>
      <c r="T254" s="217"/>
      <c r="U254" s="61"/>
      <c r="V254" s="62"/>
      <c r="W254" s="1"/>
      <c r="X254" s="204" t="s">
        <v>112</v>
      </c>
    </row>
    <row r="255" spans="1:24" x14ac:dyDescent="0.2">
      <c r="A255" s="292"/>
      <c r="B255" s="295"/>
      <c r="C255" s="298"/>
      <c r="D255" s="3" t="s">
        <v>9</v>
      </c>
      <c r="E255" s="59">
        <v>148.78100000000001</v>
      </c>
      <c r="F255" s="60">
        <v>6.02</v>
      </c>
      <c r="G255" s="55">
        <v>82</v>
      </c>
      <c r="H255" s="56">
        <v>895.66</v>
      </c>
      <c r="I255" s="183">
        <v>12200.04</v>
      </c>
      <c r="J255" s="2">
        <f>(E255*F255)</f>
        <v>895.66161999999997</v>
      </c>
      <c r="K255" s="2">
        <f t="shared" ref="K255:K256" si="245">(E255*G255)</f>
        <v>12200.042000000001</v>
      </c>
      <c r="L255" s="16">
        <f t="shared" ref="L255:L257" si="246">SUM(J255,K255)</f>
        <v>13095.703620000002</v>
      </c>
      <c r="M255" s="17">
        <f t="shared" ref="M255:N257" si="247">SUM(J255-H255)</f>
        <v>1.6200000000026193E-3</v>
      </c>
      <c r="N255" s="17">
        <f t="shared" si="247"/>
        <v>2.0000000004074536E-3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292"/>
      <c r="B256" s="295"/>
      <c r="C256" s="298"/>
      <c r="D256" s="69" t="s">
        <v>63</v>
      </c>
      <c r="E256" s="59"/>
      <c r="F256" s="60">
        <v>6.02</v>
      </c>
      <c r="G256" s="55">
        <v>82</v>
      </c>
      <c r="H256" s="56"/>
      <c r="I256" s="56"/>
      <c r="J256" s="2">
        <f>(E256*F256)</f>
        <v>0</v>
      </c>
      <c r="K256" s="2">
        <f t="shared" si="245"/>
        <v>0</v>
      </c>
      <c r="L256" s="16">
        <f t="shared" si="246"/>
        <v>0</v>
      </c>
      <c r="M256" s="17">
        <f t="shared" si="247"/>
        <v>0</v>
      </c>
      <c r="N256" s="17">
        <f t="shared" si="247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292"/>
      <c r="B257" s="295"/>
      <c r="C257" s="298"/>
      <c r="D257" s="69" t="s">
        <v>65</v>
      </c>
      <c r="E257" s="57">
        <v>190.68199999999999</v>
      </c>
      <c r="F257" s="60">
        <v>6.02</v>
      </c>
      <c r="G257" s="55">
        <v>82</v>
      </c>
      <c r="H257" s="56">
        <v>1147.9100000000001</v>
      </c>
      <c r="I257" s="183">
        <v>15635.92</v>
      </c>
      <c r="J257" s="16">
        <f t="shared" ref="J257" si="248">(E257*F257)</f>
        <v>1147.9056399999999</v>
      </c>
      <c r="K257" s="16">
        <f>SUM(E257*G257)</f>
        <v>15635.923999999999</v>
      </c>
      <c r="L257" s="16">
        <f t="shared" si="246"/>
        <v>16783.82964</v>
      </c>
      <c r="M257" s="17">
        <f t="shared" si="247"/>
        <v>-4.3600000001333683E-3</v>
      </c>
      <c r="N257" s="17">
        <f t="shared" si="247"/>
        <v>3.9999999989959178E-3</v>
      </c>
      <c r="O257" s="2"/>
      <c r="P257" s="2"/>
      <c r="Q257" s="2"/>
      <c r="R257" s="2"/>
      <c r="S257" s="62"/>
      <c r="T257" s="61"/>
      <c r="U257" s="61"/>
      <c r="V257" s="62"/>
      <c r="W257" s="1"/>
      <c r="X257" s="15"/>
    </row>
    <row r="258" spans="1:24" ht="24" x14ac:dyDescent="0.2">
      <c r="A258" s="292"/>
      <c r="B258" s="295"/>
      <c r="C258" s="298"/>
      <c r="D258" s="23" t="s">
        <v>52</v>
      </c>
      <c r="E258" s="12">
        <f>SUM(E254:E257)</f>
        <v>498.01099999999997</v>
      </c>
      <c r="F258" s="12"/>
      <c r="G258" s="12"/>
      <c r="H258" s="12">
        <f t="shared" ref="H258:W258" si="249">SUM(H254:H257)</f>
        <v>2998.0299999999997</v>
      </c>
      <c r="I258" s="12">
        <f t="shared" si="249"/>
        <v>40836.9</v>
      </c>
      <c r="J258" s="12">
        <f t="shared" si="249"/>
        <v>2998.0262199999997</v>
      </c>
      <c r="K258" s="12">
        <f t="shared" si="249"/>
        <v>40836.902000000002</v>
      </c>
      <c r="L258" s="12">
        <f t="shared" si="249"/>
        <v>43834.928220000002</v>
      </c>
      <c r="M258" s="12">
        <f t="shared" si="249"/>
        <v>-3.7800000002334855E-3</v>
      </c>
      <c r="N258" s="12">
        <f t="shared" si="249"/>
        <v>1.9999999985884642E-3</v>
      </c>
      <c r="O258" s="12">
        <f t="shared" si="249"/>
        <v>0</v>
      </c>
      <c r="P258" s="12">
        <f t="shared" si="249"/>
        <v>0</v>
      </c>
      <c r="Q258" s="12">
        <f t="shared" si="249"/>
        <v>0</v>
      </c>
      <c r="R258" s="12">
        <f t="shared" si="249"/>
        <v>9610.82</v>
      </c>
      <c r="S258" s="12">
        <f t="shared" si="249"/>
        <v>113406.21</v>
      </c>
      <c r="T258" s="12">
        <f t="shared" si="249"/>
        <v>0</v>
      </c>
      <c r="U258" s="12">
        <f t="shared" si="249"/>
        <v>0</v>
      </c>
      <c r="V258" s="12">
        <f t="shared" si="249"/>
        <v>0</v>
      </c>
      <c r="W258" s="12">
        <f t="shared" si="249"/>
        <v>0</v>
      </c>
      <c r="X258" s="13"/>
    </row>
    <row r="259" spans="1:24" x14ac:dyDescent="0.2">
      <c r="A259" s="292"/>
      <c r="B259" s="295"/>
      <c r="C259" s="298"/>
      <c r="D259" s="3" t="s">
        <v>11</v>
      </c>
      <c r="E259" s="58">
        <v>312.81900000000002</v>
      </c>
      <c r="F259" s="60">
        <v>6.02</v>
      </c>
      <c r="G259" s="55">
        <v>82</v>
      </c>
      <c r="H259" s="56">
        <v>1883.17038</v>
      </c>
      <c r="I259" s="183">
        <v>25651.157999999999</v>
      </c>
      <c r="J259" s="2">
        <f>(E259*F259)</f>
        <v>1883.17038</v>
      </c>
      <c r="K259" s="2">
        <f>(E259*G259)</f>
        <v>25651.158000000003</v>
      </c>
      <c r="L259" s="16">
        <f>SUM(J259,K259)</f>
        <v>27534.328380000003</v>
      </c>
      <c r="M259" s="17">
        <f>SUM(J259-H259)</f>
        <v>0</v>
      </c>
      <c r="N259" s="17">
        <f>SUM(K259-I259)</f>
        <v>3.637978807091713E-12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292"/>
      <c r="B260" s="295"/>
      <c r="C260" s="298"/>
      <c r="D260" s="3" t="s">
        <v>12</v>
      </c>
      <c r="E260" s="58">
        <v>298.65899999999999</v>
      </c>
      <c r="F260" s="60">
        <v>6.02</v>
      </c>
      <c r="G260" s="55">
        <v>82</v>
      </c>
      <c r="H260" s="56">
        <v>1797.9271799999999</v>
      </c>
      <c r="I260" s="183">
        <v>24490.038</v>
      </c>
      <c r="J260" s="2">
        <f>(E260*F260)</f>
        <v>1797.9271799999999</v>
      </c>
      <c r="K260" s="2">
        <f t="shared" ref="K260:K261" si="250">(E260*G260)</f>
        <v>24490.038</v>
      </c>
      <c r="L260" s="16">
        <f t="shared" ref="L260:L261" si="251">SUM(J260,K260)</f>
        <v>26287.965179999999</v>
      </c>
      <c r="M260" s="17">
        <f t="shared" ref="M260:N261" si="252">SUM(J260-H260)</f>
        <v>0</v>
      </c>
      <c r="N260" s="17">
        <f t="shared" si="252"/>
        <v>0</v>
      </c>
      <c r="O260" s="2"/>
      <c r="P260" s="2"/>
      <c r="Q260" s="2"/>
      <c r="R260" s="2"/>
      <c r="S260" s="62"/>
      <c r="T260" s="61"/>
      <c r="U260" s="61"/>
      <c r="V260" s="62"/>
      <c r="W260" s="1"/>
      <c r="X260" s="15"/>
    </row>
    <row r="261" spans="1:24" x14ac:dyDescent="0.2">
      <c r="A261" s="292"/>
      <c r="B261" s="296"/>
      <c r="C261" s="298"/>
      <c r="D261" s="3" t="s">
        <v>13</v>
      </c>
      <c r="E261" s="58">
        <v>297.57100000000003</v>
      </c>
      <c r="F261" s="60">
        <v>6.02</v>
      </c>
      <c r="G261" s="55">
        <v>82</v>
      </c>
      <c r="H261" s="56">
        <v>1791.38</v>
      </c>
      <c r="I261" s="183">
        <v>24400.82</v>
      </c>
      <c r="J261" s="2">
        <f>(E261*F261)</f>
        <v>1791.37742</v>
      </c>
      <c r="K261" s="2">
        <f t="shared" si="250"/>
        <v>24400.822000000004</v>
      </c>
      <c r="L261" s="16">
        <f t="shared" si="251"/>
        <v>26192.199420000004</v>
      </c>
      <c r="M261" s="17">
        <f t="shared" si="252"/>
        <v>-2.5800000000799628E-3</v>
      </c>
      <c r="N261" s="17">
        <f t="shared" si="252"/>
        <v>2.0000000040454324E-3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292"/>
      <c r="B262" s="76"/>
      <c r="C262" s="298"/>
      <c r="D262" s="23" t="s">
        <v>53</v>
      </c>
      <c r="E262" s="12">
        <f>SUM(E259,E260,E261)</f>
        <v>909.04900000000009</v>
      </c>
      <c r="F262" s="12"/>
      <c r="G262" s="12"/>
      <c r="H262" s="12">
        <f t="shared" ref="H262:W262" si="253">SUM(H259,H260,H261)</f>
        <v>5472.4775600000003</v>
      </c>
      <c r="I262" s="12">
        <f t="shared" si="253"/>
        <v>74542.016000000003</v>
      </c>
      <c r="J262" s="12">
        <f t="shared" si="253"/>
        <v>5472.47498</v>
      </c>
      <c r="K262" s="12">
        <f t="shared" si="253"/>
        <v>74542.018000000011</v>
      </c>
      <c r="L262" s="12">
        <f t="shared" si="253"/>
        <v>80014.49298000001</v>
      </c>
      <c r="M262" s="12">
        <f t="shared" si="253"/>
        <v>-2.5800000000799628E-3</v>
      </c>
      <c r="N262" s="12">
        <f t="shared" si="253"/>
        <v>2.0000000076834112E-3</v>
      </c>
      <c r="O262" s="12">
        <f t="shared" si="253"/>
        <v>0</v>
      </c>
      <c r="P262" s="12">
        <f t="shared" si="253"/>
        <v>0</v>
      </c>
      <c r="Q262" s="12">
        <f t="shared" si="253"/>
        <v>0</v>
      </c>
      <c r="R262" s="12">
        <f t="shared" si="253"/>
        <v>0</v>
      </c>
      <c r="S262" s="12">
        <f t="shared" si="253"/>
        <v>0</v>
      </c>
      <c r="T262" s="12">
        <f t="shared" si="253"/>
        <v>0</v>
      </c>
      <c r="U262" s="12">
        <f t="shared" si="253"/>
        <v>0</v>
      </c>
      <c r="V262" s="63">
        <f t="shared" si="253"/>
        <v>0</v>
      </c>
      <c r="W262" s="12">
        <f t="shared" si="253"/>
        <v>0</v>
      </c>
      <c r="X262" s="13"/>
    </row>
    <row r="263" spans="1:24" x14ac:dyDescent="0.2">
      <c r="A263" s="292"/>
      <c r="B263" s="294" t="s">
        <v>29</v>
      </c>
      <c r="C263" s="298"/>
      <c r="D263" s="3" t="s">
        <v>14</v>
      </c>
      <c r="E263" s="58">
        <v>325.26</v>
      </c>
      <c r="F263" s="60">
        <v>6.02</v>
      </c>
      <c r="G263" s="55">
        <v>82</v>
      </c>
      <c r="H263" s="56">
        <v>1958.07</v>
      </c>
      <c r="I263" s="183">
        <v>26671.32</v>
      </c>
      <c r="J263" s="2">
        <f>(E263*F263)</f>
        <v>1958.0651999999998</v>
      </c>
      <c r="K263" s="2">
        <f>(E263*G263)</f>
        <v>26671.32</v>
      </c>
      <c r="L263" s="16">
        <f>SUM(J263,K263)</f>
        <v>28629.385200000001</v>
      </c>
      <c r="M263" s="17">
        <f>SUM(J263-H263)</f>
        <v>-4.8000000001593435E-3</v>
      </c>
      <c r="N263" s="17">
        <f>SUM(K263-I263)</f>
        <v>0</v>
      </c>
      <c r="O263" s="2"/>
      <c r="P263" s="2"/>
      <c r="Q263" s="2"/>
      <c r="R263" s="2"/>
      <c r="S263" s="62"/>
      <c r="T263" s="61"/>
      <c r="U263" s="61"/>
      <c r="V263" s="62"/>
      <c r="W263" s="1"/>
      <c r="X263" s="15"/>
    </row>
    <row r="264" spans="1:24" x14ac:dyDescent="0.2">
      <c r="A264" s="292"/>
      <c r="B264" s="295"/>
      <c r="C264" s="298"/>
      <c r="D264" s="3" t="s">
        <v>15</v>
      </c>
      <c r="E264" s="58">
        <v>304.262</v>
      </c>
      <c r="F264" s="60">
        <v>6.02</v>
      </c>
      <c r="G264" s="55">
        <v>82</v>
      </c>
      <c r="H264" s="56">
        <v>1831.66</v>
      </c>
      <c r="I264" s="183">
        <v>24949.48</v>
      </c>
      <c r="J264" s="2">
        <f>(E264*F264)</f>
        <v>1831.6572399999998</v>
      </c>
      <c r="K264" s="2">
        <f t="shared" ref="K264:K265" si="254">(E264*G264)</f>
        <v>24949.484</v>
      </c>
      <c r="L264" s="16">
        <f t="shared" ref="L264:L265" si="255">SUM(J264,K264)</f>
        <v>26781.141240000001</v>
      </c>
      <c r="M264" s="17">
        <f t="shared" ref="M264:N265" si="256">SUM(J264-H264)</f>
        <v>-2.7600000003076275E-3</v>
      </c>
      <c r="N264" s="17">
        <f t="shared" si="256"/>
        <v>4.0000000008149073E-3</v>
      </c>
      <c r="O264" s="2"/>
      <c r="P264" s="2"/>
      <c r="Q264" s="2"/>
      <c r="R264" s="2"/>
      <c r="S264" s="62"/>
      <c r="T264" s="61"/>
      <c r="U264" s="61"/>
      <c r="V264" s="62"/>
      <c r="W264" s="1"/>
      <c r="X264" s="15"/>
    </row>
    <row r="265" spans="1:24" x14ac:dyDescent="0.2">
      <c r="A265" s="292"/>
      <c r="B265" s="295"/>
      <c r="C265" s="298"/>
      <c r="D265" s="3" t="s">
        <v>16</v>
      </c>
      <c r="E265" s="67">
        <v>322.17599999999999</v>
      </c>
      <c r="F265" s="60">
        <v>6.02</v>
      </c>
      <c r="G265" s="55">
        <v>82</v>
      </c>
      <c r="H265" s="56">
        <v>1939.4995199999998</v>
      </c>
      <c r="I265" s="183">
        <v>26418.432000000001</v>
      </c>
      <c r="J265" s="2">
        <f>(E265*F265)</f>
        <v>1939.4995199999998</v>
      </c>
      <c r="K265" s="2">
        <f t="shared" si="254"/>
        <v>26418.432000000001</v>
      </c>
      <c r="L265" s="16">
        <f t="shared" si="255"/>
        <v>28357.931520000002</v>
      </c>
      <c r="M265" s="17">
        <f t="shared" si="256"/>
        <v>0</v>
      </c>
      <c r="N265" s="17">
        <f t="shared" si="256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292"/>
      <c r="B266" s="295"/>
      <c r="C266" s="298"/>
      <c r="D266" s="23" t="s">
        <v>54</v>
      </c>
      <c r="E266" s="12">
        <f>SUM(E263,E264,E265)</f>
        <v>951.69799999999987</v>
      </c>
      <c r="F266" s="12"/>
      <c r="G266" s="12"/>
      <c r="H266" s="12">
        <f t="shared" ref="H266:W266" si="257">SUM(H263,H264,H265)</f>
        <v>5729.2295199999999</v>
      </c>
      <c r="I266" s="12">
        <f t="shared" si="257"/>
        <v>78039.232000000004</v>
      </c>
      <c r="J266" s="12">
        <f t="shared" si="257"/>
        <v>5729.2219599999989</v>
      </c>
      <c r="K266" s="12">
        <f t="shared" si="257"/>
        <v>78039.236000000004</v>
      </c>
      <c r="L266" s="12">
        <f t="shared" si="257"/>
        <v>83768.45796</v>
      </c>
      <c r="M266" s="12">
        <f t="shared" si="257"/>
        <v>-7.560000000466971E-3</v>
      </c>
      <c r="N266" s="12">
        <f t="shared" si="257"/>
        <v>4.0000000008149073E-3</v>
      </c>
      <c r="O266" s="12">
        <f t="shared" si="257"/>
        <v>0</v>
      </c>
      <c r="P266" s="12">
        <f t="shared" si="257"/>
        <v>0</v>
      </c>
      <c r="Q266" s="12">
        <f t="shared" si="257"/>
        <v>0</v>
      </c>
      <c r="R266" s="12">
        <f t="shared" si="257"/>
        <v>0</v>
      </c>
      <c r="S266" s="12">
        <f t="shared" si="257"/>
        <v>0</v>
      </c>
      <c r="T266" s="12">
        <f t="shared" si="257"/>
        <v>0</v>
      </c>
      <c r="U266" s="12">
        <f t="shared" si="257"/>
        <v>0</v>
      </c>
      <c r="V266" s="63">
        <f t="shared" si="257"/>
        <v>0</v>
      </c>
      <c r="W266" s="12">
        <f t="shared" si="257"/>
        <v>0</v>
      </c>
      <c r="X266" s="13"/>
    </row>
    <row r="267" spans="1:24" x14ac:dyDescent="0.2">
      <c r="A267" s="292"/>
      <c r="B267" s="295"/>
      <c r="C267" s="298"/>
      <c r="D267" s="3" t="s">
        <v>17</v>
      </c>
      <c r="E267" s="58">
        <v>323.76</v>
      </c>
      <c r="F267" s="60">
        <v>6.02</v>
      </c>
      <c r="G267" s="55">
        <v>82</v>
      </c>
      <c r="H267" s="56">
        <v>1949.0351999999998</v>
      </c>
      <c r="I267" s="183">
        <v>26548.32</v>
      </c>
      <c r="J267" s="2">
        <f>(E267*F267)</f>
        <v>1949.0351999999998</v>
      </c>
      <c r="K267" s="2">
        <f>(E267*G267)</f>
        <v>26548.32</v>
      </c>
      <c r="L267" s="16">
        <f>SUM(J267,K267)</f>
        <v>28497.355199999998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292"/>
      <c r="B268" s="295"/>
      <c r="C268" s="298"/>
      <c r="D268" s="3" t="s">
        <v>18</v>
      </c>
      <c r="E268" s="58">
        <v>299.77</v>
      </c>
      <c r="F268" s="60">
        <v>6.02</v>
      </c>
      <c r="G268" s="55">
        <v>82</v>
      </c>
      <c r="H268" s="56">
        <v>1804.6153999999997</v>
      </c>
      <c r="I268" s="183">
        <v>24581.14</v>
      </c>
      <c r="J268" s="2">
        <f>(E268*F268)</f>
        <v>1804.6153999999997</v>
      </c>
      <c r="K268" s="2">
        <f t="shared" ref="K268:K269" si="258">(E268*G268)</f>
        <v>24581.14</v>
      </c>
      <c r="L268" s="16">
        <f t="shared" ref="L268:L269" si="259">SUM(J268,K268)</f>
        <v>26385.755399999998</v>
      </c>
      <c r="M268" s="17">
        <f t="shared" ref="M268:N269" si="260">SUM(J268-H268)</f>
        <v>0</v>
      </c>
      <c r="N268" s="17">
        <f t="shared" si="260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293"/>
      <c r="B269" s="296"/>
      <c r="C269" s="299"/>
      <c r="D269" s="3" t="s">
        <v>19</v>
      </c>
      <c r="E269" s="67">
        <v>275.14</v>
      </c>
      <c r="F269" s="60">
        <v>6.02</v>
      </c>
      <c r="G269" s="55">
        <v>82</v>
      </c>
      <c r="H269" s="56">
        <v>1656.3427999999999</v>
      </c>
      <c r="I269" s="183">
        <v>22561.48</v>
      </c>
      <c r="J269" s="2">
        <f>(E269*F269)</f>
        <v>1656.3427999999999</v>
      </c>
      <c r="K269" s="2">
        <f t="shared" si="258"/>
        <v>22561.48</v>
      </c>
      <c r="L269" s="16">
        <f t="shared" si="259"/>
        <v>24217.822799999998</v>
      </c>
      <c r="M269" s="17">
        <f t="shared" si="260"/>
        <v>0</v>
      </c>
      <c r="N269" s="17">
        <f t="shared" si="260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898.67</v>
      </c>
      <c r="F270" s="12"/>
      <c r="G270" s="12"/>
      <c r="H270" s="12">
        <f t="shared" ref="H270:W270" si="261">SUM(H267,H268,H269)</f>
        <v>5409.9933999999994</v>
      </c>
      <c r="I270" s="12">
        <f t="shared" si="261"/>
        <v>73690.94</v>
      </c>
      <c r="J270" s="12">
        <f t="shared" si="261"/>
        <v>5409.9933999999994</v>
      </c>
      <c r="K270" s="12">
        <f t="shared" si="261"/>
        <v>73690.94</v>
      </c>
      <c r="L270" s="12">
        <f t="shared" si="261"/>
        <v>79100.933399999994</v>
      </c>
      <c r="M270" s="12">
        <f t="shared" si="261"/>
        <v>0</v>
      </c>
      <c r="N270" s="12">
        <f t="shared" si="261"/>
        <v>0</v>
      </c>
      <c r="O270" s="12">
        <f t="shared" si="261"/>
        <v>0</v>
      </c>
      <c r="P270" s="12">
        <f t="shared" si="261"/>
        <v>0</v>
      </c>
      <c r="Q270" s="12">
        <f t="shared" si="261"/>
        <v>0</v>
      </c>
      <c r="R270" s="12">
        <f t="shared" si="261"/>
        <v>0</v>
      </c>
      <c r="S270" s="12">
        <f t="shared" si="261"/>
        <v>0</v>
      </c>
      <c r="T270" s="12">
        <f t="shared" si="261"/>
        <v>0</v>
      </c>
      <c r="U270" s="12">
        <f t="shared" si="261"/>
        <v>0</v>
      </c>
      <c r="V270" s="63">
        <f t="shared" si="261"/>
        <v>0</v>
      </c>
      <c r="W270" s="12">
        <f t="shared" si="261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3257.4279999999999</v>
      </c>
      <c r="F271" s="40"/>
      <c r="G271" s="40"/>
      <c r="H271" s="40">
        <f>SUM(H270,H266,H262,H258)</f>
        <v>19609.730479999998</v>
      </c>
      <c r="I271" s="40">
        <f t="shared" ref="I271" si="262">SUM(I270,I266,I262,I258)</f>
        <v>267109.08800000005</v>
      </c>
      <c r="J271" s="40">
        <f t="shared" ref="J271:W271" si="263">SUM(J258+J262+J266+J270)</f>
        <v>19609.716559999997</v>
      </c>
      <c r="K271" s="40">
        <f t="shared" si="263"/>
        <v>267109.09600000002</v>
      </c>
      <c r="L271" s="40">
        <f t="shared" si="263"/>
        <v>286718.81255999999</v>
      </c>
      <c r="M271" s="40">
        <f t="shared" si="263"/>
        <v>-1.3920000000780419E-2</v>
      </c>
      <c r="N271" s="40">
        <f t="shared" si="263"/>
        <v>8.0000000070867827E-3</v>
      </c>
      <c r="O271" s="40">
        <f t="shared" si="263"/>
        <v>0</v>
      </c>
      <c r="P271" s="40">
        <f t="shared" si="263"/>
        <v>0</v>
      </c>
      <c r="Q271" s="40">
        <f t="shared" si="263"/>
        <v>0</v>
      </c>
      <c r="R271" s="40">
        <f t="shared" si="263"/>
        <v>9610.82</v>
      </c>
      <c r="S271" s="40">
        <f t="shared" si="263"/>
        <v>113406.21</v>
      </c>
      <c r="T271" s="40">
        <f t="shared" si="263"/>
        <v>0</v>
      </c>
      <c r="U271" s="40">
        <f t="shared" si="263"/>
        <v>0</v>
      </c>
      <c r="V271" s="64">
        <f t="shared" si="263"/>
        <v>0</v>
      </c>
      <c r="W271" s="40">
        <f t="shared" si="263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E271+'2020'!E272</f>
        <v>13410.099</v>
      </c>
      <c r="F272" s="27"/>
      <c r="G272" s="27"/>
      <c r="H272" s="27">
        <f>H271+'2020'!H272</f>
        <v>71775.770480000007</v>
      </c>
      <c r="I272" s="27">
        <f>I271+'2020'!I272</f>
        <v>751007.848</v>
      </c>
      <c r="J272" s="27">
        <f>J271+'2020'!J272</f>
        <v>73999.804019999996</v>
      </c>
      <c r="K272" s="27">
        <f>K271+'2020'!K272</f>
        <v>776499.34</v>
      </c>
      <c r="L272" s="27">
        <f>L271+'2020'!L272</f>
        <v>850499.14402000001</v>
      </c>
      <c r="M272" s="27">
        <f>M271+'2020'!M272</f>
        <v>2224.0335399999967</v>
      </c>
      <c r="N272" s="27">
        <f>N271+'2020'!N272</f>
        <v>25491.492000000006</v>
      </c>
      <c r="O272" s="27">
        <f>O271+'2020'!O272</f>
        <v>0</v>
      </c>
      <c r="P272" s="27">
        <f>P271</f>
        <v>0</v>
      </c>
      <c r="Q272" s="27">
        <f>Q271+'2020'!P272</f>
        <v>0</v>
      </c>
      <c r="R272" s="27">
        <f>R271</f>
        <v>9610.82</v>
      </c>
      <c r="S272" s="27">
        <f>S271+'2020'!Q272</f>
        <v>489134.07</v>
      </c>
      <c r="T272" s="27">
        <f>(H272+P272)-R272</f>
        <v>62164.950480000007</v>
      </c>
      <c r="U272" s="190">
        <f>(I272+Q272)-S272</f>
        <v>261873.77799999999</v>
      </c>
      <c r="V272" s="27">
        <f>V271+'2020'!S272</f>
        <v>0</v>
      </c>
      <c r="W272" s="27">
        <f>W271+'2020'!T272</f>
        <v>0</v>
      </c>
      <c r="X272" s="28"/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114624.48300000001</v>
      </c>
      <c r="F273" s="44"/>
      <c r="G273" s="44"/>
      <c r="H273" s="44">
        <f t="shared" ref="H273:W273" si="264">H24+H43+H62+H81+H100+H119+H138+H157+H195+H214+H233+H252+H271+H176</f>
        <v>687036.36631999991</v>
      </c>
      <c r="I273" s="44">
        <f t="shared" si="264"/>
        <v>6105509.1220000004</v>
      </c>
      <c r="J273" s="44">
        <f t="shared" si="264"/>
        <v>687036.35485999996</v>
      </c>
      <c r="K273" s="44">
        <f t="shared" si="264"/>
        <v>6105509.0960000008</v>
      </c>
      <c r="L273" s="44">
        <f t="shared" si="264"/>
        <v>6792545.4508599993</v>
      </c>
      <c r="M273" s="44">
        <f t="shared" si="264"/>
        <v>-1.1459999985817149E-2</v>
      </c>
      <c r="N273" s="44">
        <f t="shared" si="264"/>
        <v>-2.5999999952546204E-2</v>
      </c>
      <c r="O273" s="44">
        <f>O24+O43+O62+O81+O100+O119+O138+O157+O195+O214+O233+O252+O271+O176</f>
        <v>0</v>
      </c>
      <c r="P273" s="44">
        <f>P24+P43+P62+P81+P100+P119+P138+P157+P195+P214+P233+P252+P271+P176</f>
        <v>54354.34</v>
      </c>
      <c r="Q273" s="44">
        <f t="shared" si="264"/>
        <v>318602.49</v>
      </c>
      <c r="R273" s="44">
        <f>R24+R43+R62+R81+R100+R119+R138+R157+R195+R214+R233+R252+R271+R176</f>
        <v>406435.84000000008</v>
      </c>
      <c r="S273" s="66">
        <f>S24+S43+S62+S81+S100+S119+S138+S157+S195+S214+S233+S252+S271+S176</f>
        <v>8402523.2700000014</v>
      </c>
      <c r="T273" s="220">
        <f>(H273+P273)-R273</f>
        <v>334954.8663199998</v>
      </c>
      <c r="U273" s="221">
        <f>(I273+Q273)-S273</f>
        <v>-1978411.6580000008</v>
      </c>
      <c r="V273" s="66">
        <f t="shared" si="264"/>
        <v>0</v>
      </c>
      <c r="W273" s="44">
        <f t="shared" si="264"/>
        <v>0</v>
      </c>
      <c r="X273" s="45"/>
    </row>
    <row r="275" spans="1:24" x14ac:dyDescent="0.2">
      <c r="D275" s="173"/>
    </row>
    <row r="277" spans="1:24" x14ac:dyDescent="0.2">
      <c r="B277" s="178" t="s">
        <v>80</v>
      </c>
      <c r="C277" s="178"/>
      <c r="D277" s="179"/>
      <c r="E277" s="179"/>
      <c r="F277" s="179"/>
      <c r="G277" s="179"/>
      <c r="H277" s="179"/>
      <c r="I277" s="179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t="s">
        <v>105</v>
      </c>
    </row>
    <row r="278" spans="1:24" x14ac:dyDescent="0.2">
      <c r="B278" s="178" t="s">
        <v>81</v>
      </c>
      <c r="C278" s="178"/>
      <c r="D278" s="179"/>
      <c r="E278" s="179"/>
      <c r="F278" s="179"/>
      <c r="G278" s="179"/>
      <c r="H278" s="179"/>
      <c r="I278" s="179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t="s">
        <v>110</v>
      </c>
    </row>
    <row r="279" spans="1:24" x14ac:dyDescent="0.2">
      <c r="D279" s="177"/>
      <c r="E279" s="177"/>
      <c r="F279" s="177"/>
      <c r="G279" s="177"/>
      <c r="H279" s="177"/>
      <c r="I279" s="177"/>
    </row>
    <row r="280" spans="1:24" x14ac:dyDescent="0.2">
      <c r="B280" s="178" t="s">
        <v>82</v>
      </c>
      <c r="C280" s="178"/>
      <c r="D280" s="179"/>
      <c r="E280" s="179"/>
      <c r="F280" s="179"/>
      <c r="G280" s="179"/>
      <c r="H280" s="179"/>
      <c r="I280" s="179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 t="s">
        <v>84</v>
      </c>
      <c r="W280" s="178"/>
    </row>
    <row r="281" spans="1:24" x14ac:dyDescent="0.2">
      <c r="B281" s="178" t="s">
        <v>83</v>
      </c>
      <c r="C281" s="178"/>
      <c r="D281" s="179"/>
      <c r="E281" s="179"/>
      <c r="F281" s="179"/>
      <c r="G281" s="179"/>
      <c r="H281" s="179"/>
      <c r="I281" s="179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</row>
    <row r="282" spans="1:24" x14ac:dyDescent="0.2">
      <c r="D282" s="177"/>
      <c r="E282" s="177"/>
      <c r="F282" s="177"/>
      <c r="G282" s="177"/>
      <c r="H282" s="177"/>
      <c r="I282" s="177"/>
    </row>
    <row r="283" spans="1:24" x14ac:dyDescent="0.2">
      <c r="B283" s="178" t="s">
        <v>85</v>
      </c>
      <c r="L283" s="178">
        <v>859272.85</v>
      </c>
    </row>
    <row r="284" spans="1:24" x14ac:dyDescent="0.2">
      <c r="B284" s="178" t="s">
        <v>86</v>
      </c>
    </row>
    <row r="285" spans="1:24" x14ac:dyDescent="0.2">
      <c r="B285" s="178" t="s">
        <v>87</v>
      </c>
      <c r="D285" s="177"/>
      <c r="E285" s="177"/>
      <c r="F285" s="177"/>
      <c r="G285" s="177"/>
      <c r="H285" s="177"/>
      <c r="I285" s="177"/>
    </row>
    <row r="286" spans="1:24" x14ac:dyDescent="0.2">
      <c r="B286" s="178" t="s">
        <v>88</v>
      </c>
      <c r="D286" s="177"/>
      <c r="E286" s="177"/>
      <c r="F286" s="177"/>
      <c r="G286" s="177"/>
      <c r="H286" s="177"/>
      <c r="I286" s="177"/>
    </row>
    <row r="287" spans="1:24" x14ac:dyDescent="0.2">
      <c r="D287" s="177"/>
      <c r="E287" s="177"/>
      <c r="F287" s="177"/>
      <c r="G287" s="177"/>
      <c r="H287" s="177"/>
      <c r="I287" s="177"/>
    </row>
    <row r="288" spans="1:24" x14ac:dyDescent="0.2">
      <c r="B288" s="178" t="s">
        <v>94</v>
      </c>
      <c r="D288" s="177"/>
      <c r="E288" s="177"/>
      <c r="F288" s="177"/>
      <c r="G288" s="177"/>
      <c r="H288" s="177"/>
      <c r="I288" s="177"/>
      <c r="J288" t="s">
        <v>95</v>
      </c>
    </row>
    <row r="289" spans="4:9" x14ac:dyDescent="0.2">
      <c r="D289" s="177"/>
      <c r="E289" s="177"/>
      <c r="F289" s="177"/>
      <c r="G289" s="177"/>
      <c r="H289" s="177"/>
      <c r="I289" s="177"/>
    </row>
    <row r="290" spans="4:9" x14ac:dyDescent="0.2">
      <c r="D290" s="177"/>
      <c r="E290" s="177"/>
      <c r="F290" s="177"/>
      <c r="G290" s="177"/>
      <c r="H290" s="177"/>
      <c r="I290" s="177"/>
    </row>
    <row r="291" spans="4:9" x14ac:dyDescent="0.2">
      <c r="D291" s="177"/>
      <c r="E291" s="177"/>
      <c r="F291" s="177"/>
      <c r="G291" s="177"/>
      <c r="H291" s="177"/>
      <c r="I291" s="177"/>
    </row>
    <row r="292" spans="4:9" x14ac:dyDescent="0.2">
      <c r="D292" s="177"/>
      <c r="E292" s="177"/>
      <c r="F292" s="177"/>
      <c r="G292" s="177"/>
      <c r="H292" s="177"/>
      <c r="I292" s="177"/>
    </row>
  </sheetData>
  <mergeCells count="70">
    <mergeCell ref="P2:P5"/>
    <mergeCell ref="R2:R5"/>
    <mergeCell ref="T2:T5"/>
    <mergeCell ref="A64:A79"/>
    <mergeCell ref="A121:A136"/>
    <mergeCell ref="B121:B136"/>
    <mergeCell ref="C121:C136"/>
    <mergeCell ref="L2:L5"/>
    <mergeCell ref="A83:A98"/>
    <mergeCell ref="B83:B98"/>
    <mergeCell ref="C83:C98"/>
    <mergeCell ref="A102:A117"/>
    <mergeCell ref="B102:B117"/>
    <mergeCell ref="C102:C117"/>
    <mergeCell ref="B64:B79"/>
    <mergeCell ref="C64:C79"/>
    <mergeCell ref="C1:D1"/>
    <mergeCell ref="A2:A5"/>
    <mergeCell ref="B2:B5"/>
    <mergeCell ref="C2:C5"/>
    <mergeCell ref="D2:E4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N2:N5"/>
    <mergeCell ref="O2:O5"/>
    <mergeCell ref="G2:G5"/>
    <mergeCell ref="H2:I4"/>
    <mergeCell ref="J2:J5"/>
    <mergeCell ref="K2:K5"/>
    <mergeCell ref="M2:M5"/>
    <mergeCell ref="A26:A41"/>
    <mergeCell ref="B26:B41"/>
    <mergeCell ref="C26:C41"/>
    <mergeCell ref="F2:F5"/>
    <mergeCell ref="A45:A60"/>
    <mergeCell ref="B45:B60"/>
    <mergeCell ref="C45:C60"/>
    <mergeCell ref="A140:A155"/>
    <mergeCell ref="B140:B155"/>
    <mergeCell ref="C140:C155"/>
    <mergeCell ref="A159:A174"/>
    <mergeCell ref="B159:B174"/>
    <mergeCell ref="C159:C174"/>
    <mergeCell ref="A178:A193"/>
    <mergeCell ref="B178:B185"/>
    <mergeCell ref="C178:C193"/>
    <mergeCell ref="B187:B193"/>
    <mergeCell ref="A197:A212"/>
    <mergeCell ref="B197:B204"/>
    <mergeCell ref="C197:C212"/>
    <mergeCell ref="B206:B212"/>
    <mergeCell ref="A254:A269"/>
    <mergeCell ref="B254:B261"/>
    <mergeCell ref="C254:C269"/>
    <mergeCell ref="B263:B269"/>
    <mergeCell ref="A216:A231"/>
    <mergeCell ref="B216:B223"/>
    <mergeCell ref="C216:C231"/>
    <mergeCell ref="B225:B231"/>
    <mergeCell ref="A235:A250"/>
    <mergeCell ref="B235:B242"/>
    <mergeCell ref="C235:C250"/>
    <mergeCell ref="B244:B250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2"/>
  <sheetViews>
    <sheetView zoomScale="80" zoomScaleNormal="80" zoomScaleSheetLayoutView="80" workbookViewId="0">
      <pane ySplit="6" topLeftCell="A24" activePane="bottomLeft" state="frozen"/>
      <selection activeCell="C1" sqref="C1"/>
      <selection pane="bottomLeft" activeCell="H43" sqref="H43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6" max="16" width="13.85546875" customWidth="1"/>
    <col min="17" max="18" width="12.42578125" customWidth="1"/>
    <col min="19" max="20" width="17" customWidth="1"/>
    <col min="21" max="21" width="15.28515625" customWidth="1"/>
    <col min="22" max="22" width="10.2851562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32">
        <v>2022</v>
      </c>
      <c r="D1" s="33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7" t="s">
        <v>1</v>
      </c>
      <c r="B2" s="297" t="s">
        <v>2</v>
      </c>
      <c r="C2" s="334" t="s">
        <v>3</v>
      </c>
      <c r="D2" s="337" t="s">
        <v>4</v>
      </c>
      <c r="E2" s="338"/>
      <c r="F2" s="297" t="s">
        <v>50</v>
      </c>
      <c r="G2" s="297" t="s">
        <v>51</v>
      </c>
      <c r="H2" s="326" t="s">
        <v>47</v>
      </c>
      <c r="I2" s="327"/>
      <c r="J2" s="297" t="s">
        <v>46</v>
      </c>
      <c r="K2" s="297" t="s">
        <v>45</v>
      </c>
      <c r="L2" s="297" t="s">
        <v>5</v>
      </c>
      <c r="M2" s="297" t="s">
        <v>44</v>
      </c>
      <c r="N2" s="297" t="s">
        <v>43</v>
      </c>
      <c r="O2" s="297" t="s">
        <v>40</v>
      </c>
      <c r="P2" s="297" t="s">
        <v>122</v>
      </c>
      <c r="Q2" s="297" t="s">
        <v>41</v>
      </c>
      <c r="R2" s="297" t="s">
        <v>123</v>
      </c>
      <c r="S2" s="297" t="s">
        <v>124</v>
      </c>
      <c r="T2" s="297" t="s">
        <v>125</v>
      </c>
      <c r="U2" s="297" t="s">
        <v>126</v>
      </c>
      <c r="V2" s="297" t="s">
        <v>38</v>
      </c>
      <c r="W2" s="297" t="s">
        <v>39</v>
      </c>
      <c r="X2" s="297" t="s">
        <v>42</v>
      </c>
    </row>
    <row r="3" spans="1:24" x14ac:dyDescent="0.2">
      <c r="A3" s="298"/>
      <c r="B3" s="298"/>
      <c r="C3" s="335"/>
      <c r="D3" s="339"/>
      <c r="E3" s="340"/>
      <c r="F3" s="298"/>
      <c r="G3" s="298"/>
      <c r="H3" s="328"/>
      <c r="I3" s="329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</row>
    <row r="4" spans="1:24" x14ac:dyDescent="0.2">
      <c r="A4" s="298"/>
      <c r="B4" s="298"/>
      <c r="C4" s="335"/>
      <c r="D4" s="341"/>
      <c r="E4" s="342"/>
      <c r="F4" s="298"/>
      <c r="G4" s="298"/>
      <c r="H4" s="330"/>
      <c r="I4" s="331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</row>
    <row r="5" spans="1:24" ht="24" x14ac:dyDescent="0.2">
      <c r="A5" s="299"/>
      <c r="B5" s="299"/>
      <c r="C5" s="336"/>
      <c r="D5" s="22" t="s">
        <v>6</v>
      </c>
      <c r="E5" s="22" t="s">
        <v>7</v>
      </c>
      <c r="F5" s="299"/>
      <c r="G5" s="299"/>
      <c r="H5" s="175" t="s">
        <v>48</v>
      </c>
      <c r="I5" s="175" t="s">
        <v>49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x14ac:dyDescent="0.2">
      <c r="A7" s="291">
        <v>1</v>
      </c>
      <c r="B7" s="315" t="s">
        <v>36</v>
      </c>
      <c r="C7" s="323" t="s">
        <v>21</v>
      </c>
      <c r="D7" s="20" t="s">
        <v>8</v>
      </c>
      <c r="E7" s="54">
        <v>2748.46</v>
      </c>
      <c r="F7" s="55">
        <v>5.98</v>
      </c>
      <c r="G7" s="224">
        <v>95</v>
      </c>
      <c r="H7" s="56">
        <v>16435.790800000002</v>
      </c>
      <c r="I7" s="183">
        <v>261103.7</v>
      </c>
      <c r="J7" s="16">
        <f>(E7*F7)</f>
        <v>16435.790800000002</v>
      </c>
      <c r="K7" s="16">
        <f>SUM(E7*G7)</f>
        <v>261103.7</v>
      </c>
      <c r="L7" s="16">
        <f>SUM(J7,K7)</f>
        <v>277539.49080000003</v>
      </c>
      <c r="M7" s="17">
        <f>SUM(J7-H7)</f>
        <v>0</v>
      </c>
      <c r="N7" s="17">
        <f>SUM(K7-I7)</f>
        <v>0</v>
      </c>
      <c r="O7" s="16"/>
      <c r="P7" s="16"/>
      <c r="Q7" s="16"/>
      <c r="R7" s="16"/>
      <c r="S7" s="61"/>
      <c r="T7" s="61"/>
      <c r="U7" s="61"/>
      <c r="V7" s="61"/>
      <c r="W7" s="17"/>
      <c r="X7" s="14"/>
    </row>
    <row r="8" spans="1:24" x14ac:dyDescent="0.2">
      <c r="A8" s="292"/>
      <c r="B8" s="316"/>
      <c r="C8" s="324"/>
      <c r="D8" s="21" t="s">
        <v>9</v>
      </c>
      <c r="E8" s="57">
        <v>3175.16</v>
      </c>
      <c r="F8" s="55">
        <v>5.98</v>
      </c>
      <c r="G8" s="224">
        <v>95</v>
      </c>
      <c r="H8" s="56">
        <v>18987.4568</v>
      </c>
      <c r="I8" s="183">
        <v>301640.2</v>
      </c>
      <c r="J8" s="16">
        <f t="shared" ref="J8:J22" si="0">(E8*F8)</f>
        <v>18987.4568</v>
      </c>
      <c r="K8" s="16">
        <f>SUM(E8*G8)</f>
        <v>301640.2</v>
      </c>
      <c r="L8" s="16">
        <f t="shared" ref="L8:L10" si="1">SUM(J8,K8)</f>
        <v>320627.6568</v>
      </c>
      <c r="M8" s="17">
        <f t="shared" ref="M8:N10" si="2">SUM(J8-H8)</f>
        <v>0</v>
      </c>
      <c r="N8" s="17">
        <f t="shared" si="2"/>
        <v>0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292"/>
      <c r="B9" s="316"/>
      <c r="C9" s="324"/>
      <c r="D9" s="69" t="s">
        <v>65</v>
      </c>
      <c r="E9" s="57"/>
      <c r="F9" s="55">
        <v>5.98</v>
      </c>
      <c r="G9" s="55">
        <v>95</v>
      </c>
      <c r="H9" s="56"/>
      <c r="I9" s="56"/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292"/>
      <c r="B10" s="316"/>
      <c r="C10" s="324"/>
      <c r="D10" s="69" t="s">
        <v>65</v>
      </c>
      <c r="E10" s="57">
        <v>3389.18</v>
      </c>
      <c r="F10" s="55">
        <v>5.98</v>
      </c>
      <c r="G10" s="55">
        <v>47.5</v>
      </c>
      <c r="H10" s="56">
        <v>20267.296399999999</v>
      </c>
      <c r="I10" s="183">
        <v>160986.04999999999</v>
      </c>
      <c r="J10" s="16">
        <f t="shared" si="0"/>
        <v>20267.296399999999</v>
      </c>
      <c r="K10" s="16">
        <f>SUM(E10*G10)</f>
        <v>160986.04999999999</v>
      </c>
      <c r="L10" s="16">
        <f t="shared" si="1"/>
        <v>181253.34639999998</v>
      </c>
      <c r="M10" s="17">
        <f t="shared" si="2"/>
        <v>0</v>
      </c>
      <c r="N10" s="17">
        <f t="shared" si="2"/>
        <v>0</v>
      </c>
      <c r="O10" s="2"/>
      <c r="P10" s="2"/>
      <c r="Q10" s="2"/>
      <c r="R10" s="2"/>
      <c r="S10" s="62"/>
      <c r="T10" s="61"/>
      <c r="U10" s="61"/>
      <c r="V10" s="62"/>
      <c r="W10" s="1"/>
      <c r="X10" s="15"/>
    </row>
    <row r="11" spans="1:24" ht="24" x14ac:dyDescent="0.2">
      <c r="A11" s="292"/>
      <c r="B11" s="316"/>
      <c r="C11" s="324"/>
      <c r="D11" s="23" t="s">
        <v>52</v>
      </c>
      <c r="E11" s="12">
        <f>SUM(E7,E8,E9:E10)</f>
        <v>9312.7999999999993</v>
      </c>
      <c r="F11" s="12"/>
      <c r="G11" s="12"/>
      <c r="H11" s="12">
        <f t="shared" ref="H11:W11" si="3">SUM(H7,H8,H9:H10)</f>
        <v>55690.544000000002</v>
      </c>
      <c r="I11" s="12">
        <f t="shared" si="3"/>
        <v>723729.95</v>
      </c>
      <c r="J11" s="12">
        <f t="shared" si="3"/>
        <v>55690.544000000002</v>
      </c>
      <c r="K11" s="12">
        <f t="shared" si="3"/>
        <v>723729.95</v>
      </c>
      <c r="L11" s="12">
        <f t="shared" si="3"/>
        <v>779420.49399999995</v>
      </c>
      <c r="M11" s="12">
        <f t="shared" si="3"/>
        <v>0</v>
      </c>
      <c r="N11" s="12">
        <f t="shared" si="3"/>
        <v>0</v>
      </c>
      <c r="O11" s="12">
        <f>SUM(O7,O8,O9:O10)</f>
        <v>0</v>
      </c>
      <c r="P11" s="12">
        <f t="shared" ref="P11:U11" si="4">SUM(P7,P8,P9:P10)</f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3"/>
        <v>0</v>
      </c>
      <c r="W11" s="12">
        <f t="shared" si="3"/>
        <v>0</v>
      </c>
      <c r="X11" s="13"/>
    </row>
    <row r="12" spans="1:24" x14ac:dyDescent="0.2">
      <c r="A12" s="292"/>
      <c r="B12" s="316"/>
      <c r="C12" s="324"/>
      <c r="D12" s="21" t="s">
        <v>11</v>
      </c>
      <c r="E12" s="57">
        <v>3411.76</v>
      </c>
      <c r="F12" s="55">
        <v>5.98</v>
      </c>
      <c r="G12" s="55">
        <v>47.5</v>
      </c>
      <c r="H12" s="56">
        <v>20402.324800000002</v>
      </c>
      <c r="I12" s="183">
        <v>162058.6</v>
      </c>
      <c r="J12" s="16">
        <f t="shared" si="0"/>
        <v>20402.324800000002</v>
      </c>
      <c r="K12" s="16">
        <f>(E12*G12)</f>
        <v>162058.6</v>
      </c>
      <c r="L12" s="16">
        <f>SUM(J12,K12)</f>
        <v>182460.92480000001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62"/>
      <c r="T12" s="61"/>
      <c r="U12" s="61"/>
      <c r="V12" s="62"/>
      <c r="W12" s="1"/>
      <c r="X12" s="15"/>
    </row>
    <row r="13" spans="1:24" x14ac:dyDescent="0.2">
      <c r="A13" s="292"/>
      <c r="B13" s="316"/>
      <c r="C13" s="324"/>
      <c r="D13" s="21" t="s">
        <v>12</v>
      </c>
      <c r="E13" s="57">
        <v>3095.54</v>
      </c>
      <c r="F13" s="55">
        <v>5.98</v>
      </c>
      <c r="G13" s="55">
        <v>47.5</v>
      </c>
      <c r="H13" s="56">
        <v>18511.3292</v>
      </c>
      <c r="I13" s="56">
        <v>147038.15</v>
      </c>
      <c r="J13" s="16">
        <f t="shared" si="0"/>
        <v>18511.3292</v>
      </c>
      <c r="K13" s="16">
        <f>(E13*G13)</f>
        <v>147038.15</v>
      </c>
      <c r="L13" s="16">
        <f t="shared" ref="L13:L14" si="5">SUM(J13,K13)</f>
        <v>165549.4792</v>
      </c>
      <c r="M13" s="17">
        <f t="shared" ref="M13:N14" si="6">SUM(J13-H13)</f>
        <v>0</v>
      </c>
      <c r="N13" s="17">
        <f t="shared" si="6"/>
        <v>0</v>
      </c>
      <c r="O13" s="2"/>
      <c r="P13" s="2"/>
      <c r="Q13" s="2"/>
      <c r="R13" s="2"/>
      <c r="S13" s="62"/>
      <c r="T13" s="61"/>
      <c r="U13" s="61"/>
      <c r="V13" s="62"/>
      <c r="W13" s="1"/>
      <c r="X13" s="15"/>
    </row>
    <row r="14" spans="1:24" x14ac:dyDescent="0.2">
      <c r="A14" s="292"/>
      <c r="B14" s="316"/>
      <c r="C14" s="324"/>
      <c r="D14" s="21" t="s">
        <v>13</v>
      </c>
      <c r="E14" s="57">
        <v>3697.34</v>
      </c>
      <c r="F14" s="55">
        <v>5.98</v>
      </c>
      <c r="G14" s="55">
        <v>47.5</v>
      </c>
      <c r="H14" s="56">
        <v>22110.093200000003</v>
      </c>
      <c r="I14" s="56">
        <v>175623.65</v>
      </c>
      <c r="J14" s="16">
        <f t="shared" si="0"/>
        <v>22110.093200000003</v>
      </c>
      <c r="K14" s="16">
        <f>(E14*G14)</f>
        <v>175623.65</v>
      </c>
      <c r="L14" s="16">
        <f t="shared" si="5"/>
        <v>197733.7432</v>
      </c>
      <c r="M14" s="17">
        <f t="shared" si="6"/>
        <v>0</v>
      </c>
      <c r="N14" s="17">
        <f t="shared" si="6"/>
        <v>0</v>
      </c>
      <c r="O14" s="2"/>
      <c r="P14" s="2"/>
      <c r="Q14" s="2"/>
      <c r="R14" s="2"/>
      <c r="S14" s="62"/>
      <c r="T14" s="61"/>
      <c r="U14" s="61"/>
      <c r="V14" s="62"/>
      <c r="W14" s="1"/>
      <c r="X14" s="15"/>
    </row>
    <row r="15" spans="1:24" ht="24" x14ac:dyDescent="0.2">
      <c r="A15" s="292"/>
      <c r="B15" s="316"/>
      <c r="C15" s="324"/>
      <c r="D15" s="23" t="s">
        <v>53</v>
      </c>
      <c r="E15" s="12">
        <f>SUM(E12,E13,E14)</f>
        <v>10204.64</v>
      </c>
      <c r="F15" s="12"/>
      <c r="G15" s="12"/>
      <c r="H15" s="29">
        <f>SUM(H12:H14)</f>
        <v>61023.747200000005</v>
      </c>
      <c r="I15" s="29">
        <f>SUM(I12:I14)</f>
        <v>484720.4</v>
      </c>
      <c r="J15" s="12">
        <f t="shared" ref="J15:W15" si="7">SUM(J12,J13,J14)</f>
        <v>61023.747200000005</v>
      </c>
      <c r="K15" s="12">
        <f t="shared" si="7"/>
        <v>484720.4</v>
      </c>
      <c r="L15" s="12">
        <f t="shared" si="7"/>
        <v>545744.14720000001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63">
        <f t="shared" si="7"/>
        <v>0</v>
      </c>
      <c r="W15" s="12">
        <f t="shared" si="7"/>
        <v>0</v>
      </c>
      <c r="X15" s="13"/>
    </row>
    <row r="16" spans="1:24" x14ac:dyDescent="0.2">
      <c r="A16" s="292"/>
      <c r="B16" s="321"/>
      <c r="C16" s="324"/>
      <c r="D16" s="21" t="s">
        <v>14</v>
      </c>
      <c r="E16" s="57">
        <v>2817.88</v>
      </c>
      <c r="F16" s="55">
        <v>5.98</v>
      </c>
      <c r="G16" s="55">
        <v>47.5</v>
      </c>
      <c r="H16" s="56">
        <v>16850.922400000003</v>
      </c>
      <c r="I16" s="56">
        <v>133849.30000000002</v>
      </c>
      <c r="J16" s="16">
        <f t="shared" si="0"/>
        <v>16850.922400000003</v>
      </c>
      <c r="K16" s="16">
        <f>(E16*G16)</f>
        <v>133849.30000000002</v>
      </c>
      <c r="L16" s="16">
        <f>SUM(J16,K16)</f>
        <v>150700.22240000003</v>
      </c>
      <c r="M16" s="17">
        <f>SUM(J16-H16)</f>
        <v>0</v>
      </c>
      <c r="N16" s="17">
        <f>SUM(K16-I16)</f>
        <v>0</v>
      </c>
      <c r="O16" s="2"/>
      <c r="P16" s="2"/>
      <c r="Q16" s="2"/>
      <c r="R16" s="2"/>
      <c r="S16" s="62"/>
      <c r="T16" s="61"/>
      <c r="U16" s="61"/>
      <c r="V16" s="62"/>
      <c r="W16" s="1"/>
      <c r="X16" s="15"/>
    </row>
    <row r="17" spans="1:26" x14ac:dyDescent="0.2">
      <c r="A17" s="292"/>
      <c r="B17" s="321"/>
      <c r="C17" s="324"/>
      <c r="D17" s="21" t="s">
        <v>15</v>
      </c>
      <c r="E17" s="57">
        <v>3012.38</v>
      </c>
      <c r="F17" s="55">
        <v>5.98</v>
      </c>
      <c r="G17" s="55">
        <v>47.5</v>
      </c>
      <c r="H17" s="56">
        <v>18014.03</v>
      </c>
      <c r="I17" s="56">
        <v>143088.04999999999</v>
      </c>
      <c r="J17" s="16">
        <f t="shared" si="0"/>
        <v>18014.032400000004</v>
      </c>
      <c r="K17" s="16">
        <f>(E17*G17)</f>
        <v>143088.05000000002</v>
      </c>
      <c r="L17" s="16">
        <f t="shared" ref="L17:L18" si="8">SUM(J17,K17)</f>
        <v>161102.08240000001</v>
      </c>
      <c r="M17" s="17">
        <f t="shared" ref="M17:N18" si="9">SUM(J17-H17)</f>
        <v>2.4000000048545189E-3</v>
      </c>
      <c r="N17" s="17">
        <f t="shared" si="9"/>
        <v>2.9103830456733704E-11</v>
      </c>
      <c r="O17" s="2"/>
      <c r="P17" s="2"/>
      <c r="Q17" s="2"/>
      <c r="R17" s="2"/>
      <c r="S17" s="227">
        <v>281371.95</v>
      </c>
      <c r="T17" s="218"/>
      <c r="U17" s="61"/>
      <c r="V17" s="62"/>
      <c r="W17" s="1"/>
      <c r="X17" s="15"/>
    </row>
    <row r="18" spans="1:26" ht="48" x14ac:dyDescent="0.2">
      <c r="A18" s="292"/>
      <c r="B18" s="321"/>
      <c r="C18" s="324"/>
      <c r="D18" s="21" t="s">
        <v>16</v>
      </c>
      <c r="E18" s="57">
        <v>3438.24</v>
      </c>
      <c r="F18" s="55">
        <v>5.98</v>
      </c>
      <c r="G18" s="55">
        <v>47.5</v>
      </c>
      <c r="H18" s="56">
        <v>20560.675200000001</v>
      </c>
      <c r="I18" s="56">
        <v>163316.4</v>
      </c>
      <c r="J18" s="16">
        <f t="shared" si="0"/>
        <v>20560.675200000001</v>
      </c>
      <c r="K18" s="16">
        <f>(E18*G18)</f>
        <v>163316.4</v>
      </c>
      <c r="L18" s="16">
        <f t="shared" si="8"/>
        <v>183877.07519999999</v>
      </c>
      <c r="M18" s="17">
        <f t="shared" si="9"/>
        <v>0</v>
      </c>
      <c r="N18" s="17">
        <f t="shared" si="9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201" t="s">
        <v>96</v>
      </c>
    </row>
    <row r="19" spans="1:26" ht="24" x14ac:dyDescent="0.2">
      <c r="A19" s="292"/>
      <c r="B19" s="321"/>
      <c r="C19" s="324"/>
      <c r="D19" s="23" t="s">
        <v>54</v>
      </c>
      <c r="E19" s="12">
        <f>SUM(E16,E17,E18)</f>
        <v>9268.5</v>
      </c>
      <c r="F19" s="12"/>
      <c r="G19" s="12"/>
      <c r="H19" s="29">
        <f>SUM(H16:H18)</f>
        <v>55425.627600000007</v>
      </c>
      <c r="I19" s="29">
        <f>SUM(I16:I18)</f>
        <v>440253.75</v>
      </c>
      <c r="J19" s="12">
        <f t="shared" ref="J19:W19" si="10">SUM(J16,J17,J18)</f>
        <v>55425.630000000005</v>
      </c>
      <c r="K19" s="12">
        <f t="shared" si="10"/>
        <v>440253.75</v>
      </c>
      <c r="L19" s="12">
        <f t="shared" si="10"/>
        <v>495679.38</v>
      </c>
      <c r="M19" s="12">
        <f t="shared" si="10"/>
        <v>2.4000000048545189E-3</v>
      </c>
      <c r="N19" s="12">
        <f t="shared" si="10"/>
        <v>2.9103830456733704E-11</v>
      </c>
      <c r="O19" s="12">
        <f t="shared" si="10"/>
        <v>0</v>
      </c>
      <c r="P19" s="12">
        <f t="shared" si="10"/>
        <v>0</v>
      </c>
      <c r="Q19" s="12">
        <f t="shared" si="10"/>
        <v>0</v>
      </c>
      <c r="R19" s="12">
        <f t="shared" si="10"/>
        <v>0</v>
      </c>
      <c r="S19" s="12">
        <f t="shared" si="10"/>
        <v>281371.95</v>
      </c>
      <c r="T19" s="12">
        <f t="shared" si="10"/>
        <v>0</v>
      </c>
      <c r="U19" s="12">
        <f t="shared" si="10"/>
        <v>0</v>
      </c>
      <c r="V19" s="63">
        <f t="shared" si="10"/>
        <v>0</v>
      </c>
      <c r="W19" s="12">
        <f t="shared" si="10"/>
        <v>0</v>
      </c>
      <c r="X19" s="13"/>
    </row>
    <row r="20" spans="1:26" x14ac:dyDescent="0.2">
      <c r="A20" s="292"/>
      <c r="B20" s="321"/>
      <c r="C20" s="324"/>
      <c r="D20" s="21" t="s">
        <v>17</v>
      </c>
      <c r="E20" s="57">
        <v>3005.24</v>
      </c>
      <c r="F20" s="55">
        <v>5.98</v>
      </c>
      <c r="G20" s="55">
        <v>47.5</v>
      </c>
      <c r="H20" s="56">
        <v>17971.335200000001</v>
      </c>
      <c r="I20" s="56">
        <v>142748.9</v>
      </c>
      <c r="J20" s="16">
        <f t="shared" si="0"/>
        <v>17971.335200000001</v>
      </c>
      <c r="K20" s="16">
        <f>(E20*G20)</f>
        <v>142748.9</v>
      </c>
      <c r="L20" s="16">
        <f>SUM(J20,K20)</f>
        <v>160720.2352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Y20" s="202"/>
      <c r="Z20" s="202"/>
    </row>
    <row r="21" spans="1:26" x14ac:dyDescent="0.2">
      <c r="A21" s="292"/>
      <c r="B21" s="321"/>
      <c r="C21" s="324"/>
      <c r="D21" s="21" t="s">
        <v>18</v>
      </c>
      <c r="E21" s="57">
        <v>5923.68</v>
      </c>
      <c r="F21" s="55">
        <v>5.98</v>
      </c>
      <c r="G21" s="55">
        <v>47.5</v>
      </c>
      <c r="H21" s="56">
        <v>35423.606400000004</v>
      </c>
      <c r="I21" s="56">
        <v>281374.8</v>
      </c>
      <c r="J21" s="16">
        <f t="shared" si="0"/>
        <v>35423.606400000004</v>
      </c>
      <c r="K21" s="16">
        <f>(E21*G21)</f>
        <v>281374.8</v>
      </c>
      <c r="L21" s="16">
        <f t="shared" ref="L21:L22" si="11">SUM(J21,K21)</f>
        <v>316798.40639999998</v>
      </c>
      <c r="M21" s="17">
        <f t="shared" ref="M21:N22" si="12">SUM(J21-H21)</f>
        <v>0</v>
      </c>
      <c r="N21" s="17">
        <f t="shared" si="12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6" x14ac:dyDescent="0.2">
      <c r="A22" s="293"/>
      <c r="B22" s="322"/>
      <c r="C22" s="325"/>
      <c r="D22" s="21" t="s">
        <v>19</v>
      </c>
      <c r="E22" s="57">
        <v>6241.92</v>
      </c>
      <c r="F22" s="55">
        <v>5.98</v>
      </c>
      <c r="G22" s="55">
        <v>47.5</v>
      </c>
      <c r="H22" s="56">
        <v>37326.681600000004</v>
      </c>
      <c r="I22" s="56">
        <v>296491.2</v>
      </c>
      <c r="J22" s="16">
        <f t="shared" si="0"/>
        <v>37326.681600000004</v>
      </c>
      <c r="K22" s="16">
        <f>(E22*G22)</f>
        <v>296491.2</v>
      </c>
      <c r="L22" s="16">
        <f t="shared" si="11"/>
        <v>333817.88160000002</v>
      </c>
      <c r="M22" s="17">
        <f t="shared" si="12"/>
        <v>0</v>
      </c>
      <c r="N22" s="17">
        <f t="shared" si="12"/>
        <v>0</v>
      </c>
      <c r="O22" s="2"/>
      <c r="P22" s="2"/>
      <c r="Q22" s="2"/>
      <c r="R22" s="2"/>
      <c r="S22" s="225">
        <v>196600</v>
      </c>
      <c r="T22" s="61"/>
      <c r="U22" s="61"/>
      <c r="V22" s="62"/>
      <c r="W22" s="1"/>
      <c r="X22" s="15"/>
    </row>
    <row r="23" spans="1:26" ht="24" x14ac:dyDescent="0.2">
      <c r="A23" s="10"/>
      <c r="B23" s="10"/>
      <c r="C23" s="19"/>
      <c r="D23" s="23" t="s">
        <v>55</v>
      </c>
      <c r="E23" s="12">
        <f>SUM(E20,E21,E22)</f>
        <v>15170.84</v>
      </c>
      <c r="F23" s="12"/>
      <c r="G23" s="12"/>
      <c r="H23" s="29">
        <f>SUM(H20:H22)</f>
        <v>90721.623200000002</v>
      </c>
      <c r="I23" s="29">
        <f>SUM(I20:I22)</f>
        <v>720614.89999999991</v>
      </c>
      <c r="J23" s="12">
        <f t="shared" ref="J23:W23" si="13">SUM(J20,J21,J22)</f>
        <v>90721.623200000002</v>
      </c>
      <c r="K23" s="12">
        <f t="shared" si="13"/>
        <v>720614.89999999991</v>
      </c>
      <c r="L23" s="12">
        <f t="shared" si="13"/>
        <v>811336.52319999994</v>
      </c>
      <c r="M23" s="12">
        <f t="shared" si="13"/>
        <v>0</v>
      </c>
      <c r="N23" s="12">
        <f t="shared" si="13"/>
        <v>0</v>
      </c>
      <c r="O23" s="12">
        <f t="shared" si="13"/>
        <v>0</v>
      </c>
      <c r="P23" s="12">
        <f t="shared" si="13"/>
        <v>0</v>
      </c>
      <c r="Q23" s="12">
        <f t="shared" si="13"/>
        <v>0</v>
      </c>
      <c r="R23" s="12">
        <f t="shared" si="13"/>
        <v>0</v>
      </c>
      <c r="S23" s="12">
        <f t="shared" si="13"/>
        <v>196600</v>
      </c>
      <c r="T23" s="12">
        <f t="shared" si="13"/>
        <v>0</v>
      </c>
      <c r="U23" s="12">
        <f t="shared" si="13"/>
        <v>0</v>
      </c>
      <c r="V23" s="63">
        <f t="shared" si="13"/>
        <v>0</v>
      </c>
      <c r="W23" s="12">
        <f t="shared" si="13"/>
        <v>0</v>
      </c>
      <c r="X23" s="13"/>
    </row>
    <row r="24" spans="1:26" ht="21.75" customHeight="1" x14ac:dyDescent="0.2">
      <c r="A24" s="38"/>
      <c r="B24" s="38"/>
      <c r="C24" s="39"/>
      <c r="D24" s="37" t="s">
        <v>58</v>
      </c>
      <c r="E24" s="40">
        <f>SUM(E11+E15+E19+E23)</f>
        <v>43956.78</v>
      </c>
      <c r="F24" s="40"/>
      <c r="G24" s="40"/>
      <c r="H24" s="40">
        <f t="shared" ref="H24:W24" si="14">SUM(H11+H15+H19+H23)</f>
        <v>262861.54200000002</v>
      </c>
      <c r="I24" s="40">
        <f t="shared" si="14"/>
        <v>2369319</v>
      </c>
      <c r="J24" s="40">
        <f t="shared" si="14"/>
        <v>262861.54440000001</v>
      </c>
      <c r="K24" s="40">
        <f t="shared" si="14"/>
        <v>2369319</v>
      </c>
      <c r="L24" s="40">
        <f t="shared" si="14"/>
        <v>2632180.5444</v>
      </c>
      <c r="M24" s="40">
        <f t="shared" si="14"/>
        <v>2.4000000048545189E-3</v>
      </c>
      <c r="N24" s="40">
        <f t="shared" si="14"/>
        <v>2.9103830456733704E-11</v>
      </c>
      <c r="O24" s="40">
        <f t="shared" si="14"/>
        <v>0</v>
      </c>
      <c r="P24" s="40">
        <f t="shared" si="14"/>
        <v>0</v>
      </c>
      <c r="Q24" s="40">
        <f t="shared" si="14"/>
        <v>0</v>
      </c>
      <c r="R24" s="40">
        <f t="shared" si="14"/>
        <v>0</v>
      </c>
      <c r="S24" s="40">
        <f t="shared" si="14"/>
        <v>477971.95</v>
      </c>
      <c r="T24" s="40">
        <f t="shared" si="14"/>
        <v>0</v>
      </c>
      <c r="U24" s="40">
        <f t="shared" si="14"/>
        <v>0</v>
      </c>
      <c r="V24" s="64">
        <f t="shared" si="14"/>
        <v>0</v>
      </c>
      <c r="W24" s="40">
        <f t="shared" si="14"/>
        <v>0</v>
      </c>
      <c r="X24" s="42"/>
    </row>
    <row r="25" spans="1:26" ht="36" x14ac:dyDescent="0.2">
      <c r="A25" s="24"/>
      <c r="B25" s="24"/>
      <c r="C25" s="25"/>
      <c r="D25" s="26" t="s">
        <v>59</v>
      </c>
      <c r="E25" s="27">
        <f>E24+'2021'!E25</f>
        <v>669219.61</v>
      </c>
      <c r="F25" s="27">
        <f>F24+'2021'!F25</f>
        <v>0</v>
      </c>
      <c r="G25" s="27">
        <f>G24+'2021'!G25</f>
        <v>0</v>
      </c>
      <c r="H25" s="27">
        <f>H24+'2021'!H25</f>
        <v>3457511.0795999994</v>
      </c>
      <c r="I25" s="27">
        <f>I24+'2021'!I25</f>
        <v>18435326.02</v>
      </c>
      <c r="J25" s="27">
        <f>J24+'2021'!J25</f>
        <v>3518248.3881000006</v>
      </c>
      <c r="K25" s="27">
        <f>K24+'2021'!K25</f>
        <v>18785733.549999997</v>
      </c>
      <c r="L25" s="27">
        <f>L24+'2021'!L25</f>
        <v>22303981.938099999</v>
      </c>
      <c r="M25" s="27">
        <f>M24+'2021'!M25</f>
        <v>60737.308499999948</v>
      </c>
      <c r="N25" s="27">
        <f>N24+'2021'!N25</f>
        <v>350407.53000000014</v>
      </c>
      <c r="O25" s="27">
        <f>O24+'2021'!O25</f>
        <v>0</v>
      </c>
      <c r="P25" s="27">
        <f>P24+'2021'!P25</f>
        <v>0</v>
      </c>
      <c r="Q25" s="27">
        <f>Q24+'2021'!Q25</f>
        <v>0</v>
      </c>
      <c r="R25" s="27">
        <f>R24+'2021'!R25</f>
        <v>156544.81</v>
      </c>
      <c r="S25" s="27">
        <f>S24+'2021'!S25</f>
        <v>14052968.919999998</v>
      </c>
      <c r="T25" s="27">
        <f>(H25+P25)-R25</f>
        <v>3300966.2695999993</v>
      </c>
      <c r="U25" s="27">
        <f>(I25+Q25)-S25</f>
        <v>4382357.1000000015</v>
      </c>
      <c r="V25" s="27">
        <f>V24+'2021'!V25</f>
        <v>0</v>
      </c>
      <c r="W25" s="27">
        <f>W24+'2021'!W25</f>
        <v>0</v>
      </c>
      <c r="X25" s="27">
        <f>X24+'2021'!X25</f>
        <v>0</v>
      </c>
    </row>
    <row r="26" spans="1:26" x14ac:dyDescent="0.2">
      <c r="A26" s="291">
        <v>2</v>
      </c>
      <c r="B26" s="315" t="s">
        <v>32</v>
      </c>
      <c r="C26" s="318" t="s">
        <v>22</v>
      </c>
      <c r="D26" s="3" t="s">
        <v>8</v>
      </c>
      <c r="E26" s="58">
        <v>12.22</v>
      </c>
      <c r="F26" s="55">
        <v>5.98</v>
      </c>
      <c r="G26" s="55">
        <v>95</v>
      </c>
      <c r="H26" s="56">
        <v>73.08</v>
      </c>
      <c r="I26" s="183">
        <v>1160.9000000000001</v>
      </c>
      <c r="J26" s="2">
        <f>(E26*F26)</f>
        <v>73.075600000000009</v>
      </c>
      <c r="K26" s="2">
        <f>(E26*G26)</f>
        <v>1160.9000000000001</v>
      </c>
      <c r="L26" s="16">
        <f>SUM(J26,K26)</f>
        <v>1233.9756000000002</v>
      </c>
      <c r="M26" s="17">
        <f>SUM(J26-H26)</f>
        <v>-4.3999999999897454E-3</v>
      </c>
      <c r="N26" s="17">
        <f>SUM(K26-I26)</f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6" x14ac:dyDescent="0.2">
      <c r="A27" s="292"/>
      <c r="B27" s="316"/>
      <c r="C27" s="319"/>
      <c r="D27" s="3" t="s">
        <v>9</v>
      </c>
      <c r="E27" s="59">
        <v>12.58</v>
      </c>
      <c r="F27" s="55">
        <v>5.98</v>
      </c>
      <c r="G27" s="55">
        <v>95</v>
      </c>
      <c r="H27" s="56">
        <v>75.23</v>
      </c>
      <c r="I27" s="183">
        <v>1195.0999999999999</v>
      </c>
      <c r="J27" s="2">
        <f>(E27*F27)</f>
        <v>75.228400000000008</v>
      </c>
      <c r="K27" s="2">
        <f t="shared" ref="K27:K28" si="15">(E27*G27)</f>
        <v>1195.0999999999999</v>
      </c>
      <c r="L27" s="16">
        <f t="shared" ref="L27:L29" si="16">SUM(J27,K27)</f>
        <v>1270.3283999999999</v>
      </c>
      <c r="M27" s="17">
        <f t="shared" ref="M27:N29" si="17">SUM(J27-H27)</f>
        <v>-1.5999999999962711E-3</v>
      </c>
      <c r="N27" s="17">
        <f t="shared" si="17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6" ht="24" hidden="1" x14ac:dyDescent="0.2">
      <c r="A28" s="292"/>
      <c r="B28" s="316"/>
      <c r="C28" s="319"/>
      <c r="D28" s="69" t="s">
        <v>63</v>
      </c>
      <c r="E28" s="59"/>
      <c r="F28" s="55">
        <v>5.98</v>
      </c>
      <c r="G28" s="55">
        <v>95</v>
      </c>
      <c r="H28" s="56"/>
      <c r="I28" s="56">
        <v>0</v>
      </c>
      <c r="J28" s="2">
        <f>(E28*F28)</f>
        <v>0</v>
      </c>
      <c r="K28" s="2">
        <f t="shared" si="15"/>
        <v>0</v>
      </c>
      <c r="L28" s="16">
        <f t="shared" si="16"/>
        <v>0</v>
      </c>
      <c r="M28" s="17">
        <f t="shared" si="17"/>
        <v>0</v>
      </c>
      <c r="N28" s="17">
        <f t="shared" si="17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6" x14ac:dyDescent="0.2">
      <c r="A29" s="292"/>
      <c r="B29" s="316"/>
      <c r="C29" s="319"/>
      <c r="D29" s="69" t="s">
        <v>10</v>
      </c>
      <c r="E29" s="57">
        <v>27.54</v>
      </c>
      <c r="F29" s="55">
        <v>5.98</v>
      </c>
      <c r="G29" s="55">
        <v>95</v>
      </c>
      <c r="H29" s="56">
        <v>164.69</v>
      </c>
      <c r="I29" s="183">
        <v>2616.2999999999997</v>
      </c>
      <c r="J29" s="16">
        <f t="shared" ref="J29" si="18">(E29*F29)</f>
        <v>164.6892</v>
      </c>
      <c r="K29" s="16">
        <f>SUM(E29*G29)</f>
        <v>2616.2999999999997</v>
      </c>
      <c r="L29" s="16">
        <f t="shared" si="16"/>
        <v>2780.9891999999995</v>
      </c>
      <c r="M29" s="17">
        <f t="shared" si="17"/>
        <v>-7.9999999999813554E-4</v>
      </c>
      <c r="N29" s="17">
        <f t="shared" si="17"/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6" ht="24" x14ac:dyDescent="0.2">
      <c r="A30" s="292"/>
      <c r="B30" s="316"/>
      <c r="C30" s="319"/>
      <c r="D30" s="23" t="s">
        <v>52</v>
      </c>
      <c r="E30" s="12">
        <f>SUM(E26,E27,E28:E29)</f>
        <v>52.34</v>
      </c>
      <c r="F30" s="12"/>
      <c r="G30" s="12"/>
      <c r="H30" s="12">
        <f t="shared" ref="H30:W30" si="19">SUM(H26,H27,H28:H29)</f>
        <v>313</v>
      </c>
      <c r="I30" s="12">
        <f t="shared" si="19"/>
        <v>4972.2999999999993</v>
      </c>
      <c r="J30" s="12">
        <f t="shared" si="19"/>
        <v>312.9932</v>
      </c>
      <c r="K30" s="12">
        <f t="shared" si="19"/>
        <v>4972.2999999999993</v>
      </c>
      <c r="L30" s="12">
        <f t="shared" si="19"/>
        <v>5285.2932000000001</v>
      </c>
      <c r="M30" s="12">
        <f t="shared" si="19"/>
        <v>-6.7999999999841521E-3</v>
      </c>
      <c r="N30" s="12">
        <f t="shared" si="19"/>
        <v>0</v>
      </c>
      <c r="O30" s="12">
        <f t="shared" si="19"/>
        <v>0</v>
      </c>
      <c r="P30" s="12">
        <f t="shared" si="19"/>
        <v>0</v>
      </c>
      <c r="Q30" s="12">
        <f t="shared" si="19"/>
        <v>0</v>
      </c>
      <c r="R30" s="12">
        <f t="shared" si="19"/>
        <v>0</v>
      </c>
      <c r="S30" s="12">
        <f t="shared" si="19"/>
        <v>0</v>
      </c>
      <c r="T30" s="12">
        <f t="shared" si="19"/>
        <v>0</v>
      </c>
      <c r="U30" s="12">
        <f t="shared" si="19"/>
        <v>0</v>
      </c>
      <c r="V30" s="12">
        <f t="shared" si="19"/>
        <v>0</v>
      </c>
      <c r="W30" s="12">
        <f t="shared" si="19"/>
        <v>0</v>
      </c>
      <c r="X30" s="13"/>
    </row>
    <row r="31" spans="1:26" x14ac:dyDescent="0.2">
      <c r="A31" s="292"/>
      <c r="B31" s="316"/>
      <c r="C31" s="319"/>
      <c r="D31" s="3" t="s">
        <v>11</v>
      </c>
      <c r="E31" s="58">
        <v>36.54</v>
      </c>
      <c r="F31" s="55">
        <v>5.98</v>
      </c>
      <c r="G31" s="55">
        <v>95</v>
      </c>
      <c r="H31" s="56">
        <v>218.50920000000002</v>
      </c>
      <c r="I31" s="183">
        <v>3471.2999999999997</v>
      </c>
      <c r="J31" s="2">
        <f>(E31*F31)</f>
        <v>218.50920000000002</v>
      </c>
      <c r="K31" s="2">
        <f>(E31*G31)</f>
        <v>3471.2999999999997</v>
      </c>
      <c r="L31" s="16">
        <f>SUM(J31,K31)</f>
        <v>3689.8091999999997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6" x14ac:dyDescent="0.2">
      <c r="A32" s="292"/>
      <c r="B32" s="316"/>
      <c r="C32" s="319"/>
      <c r="D32" s="3" t="s">
        <v>12</v>
      </c>
      <c r="E32" s="58">
        <v>39.119999999999997</v>
      </c>
      <c r="F32" s="55">
        <v>5.98</v>
      </c>
      <c r="G32" s="55">
        <v>95</v>
      </c>
      <c r="H32" s="56">
        <v>233.9376</v>
      </c>
      <c r="I32" s="56">
        <v>3716.3999999999996</v>
      </c>
      <c r="J32" s="2">
        <f>(E32*F32)</f>
        <v>233.9376</v>
      </c>
      <c r="K32" s="2">
        <f t="shared" ref="K32:K33" si="20">(E32*G32)</f>
        <v>3716.3999999999996</v>
      </c>
      <c r="L32" s="16">
        <f t="shared" ref="L32:L33" si="21">SUM(J32,K32)</f>
        <v>3950.3375999999998</v>
      </c>
      <c r="M32" s="17">
        <f t="shared" ref="M32:N33" si="22">SUM(J32-H32)</f>
        <v>0</v>
      </c>
      <c r="N32" s="17">
        <f t="shared" si="22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6" x14ac:dyDescent="0.2">
      <c r="A33" s="292"/>
      <c r="B33" s="316"/>
      <c r="C33" s="319"/>
      <c r="D33" s="3" t="s">
        <v>13</v>
      </c>
      <c r="E33" s="58">
        <v>56</v>
      </c>
      <c r="F33" s="55">
        <v>5.98</v>
      </c>
      <c r="G33" s="55">
        <v>95</v>
      </c>
      <c r="H33" s="56">
        <v>334.88</v>
      </c>
      <c r="I33" s="56">
        <v>5320</v>
      </c>
      <c r="J33" s="2">
        <f>(E33*F33)</f>
        <v>334.88</v>
      </c>
      <c r="K33" s="2">
        <f t="shared" si="20"/>
        <v>5320</v>
      </c>
      <c r="L33" s="16">
        <f t="shared" si="21"/>
        <v>5654.88</v>
      </c>
      <c r="M33" s="17">
        <f t="shared" si="22"/>
        <v>0</v>
      </c>
      <c r="N33" s="17">
        <f t="shared" si="22"/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6" ht="24" x14ac:dyDescent="0.2">
      <c r="A34" s="292"/>
      <c r="B34" s="316"/>
      <c r="C34" s="319"/>
      <c r="D34" s="23" t="s">
        <v>53</v>
      </c>
      <c r="E34" s="12">
        <f>SUM(E31,E32,E33)</f>
        <v>131.66</v>
      </c>
      <c r="F34" s="12"/>
      <c r="G34" s="12"/>
      <c r="H34" s="29">
        <f>SUM(H31:H33)</f>
        <v>787.32680000000005</v>
      </c>
      <c r="I34" s="29">
        <f>SUM(I31:I33)</f>
        <v>12507.699999999999</v>
      </c>
      <c r="J34" s="12">
        <f t="shared" ref="J34:W34" si="23">SUM(J31,J32,J33)</f>
        <v>787.32680000000005</v>
      </c>
      <c r="K34" s="12">
        <f t="shared" si="23"/>
        <v>12507.699999999999</v>
      </c>
      <c r="L34" s="12">
        <f t="shared" si="23"/>
        <v>13295.0268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63">
        <f t="shared" si="23"/>
        <v>0</v>
      </c>
      <c r="W34" s="12">
        <f t="shared" si="23"/>
        <v>0</v>
      </c>
      <c r="X34" s="13"/>
    </row>
    <row r="35" spans="1:26" x14ac:dyDescent="0.2">
      <c r="A35" s="292"/>
      <c r="B35" s="316"/>
      <c r="C35" s="319"/>
      <c r="D35" s="3" t="s">
        <v>14</v>
      </c>
      <c r="E35" s="58">
        <v>76.06</v>
      </c>
      <c r="F35" s="55">
        <v>5.98</v>
      </c>
      <c r="G35" s="55">
        <v>95</v>
      </c>
      <c r="H35" s="56">
        <v>454.83880000000005</v>
      </c>
      <c r="I35" s="56">
        <v>7225.7</v>
      </c>
      <c r="J35" s="2">
        <f>(E35*F35)</f>
        <v>454.83880000000005</v>
      </c>
      <c r="K35" s="2">
        <f>(E35*G35)</f>
        <v>7225.7</v>
      </c>
      <c r="L35" s="16">
        <f>SUM(J35,K35)</f>
        <v>7680.5388000000003</v>
      </c>
      <c r="M35" s="17">
        <f>SUM(J35-H35)</f>
        <v>0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6" x14ac:dyDescent="0.2">
      <c r="A36" s="292"/>
      <c r="B36" s="316"/>
      <c r="C36" s="319"/>
      <c r="D36" s="3" t="s">
        <v>15</v>
      </c>
      <c r="E36" s="58">
        <v>63.32</v>
      </c>
      <c r="F36" s="55">
        <v>5.98</v>
      </c>
      <c r="G36" s="55">
        <v>95</v>
      </c>
      <c r="H36" s="56">
        <v>378.65360000000004</v>
      </c>
      <c r="I36" s="56">
        <v>6015.4</v>
      </c>
      <c r="J36" s="2">
        <f>(E36*F36)</f>
        <v>378.65360000000004</v>
      </c>
      <c r="K36" s="2">
        <f t="shared" ref="K36:K37" si="24">(E36*G36)</f>
        <v>6015.4</v>
      </c>
      <c r="L36" s="16">
        <f t="shared" ref="L36:L37" si="25">SUM(J36,K36)</f>
        <v>6394.0535999999993</v>
      </c>
      <c r="M36" s="17">
        <f t="shared" ref="M36:N37" si="26">SUM(J36-H36)</f>
        <v>0</v>
      </c>
      <c r="N36" s="17">
        <f t="shared" si="26"/>
        <v>0</v>
      </c>
      <c r="O36" s="2"/>
      <c r="P36" s="2"/>
      <c r="Q36" s="2"/>
      <c r="R36" s="2"/>
      <c r="S36" s="62"/>
      <c r="T36" s="61"/>
      <c r="U36" s="61"/>
      <c r="V36" s="62"/>
      <c r="W36" s="1"/>
      <c r="X36" s="15"/>
    </row>
    <row r="37" spans="1:26" ht="24" x14ac:dyDescent="0.2">
      <c r="A37" s="292"/>
      <c r="B37" s="316"/>
      <c r="C37" s="319"/>
      <c r="D37" s="3" t="s">
        <v>16</v>
      </c>
      <c r="E37" s="59">
        <v>27.58</v>
      </c>
      <c r="F37" s="55">
        <v>5.98</v>
      </c>
      <c r="G37" s="55">
        <v>95</v>
      </c>
      <c r="H37" s="56">
        <v>164.92840000000001</v>
      </c>
      <c r="I37" s="56">
        <v>2620.1</v>
      </c>
      <c r="J37" s="2">
        <f>(E37*F37)</f>
        <v>164.92840000000001</v>
      </c>
      <c r="K37" s="2">
        <f t="shared" si="24"/>
        <v>2620.1</v>
      </c>
      <c r="L37" s="16">
        <f t="shared" si="25"/>
        <v>2785.0284000000001</v>
      </c>
      <c r="M37" s="17">
        <f t="shared" si="26"/>
        <v>0</v>
      </c>
      <c r="N37" s="17">
        <f t="shared" si="26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201" t="s">
        <v>97</v>
      </c>
    </row>
    <row r="38" spans="1:26" ht="24" x14ac:dyDescent="0.2">
      <c r="A38" s="292"/>
      <c r="B38" s="316"/>
      <c r="C38" s="319"/>
      <c r="D38" s="23" t="s">
        <v>54</v>
      </c>
      <c r="E38" s="12">
        <f>SUM(E35,E36,E37)</f>
        <v>166.95999999999998</v>
      </c>
      <c r="F38" s="12"/>
      <c r="G38" s="12"/>
      <c r="H38" s="29">
        <f>SUM(H35:H37)</f>
        <v>998.4208000000001</v>
      </c>
      <c r="I38" s="29">
        <f>SUM(I35:I37)</f>
        <v>15861.199999999999</v>
      </c>
      <c r="J38" s="12">
        <f t="shared" ref="J38:W38" si="27">SUM(J35,J36,J37)</f>
        <v>998.4208000000001</v>
      </c>
      <c r="K38" s="12">
        <f t="shared" si="27"/>
        <v>15861.199999999999</v>
      </c>
      <c r="L38" s="12">
        <f t="shared" si="27"/>
        <v>16859.620800000001</v>
      </c>
      <c r="M38" s="12">
        <f t="shared" si="27"/>
        <v>0</v>
      </c>
      <c r="N38" s="12">
        <f t="shared" si="27"/>
        <v>0</v>
      </c>
      <c r="O38" s="12">
        <f t="shared" si="27"/>
        <v>0</v>
      </c>
      <c r="P38" s="12">
        <f t="shared" si="27"/>
        <v>0</v>
      </c>
      <c r="Q38" s="12">
        <f t="shared" si="27"/>
        <v>0</v>
      </c>
      <c r="R38" s="12">
        <f t="shared" si="27"/>
        <v>0</v>
      </c>
      <c r="S38" s="12">
        <f t="shared" si="27"/>
        <v>0</v>
      </c>
      <c r="T38" s="12">
        <f t="shared" si="27"/>
        <v>0</v>
      </c>
      <c r="U38" s="12">
        <f t="shared" si="27"/>
        <v>0</v>
      </c>
      <c r="V38" s="63">
        <f t="shared" si="27"/>
        <v>0</v>
      </c>
      <c r="W38" s="12">
        <f t="shared" si="27"/>
        <v>0</v>
      </c>
      <c r="X38" s="13"/>
    </row>
    <row r="39" spans="1:26" ht="36" x14ac:dyDescent="0.2">
      <c r="A39" s="292"/>
      <c r="B39" s="316"/>
      <c r="C39" s="319"/>
      <c r="D39" s="3" t="s">
        <v>17</v>
      </c>
      <c r="E39" s="58">
        <v>45.9</v>
      </c>
      <c r="F39" s="55">
        <v>5.98</v>
      </c>
      <c r="G39" s="55">
        <v>95</v>
      </c>
      <c r="H39" s="56">
        <v>274.48200000000003</v>
      </c>
      <c r="I39" s="56">
        <v>4360.5</v>
      </c>
      <c r="J39" s="2">
        <f>(E39*F39)</f>
        <v>274.48200000000003</v>
      </c>
      <c r="K39" s="2">
        <f>(E39*G39)</f>
        <v>4360.5</v>
      </c>
      <c r="L39" s="16">
        <f>SUM(J39,K39)</f>
        <v>4634.982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201" t="s">
        <v>103</v>
      </c>
      <c r="Y39" s="202"/>
      <c r="Z39" s="202"/>
    </row>
    <row r="40" spans="1:26" x14ac:dyDescent="0.2">
      <c r="A40" s="292"/>
      <c r="B40" s="316"/>
      <c r="C40" s="319"/>
      <c r="D40" s="3" t="s">
        <v>18</v>
      </c>
      <c r="E40" s="58">
        <v>35.799999999999997</v>
      </c>
      <c r="F40" s="55">
        <v>5.98</v>
      </c>
      <c r="G40" s="55">
        <v>95</v>
      </c>
      <c r="H40" s="56">
        <v>214.084</v>
      </c>
      <c r="I40" s="56">
        <v>3400.9999999999995</v>
      </c>
      <c r="J40" s="2">
        <f>(E40*F40)</f>
        <v>214.084</v>
      </c>
      <c r="K40" s="2">
        <f t="shared" ref="K40:K41" si="28">(E40*G40)</f>
        <v>3400.9999999999995</v>
      </c>
      <c r="L40" s="16">
        <f t="shared" ref="L40:L41" si="29">SUM(J40,K40)</f>
        <v>3615.0839999999994</v>
      </c>
      <c r="M40" s="17">
        <f t="shared" ref="M40:N41" si="30">SUM(J40-H40)</f>
        <v>0</v>
      </c>
      <c r="N40" s="17">
        <f t="shared" si="30"/>
        <v>0</v>
      </c>
      <c r="O40" s="2"/>
      <c r="P40" s="2"/>
      <c r="Q40" s="2"/>
      <c r="R40" s="2"/>
      <c r="S40" s="174">
        <v>-437877.3</v>
      </c>
      <c r="T40" s="218"/>
      <c r="U40" s="61"/>
      <c r="V40" s="62"/>
      <c r="W40" s="1"/>
      <c r="X40" s="15"/>
    </row>
    <row r="41" spans="1:26" x14ac:dyDescent="0.2">
      <c r="A41" s="293"/>
      <c r="B41" s="317"/>
      <c r="C41" s="320"/>
      <c r="D41" s="3" t="s">
        <v>19</v>
      </c>
      <c r="E41" s="59">
        <v>28.26</v>
      </c>
      <c r="F41" s="55">
        <v>5.98</v>
      </c>
      <c r="G41" s="55">
        <v>95</v>
      </c>
      <c r="H41" s="56">
        <v>168.99480000000003</v>
      </c>
      <c r="I41" s="56">
        <v>2684.7000000000003</v>
      </c>
      <c r="J41" s="2">
        <f>(E41*F41)</f>
        <v>168.99480000000003</v>
      </c>
      <c r="K41" s="2">
        <f t="shared" si="28"/>
        <v>2684.7000000000003</v>
      </c>
      <c r="L41" s="16">
        <f t="shared" si="29"/>
        <v>2853.6948000000002</v>
      </c>
      <c r="M41" s="17">
        <f t="shared" si="30"/>
        <v>0</v>
      </c>
      <c r="N41" s="17">
        <f t="shared" si="30"/>
        <v>0</v>
      </c>
      <c r="O41" s="2"/>
      <c r="P41" s="2"/>
      <c r="Q41" s="2"/>
      <c r="R41" s="2"/>
      <c r="S41" s="62"/>
      <c r="T41" s="61"/>
      <c r="U41" s="61"/>
      <c r="V41" s="62"/>
      <c r="W41" s="1"/>
      <c r="X41" s="15"/>
    </row>
    <row r="42" spans="1:26" ht="24" x14ac:dyDescent="0.2">
      <c r="A42" s="11"/>
      <c r="B42" s="11"/>
      <c r="C42" s="11"/>
      <c r="D42" s="23" t="s">
        <v>55</v>
      </c>
      <c r="E42" s="12">
        <f>SUM(E39,E40,E41)</f>
        <v>109.96</v>
      </c>
      <c r="F42" s="12"/>
      <c r="G42" s="12"/>
      <c r="H42" s="29">
        <f>SUM(H39:H41)</f>
        <v>657.56080000000009</v>
      </c>
      <c r="I42" s="29">
        <f>SUM(I39:I41)</f>
        <v>10446.200000000001</v>
      </c>
      <c r="J42" s="12">
        <f t="shared" ref="J42:W42" si="31">SUM(J39,J40,J41)</f>
        <v>657.56080000000009</v>
      </c>
      <c r="K42" s="12">
        <f t="shared" si="31"/>
        <v>10446.200000000001</v>
      </c>
      <c r="L42" s="12">
        <f t="shared" si="31"/>
        <v>11103.7608</v>
      </c>
      <c r="M42" s="12">
        <f t="shared" si="31"/>
        <v>0</v>
      </c>
      <c r="N42" s="12">
        <f t="shared" si="31"/>
        <v>0</v>
      </c>
      <c r="O42" s="12">
        <f t="shared" si="31"/>
        <v>0</v>
      </c>
      <c r="P42" s="12">
        <f t="shared" si="31"/>
        <v>0</v>
      </c>
      <c r="Q42" s="12">
        <f t="shared" si="31"/>
        <v>0</v>
      </c>
      <c r="R42" s="12">
        <f t="shared" si="31"/>
        <v>0</v>
      </c>
      <c r="S42" s="12">
        <f t="shared" si="31"/>
        <v>-437877.3</v>
      </c>
      <c r="T42" s="12">
        <f t="shared" si="31"/>
        <v>0</v>
      </c>
      <c r="U42" s="12">
        <f t="shared" si="31"/>
        <v>0</v>
      </c>
      <c r="V42" s="63">
        <f t="shared" si="31"/>
        <v>0</v>
      </c>
      <c r="W42" s="12">
        <f t="shared" si="31"/>
        <v>0</v>
      </c>
      <c r="X42" s="13"/>
    </row>
    <row r="43" spans="1:26" ht="24" x14ac:dyDescent="0.2">
      <c r="A43" s="38"/>
      <c r="B43" s="38"/>
      <c r="C43" s="39"/>
      <c r="D43" s="37" t="s">
        <v>58</v>
      </c>
      <c r="E43" s="40">
        <f>SUM(E30+E34+E38+E42)</f>
        <v>460.91999999999996</v>
      </c>
      <c r="F43" s="40"/>
      <c r="G43" s="40"/>
      <c r="H43" s="41">
        <f>SUM(H30,H34,H38,H42)</f>
        <v>2756.3084000000003</v>
      </c>
      <c r="I43" s="41">
        <f>SUM(I30,I34,I38,I42)</f>
        <v>43787.399999999994</v>
      </c>
      <c r="J43" s="40">
        <f t="shared" ref="J43:W43" si="32">SUM(J30+J34+J38+J42)</f>
        <v>2756.3016000000007</v>
      </c>
      <c r="K43" s="40">
        <f t="shared" si="32"/>
        <v>43787.399999999994</v>
      </c>
      <c r="L43" s="40">
        <f>SUM(L30+L34+L38+L42)</f>
        <v>46543.7016</v>
      </c>
      <c r="M43" s="40">
        <f t="shared" si="32"/>
        <v>-6.7999999999841521E-3</v>
      </c>
      <c r="N43" s="40">
        <f t="shared" si="32"/>
        <v>0</v>
      </c>
      <c r="O43" s="40">
        <f t="shared" si="32"/>
        <v>0</v>
      </c>
      <c r="P43" s="40">
        <f t="shared" si="32"/>
        <v>0</v>
      </c>
      <c r="Q43" s="40">
        <f t="shared" si="32"/>
        <v>0</v>
      </c>
      <c r="R43" s="40">
        <f t="shared" si="32"/>
        <v>0</v>
      </c>
      <c r="S43" s="40">
        <f t="shared" si="32"/>
        <v>-437877.3</v>
      </c>
      <c r="T43" s="40">
        <f t="shared" si="32"/>
        <v>0</v>
      </c>
      <c r="U43" s="40">
        <f t="shared" si="32"/>
        <v>0</v>
      </c>
      <c r="V43" s="64">
        <f t="shared" si="32"/>
        <v>0</v>
      </c>
      <c r="W43" s="40">
        <f t="shared" si="32"/>
        <v>0</v>
      </c>
      <c r="X43" s="42"/>
    </row>
    <row r="44" spans="1:26" ht="36" x14ac:dyDescent="0.2">
      <c r="A44" s="24"/>
      <c r="B44" s="24"/>
      <c r="C44" s="25"/>
      <c r="D44" s="26" t="s">
        <v>59</v>
      </c>
      <c r="E44" s="27">
        <f>E43+'2021'!E44</f>
        <v>93726.080000000002</v>
      </c>
      <c r="F44" s="27">
        <f>F43+'2021'!F44</f>
        <v>0</v>
      </c>
      <c r="G44" s="27">
        <f>G43+'2021'!G44</f>
        <v>0</v>
      </c>
      <c r="H44" s="27">
        <f>H43+'2021'!H44</f>
        <v>475784.08959999995</v>
      </c>
      <c r="I44" s="27">
        <f>I43+'2021'!I44</f>
        <v>2614656.36</v>
      </c>
      <c r="J44" s="27">
        <f>J43+'2021'!J44</f>
        <v>480495.34399999998</v>
      </c>
      <c r="K44" s="27">
        <f>K43+'2021'!K44</f>
        <v>2669017.3199999998</v>
      </c>
      <c r="L44" s="27">
        <f>L43+'2021'!L44</f>
        <v>3149512.6640000003</v>
      </c>
      <c r="M44" s="27">
        <f>M43+'2021'!M44</f>
        <v>4711.2543999999853</v>
      </c>
      <c r="N44" s="27">
        <f>N43+'2021'!N44</f>
        <v>54360.960000000043</v>
      </c>
      <c r="O44" s="27">
        <f>O43+'2021'!O44</f>
        <v>0</v>
      </c>
      <c r="P44" s="27">
        <f>P43+'2021'!P44</f>
        <v>0</v>
      </c>
      <c r="Q44" s="27">
        <f>Q43+'2021'!Q44</f>
        <v>0</v>
      </c>
      <c r="R44" s="27">
        <f>R43+'2021'!R44</f>
        <v>20577.66</v>
      </c>
      <c r="S44" s="27">
        <f>S43+'2021'!S44</f>
        <v>1972085.86</v>
      </c>
      <c r="T44" s="27">
        <f>(H44+P44)-R44</f>
        <v>455206.42959999997</v>
      </c>
      <c r="U44" s="27">
        <f>(I44+Q44)-S44</f>
        <v>642570.49999999977</v>
      </c>
      <c r="V44" s="27">
        <f>V43+'2021'!V44</f>
        <v>0</v>
      </c>
      <c r="W44" s="27">
        <f>W43+'2021'!W44</f>
        <v>0</v>
      </c>
      <c r="X44" s="27">
        <f>X43+'2021'!X44</f>
        <v>0</v>
      </c>
    </row>
    <row r="45" spans="1:26" x14ac:dyDescent="0.2">
      <c r="A45" s="291">
        <v>3</v>
      </c>
      <c r="B45" s="315" t="s">
        <v>32</v>
      </c>
      <c r="C45" s="318" t="s">
        <v>23</v>
      </c>
      <c r="D45" s="3" t="s">
        <v>8</v>
      </c>
      <c r="E45" s="58">
        <v>145.47999999999999</v>
      </c>
      <c r="F45" s="55">
        <v>5.98</v>
      </c>
      <c r="G45" s="55">
        <v>95</v>
      </c>
      <c r="H45" s="56">
        <v>869.97040000000004</v>
      </c>
      <c r="I45" s="183">
        <v>13820.599999999999</v>
      </c>
      <c r="J45" s="2">
        <f>SUM(E45*F45)</f>
        <v>869.97040000000004</v>
      </c>
      <c r="K45" s="2">
        <f>(E45*G45)</f>
        <v>13820.599999999999</v>
      </c>
      <c r="L45" s="16">
        <f>SUM(J45,K45)</f>
        <v>14690.570399999999</v>
      </c>
      <c r="M45" s="17">
        <f>SUM(J45-H45)</f>
        <v>0</v>
      </c>
      <c r="N45" s="17">
        <f>SUM(K45-I45)</f>
        <v>0</v>
      </c>
      <c r="O45" s="2"/>
      <c r="P45" s="2"/>
      <c r="Q45" s="2"/>
      <c r="R45" s="2"/>
      <c r="S45" s="62"/>
      <c r="T45" s="61"/>
      <c r="U45" s="61"/>
      <c r="V45" s="62"/>
      <c r="W45" s="1"/>
      <c r="X45" s="15"/>
    </row>
    <row r="46" spans="1:26" x14ac:dyDescent="0.2">
      <c r="A46" s="292"/>
      <c r="B46" s="316"/>
      <c r="C46" s="319"/>
      <c r="D46" s="3" t="s">
        <v>9</v>
      </c>
      <c r="E46" s="59">
        <v>174.12</v>
      </c>
      <c r="F46" s="55">
        <v>5.98</v>
      </c>
      <c r="G46" s="55">
        <v>95</v>
      </c>
      <c r="H46" s="56">
        <v>1041.2376000000002</v>
      </c>
      <c r="I46" s="183">
        <v>16541.400000000001</v>
      </c>
      <c r="J46" s="2">
        <f>SUM(E46*F46)</f>
        <v>1041.2376000000002</v>
      </c>
      <c r="K46" s="2">
        <f t="shared" ref="K46:K47" si="33">(E46*G46)</f>
        <v>16541.400000000001</v>
      </c>
      <c r="L46" s="16">
        <f t="shared" ref="L46:L48" si="34">SUM(J46,K46)</f>
        <v>17582.637600000002</v>
      </c>
      <c r="M46" s="17">
        <f t="shared" ref="M46:N48" si="35">SUM(J46-H46)</f>
        <v>0</v>
      </c>
      <c r="N46" s="17">
        <f t="shared" si="35"/>
        <v>0</v>
      </c>
      <c r="O46" s="2"/>
      <c r="P46" s="2"/>
      <c r="Q46" s="2"/>
      <c r="R46" s="2"/>
      <c r="S46" s="225">
        <v>14362.94</v>
      </c>
      <c r="T46" s="61"/>
      <c r="U46" s="61"/>
      <c r="V46" s="62"/>
      <c r="W46" s="1"/>
      <c r="X46" s="15"/>
      <c r="Y46" t="s">
        <v>106</v>
      </c>
    </row>
    <row r="47" spans="1:26" ht="24" hidden="1" x14ac:dyDescent="0.2">
      <c r="A47" s="292"/>
      <c r="B47" s="316"/>
      <c r="C47" s="319"/>
      <c r="D47" s="69" t="s">
        <v>63</v>
      </c>
      <c r="E47" s="59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 t="shared" si="33"/>
        <v>0</v>
      </c>
      <c r="L47" s="16">
        <f t="shared" si="34"/>
        <v>0</v>
      </c>
      <c r="M47" s="17">
        <f t="shared" si="35"/>
        <v>0</v>
      </c>
      <c r="N47" s="17">
        <f t="shared" si="35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6" x14ac:dyDescent="0.2">
      <c r="A48" s="292"/>
      <c r="B48" s="316"/>
      <c r="C48" s="319"/>
      <c r="D48" s="69" t="s">
        <v>10</v>
      </c>
      <c r="E48" s="57">
        <v>178.78</v>
      </c>
      <c r="F48" s="55">
        <v>5.98</v>
      </c>
      <c r="G48" s="55">
        <v>95</v>
      </c>
      <c r="H48" s="56"/>
      <c r="I48" s="56"/>
      <c r="J48" s="16">
        <f t="shared" ref="J48" si="36">(E48*F48)</f>
        <v>1069.1044000000002</v>
      </c>
      <c r="K48" s="16">
        <f>SUM(E48*G48)</f>
        <v>16984.099999999999</v>
      </c>
      <c r="L48" s="16">
        <f t="shared" si="34"/>
        <v>18053.204399999999</v>
      </c>
      <c r="M48" s="17">
        <f>SUM(J48-H48)</f>
        <v>1069.1044000000002</v>
      </c>
      <c r="N48" s="17">
        <f t="shared" si="35"/>
        <v>16984.099999999999</v>
      </c>
      <c r="O48" s="2"/>
      <c r="P48" s="2"/>
      <c r="Q48" s="2"/>
      <c r="R48" s="2"/>
      <c r="S48" s="225">
        <v>2326.8200000000002</v>
      </c>
      <c r="T48" s="61"/>
      <c r="U48" s="61"/>
      <c r="V48" s="62"/>
      <c r="W48" s="1"/>
      <c r="X48" s="15"/>
    </row>
    <row r="49" spans="1:24" ht="24" x14ac:dyDescent="0.2">
      <c r="A49" s="292"/>
      <c r="B49" s="316"/>
      <c r="C49" s="319"/>
      <c r="D49" s="23" t="s">
        <v>52</v>
      </c>
      <c r="E49" s="12">
        <f>SUM(E45,E46,E47:E48)</f>
        <v>498.38</v>
      </c>
      <c r="F49" s="12"/>
      <c r="G49" s="12"/>
      <c r="H49" s="12">
        <f t="shared" ref="H49:W49" si="37">SUM(H45,H46,H47:H48)</f>
        <v>1911.2080000000001</v>
      </c>
      <c r="I49" s="12">
        <f t="shared" si="37"/>
        <v>30362</v>
      </c>
      <c r="J49" s="12">
        <f t="shared" si="37"/>
        <v>2980.3124000000003</v>
      </c>
      <c r="K49" s="12">
        <f t="shared" si="37"/>
        <v>47346.1</v>
      </c>
      <c r="L49" s="12">
        <f t="shared" si="37"/>
        <v>50326.412400000001</v>
      </c>
      <c r="M49" s="12">
        <f t="shared" si="37"/>
        <v>1069.1044000000002</v>
      </c>
      <c r="N49" s="12">
        <f t="shared" si="37"/>
        <v>16984.099999999999</v>
      </c>
      <c r="O49" s="12">
        <f t="shared" si="37"/>
        <v>0</v>
      </c>
      <c r="P49" s="12">
        <f t="shared" si="37"/>
        <v>0</v>
      </c>
      <c r="Q49" s="12">
        <f t="shared" si="37"/>
        <v>0</v>
      </c>
      <c r="R49" s="12">
        <f t="shared" si="37"/>
        <v>0</v>
      </c>
      <c r="S49" s="12">
        <f t="shared" si="37"/>
        <v>16689.760000000002</v>
      </c>
      <c r="T49" s="12">
        <f t="shared" si="37"/>
        <v>0</v>
      </c>
      <c r="U49" s="12">
        <f t="shared" si="37"/>
        <v>0</v>
      </c>
      <c r="V49" s="12">
        <f t="shared" si="37"/>
        <v>0</v>
      </c>
      <c r="W49" s="12">
        <f t="shared" si="37"/>
        <v>0</v>
      </c>
      <c r="X49" s="13"/>
    </row>
    <row r="50" spans="1:24" x14ac:dyDescent="0.2">
      <c r="A50" s="292"/>
      <c r="B50" s="316"/>
      <c r="C50" s="319"/>
      <c r="D50" s="3" t="s">
        <v>11</v>
      </c>
      <c r="E50" s="58">
        <v>331.34</v>
      </c>
      <c r="F50" s="55">
        <v>5.98</v>
      </c>
      <c r="G50" s="55">
        <v>95</v>
      </c>
      <c r="H50" s="56"/>
      <c r="I50" s="56"/>
      <c r="J50" s="2">
        <f>SUM(E50*F50)</f>
        <v>1981.4132</v>
      </c>
      <c r="K50" s="2">
        <f>(E50*G50)</f>
        <v>31477.3</v>
      </c>
      <c r="L50" s="16">
        <f>SUM(J50,K50)</f>
        <v>33458.713199999998</v>
      </c>
      <c r="M50" s="17">
        <f>SUM(J50-H50)</f>
        <v>1981.4132</v>
      </c>
      <c r="N50" s="17">
        <f>SUM(K50-I50)</f>
        <v>31477.3</v>
      </c>
      <c r="O50" s="2"/>
      <c r="P50" s="2"/>
      <c r="Q50" s="2"/>
      <c r="R50" s="2"/>
      <c r="S50" s="62"/>
      <c r="T50" s="61"/>
      <c r="U50" s="61"/>
      <c r="V50" s="62"/>
      <c r="W50" s="1"/>
      <c r="X50" s="15"/>
    </row>
    <row r="51" spans="1:24" x14ac:dyDescent="0.2">
      <c r="A51" s="292"/>
      <c r="B51" s="316"/>
      <c r="C51" s="319"/>
      <c r="D51" s="3" t="s">
        <v>12</v>
      </c>
      <c r="E51" s="58">
        <v>215.8</v>
      </c>
      <c r="F51" s="55">
        <v>5.98</v>
      </c>
      <c r="G51" s="55">
        <v>95</v>
      </c>
      <c r="H51" s="56"/>
      <c r="I51" s="56"/>
      <c r="J51" s="2">
        <f t="shared" ref="J51" si="38">SUM(E51*F51)</f>
        <v>1290.4840000000002</v>
      </c>
      <c r="K51" s="2">
        <f t="shared" ref="K51" si="39">(E51*G51)</f>
        <v>20501</v>
      </c>
      <c r="L51" s="16">
        <f t="shared" ref="L51:L52" si="40">SUM(J51,K51)</f>
        <v>21791.484</v>
      </c>
      <c r="M51" s="17">
        <f t="shared" ref="M51:N52" si="41">SUM(J51-H51)</f>
        <v>1290.4840000000002</v>
      </c>
      <c r="N51" s="17">
        <f t="shared" si="41"/>
        <v>20501</v>
      </c>
      <c r="O51" s="2"/>
      <c r="P51" s="2"/>
      <c r="Q51" s="2"/>
      <c r="R51" s="2"/>
      <c r="S51" s="225">
        <v>6965.75</v>
      </c>
      <c r="T51" s="61"/>
      <c r="U51" s="61"/>
      <c r="V51" s="62"/>
      <c r="W51" s="1"/>
      <c r="X51" s="15"/>
    </row>
    <row r="52" spans="1:24" x14ac:dyDescent="0.2">
      <c r="A52" s="292"/>
      <c r="B52" s="316"/>
      <c r="C52" s="319"/>
      <c r="D52" s="3" t="s">
        <v>13</v>
      </c>
      <c r="E52" s="58">
        <v>161.30000000000001</v>
      </c>
      <c r="F52" s="55">
        <v>5.98</v>
      </c>
      <c r="G52" s="55">
        <v>95</v>
      </c>
      <c r="H52" s="56"/>
      <c r="I52" s="56"/>
      <c r="J52" s="2">
        <f>SUM(E52*F52)</f>
        <v>964.57400000000018</v>
      </c>
      <c r="K52" s="2">
        <f>(E52*G52)</f>
        <v>15323.500000000002</v>
      </c>
      <c r="L52" s="16">
        <f t="shared" si="40"/>
        <v>16288.074000000002</v>
      </c>
      <c r="M52" s="17">
        <f t="shared" si="41"/>
        <v>964.57400000000018</v>
      </c>
      <c r="N52" s="17">
        <f t="shared" si="41"/>
        <v>15323.500000000002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292"/>
      <c r="B53" s="316"/>
      <c r="C53" s="319"/>
      <c r="D53" s="23" t="s">
        <v>53</v>
      </c>
      <c r="E53" s="12">
        <f>SUM(E50,E51,E52)</f>
        <v>708.44</v>
      </c>
      <c r="F53" s="12"/>
      <c r="G53" s="12"/>
      <c r="H53" s="29">
        <f>SUM(H50:H52)</f>
        <v>0</v>
      </c>
      <c r="I53" s="29">
        <f>SUM(I50:I52)</f>
        <v>0</v>
      </c>
      <c r="J53" s="12">
        <f t="shared" ref="J53:W53" si="42">SUM(J50,J51,J52)</f>
        <v>4236.4712000000009</v>
      </c>
      <c r="K53" s="12">
        <f t="shared" si="42"/>
        <v>67301.8</v>
      </c>
      <c r="L53" s="12">
        <f t="shared" si="42"/>
        <v>71538.271200000003</v>
      </c>
      <c r="M53" s="12">
        <f t="shared" si="42"/>
        <v>4236.4712000000009</v>
      </c>
      <c r="N53" s="12">
        <f t="shared" si="42"/>
        <v>67301.8</v>
      </c>
      <c r="O53" s="12">
        <f t="shared" si="42"/>
        <v>0</v>
      </c>
      <c r="P53" s="12">
        <f t="shared" si="42"/>
        <v>0</v>
      </c>
      <c r="Q53" s="12">
        <f t="shared" si="42"/>
        <v>0</v>
      </c>
      <c r="R53" s="12">
        <f t="shared" si="42"/>
        <v>0</v>
      </c>
      <c r="S53" s="12">
        <f t="shared" si="42"/>
        <v>6965.75</v>
      </c>
      <c r="T53" s="12">
        <f t="shared" si="42"/>
        <v>0</v>
      </c>
      <c r="U53" s="12">
        <f t="shared" si="42"/>
        <v>0</v>
      </c>
      <c r="V53" s="63">
        <f t="shared" si="42"/>
        <v>0</v>
      </c>
      <c r="W53" s="12">
        <f t="shared" si="42"/>
        <v>0</v>
      </c>
      <c r="X53" s="13"/>
    </row>
    <row r="54" spans="1:24" x14ac:dyDescent="0.2">
      <c r="A54" s="292"/>
      <c r="B54" s="316"/>
      <c r="C54" s="319"/>
      <c r="D54" s="3" t="s">
        <v>14</v>
      </c>
      <c r="E54" s="58">
        <v>158.12</v>
      </c>
      <c r="F54" s="55">
        <v>5.98</v>
      </c>
      <c r="G54" s="55">
        <v>95</v>
      </c>
      <c r="H54" s="56"/>
      <c r="I54" s="56"/>
      <c r="J54" s="2">
        <f>SUM(E54*F54)</f>
        <v>945.55760000000009</v>
      </c>
      <c r="K54" s="2">
        <f>(E54*G54)</f>
        <v>15021.4</v>
      </c>
      <c r="L54" s="16">
        <f>SUM(J54,K54)</f>
        <v>15966.9576</v>
      </c>
      <c r="M54" s="17">
        <f>SUM(J54-H54)</f>
        <v>945.55760000000009</v>
      </c>
      <c r="N54" s="17">
        <f>SUM(K54-I54)</f>
        <v>15021.4</v>
      </c>
      <c r="O54" s="2"/>
      <c r="P54" s="2"/>
      <c r="Q54" s="2"/>
      <c r="R54" s="2"/>
      <c r="S54" s="225">
        <v>19547.060000000001</v>
      </c>
      <c r="T54" s="61"/>
      <c r="U54" s="61"/>
      <c r="V54" s="62"/>
      <c r="W54" s="1"/>
      <c r="X54" s="15"/>
    </row>
    <row r="55" spans="1:24" x14ac:dyDescent="0.2">
      <c r="A55" s="292"/>
      <c r="B55" s="316"/>
      <c r="C55" s="319"/>
      <c r="D55" s="3" t="s">
        <v>15</v>
      </c>
      <c r="E55" s="58">
        <v>200.98</v>
      </c>
      <c r="F55" s="55">
        <v>5.98</v>
      </c>
      <c r="G55" s="55">
        <v>95</v>
      </c>
      <c r="H55" s="56"/>
      <c r="I55" s="56"/>
      <c r="J55" s="2">
        <f t="shared" ref="J55:J56" si="43">SUM(E55*F55)</f>
        <v>1201.8604</v>
      </c>
      <c r="K55" s="2">
        <f t="shared" ref="K55:K56" si="44">(E55*G55)</f>
        <v>19093.099999999999</v>
      </c>
      <c r="L55" s="16">
        <f t="shared" ref="L55:L56" si="45">SUM(J55,K55)</f>
        <v>20294.9604</v>
      </c>
      <c r="M55" s="17">
        <f t="shared" ref="M55:N56" si="46">SUM(J55-H55)</f>
        <v>1201.8604</v>
      </c>
      <c r="N55" s="17">
        <f t="shared" si="46"/>
        <v>19093.099999999999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292"/>
      <c r="B56" s="316"/>
      <c r="C56" s="319"/>
      <c r="D56" s="3" t="s">
        <v>16</v>
      </c>
      <c r="E56" s="59">
        <v>183.98</v>
      </c>
      <c r="F56" s="55">
        <v>5.98</v>
      </c>
      <c r="G56" s="55">
        <v>95</v>
      </c>
      <c r="H56" s="56"/>
      <c r="I56" s="56"/>
      <c r="J56" s="2">
        <f t="shared" si="43"/>
        <v>1100.2003999999999</v>
      </c>
      <c r="K56" s="2">
        <f t="shared" si="44"/>
        <v>17478.099999999999</v>
      </c>
      <c r="L56" s="16">
        <f t="shared" si="45"/>
        <v>18578.3004</v>
      </c>
      <c r="M56" s="17">
        <f t="shared" si="46"/>
        <v>1100.2003999999999</v>
      </c>
      <c r="N56" s="17">
        <f t="shared" si="46"/>
        <v>17478.099999999999</v>
      </c>
      <c r="O56" s="2"/>
      <c r="P56" s="2"/>
      <c r="Q56" s="2"/>
      <c r="R56" s="2"/>
      <c r="S56" s="62"/>
      <c r="T56" s="61"/>
      <c r="U56" s="61"/>
      <c r="V56" s="62"/>
      <c r="W56" s="1"/>
      <c r="X56" s="15"/>
    </row>
    <row r="57" spans="1:24" ht="24" x14ac:dyDescent="0.2">
      <c r="A57" s="292"/>
      <c r="B57" s="316"/>
      <c r="C57" s="319"/>
      <c r="D57" s="23" t="s">
        <v>54</v>
      </c>
      <c r="E57" s="12">
        <f>SUM(E54,E55,E56)</f>
        <v>543.08000000000004</v>
      </c>
      <c r="F57" s="12"/>
      <c r="G57" s="12"/>
      <c r="H57" s="29">
        <f>SUM(H54:H56)</f>
        <v>0</v>
      </c>
      <c r="I57" s="29">
        <f>SUM(I54:I56)</f>
        <v>0</v>
      </c>
      <c r="J57" s="12">
        <f t="shared" ref="J57:W57" si="47">SUM(J54,J55,J56)</f>
        <v>3247.6184000000003</v>
      </c>
      <c r="K57" s="12">
        <f t="shared" si="47"/>
        <v>51592.6</v>
      </c>
      <c r="L57" s="12">
        <f t="shared" si="47"/>
        <v>54840.218399999998</v>
      </c>
      <c r="M57" s="12">
        <f t="shared" si="47"/>
        <v>3247.6184000000003</v>
      </c>
      <c r="N57" s="12">
        <f t="shared" si="47"/>
        <v>51592.6</v>
      </c>
      <c r="O57" s="12">
        <f t="shared" si="47"/>
        <v>0</v>
      </c>
      <c r="P57" s="12">
        <f t="shared" si="47"/>
        <v>0</v>
      </c>
      <c r="Q57" s="12">
        <f t="shared" si="47"/>
        <v>0</v>
      </c>
      <c r="R57" s="12">
        <f t="shared" si="47"/>
        <v>0</v>
      </c>
      <c r="S57" s="12">
        <f t="shared" si="47"/>
        <v>19547.060000000001</v>
      </c>
      <c r="T57" s="12">
        <f t="shared" si="47"/>
        <v>0</v>
      </c>
      <c r="U57" s="12">
        <f t="shared" si="47"/>
        <v>0</v>
      </c>
      <c r="V57" s="63">
        <f t="shared" si="47"/>
        <v>0</v>
      </c>
      <c r="W57" s="12">
        <f t="shared" si="47"/>
        <v>0</v>
      </c>
      <c r="X57" s="13"/>
    </row>
    <row r="58" spans="1:24" x14ac:dyDescent="0.2">
      <c r="A58" s="292"/>
      <c r="B58" s="316"/>
      <c r="C58" s="319"/>
      <c r="D58" s="3" t="s">
        <v>17</v>
      </c>
      <c r="E58" s="58">
        <v>165.5</v>
      </c>
      <c r="F58" s="55">
        <v>5.98</v>
      </c>
      <c r="G58" s="55">
        <v>95</v>
      </c>
      <c r="H58" s="56"/>
      <c r="I58" s="56"/>
      <c r="J58" s="2">
        <f>SUM(E58*F58)</f>
        <v>989.69</v>
      </c>
      <c r="K58" s="2">
        <f>(E58*G58)</f>
        <v>15722.5</v>
      </c>
      <c r="L58" s="16">
        <f>SUM(J58,K58)</f>
        <v>16712.189999999999</v>
      </c>
      <c r="M58" s="17">
        <f>SUM(J58-H58)</f>
        <v>989.69</v>
      </c>
      <c r="N58" s="17">
        <f>SUM(K58-I58)</f>
        <v>15722.5</v>
      </c>
      <c r="O58" s="2"/>
      <c r="P58" s="2"/>
      <c r="Q58" s="2"/>
      <c r="R58" s="2"/>
      <c r="S58" s="225">
        <v>757.7</v>
      </c>
      <c r="T58" s="61"/>
      <c r="U58" s="61"/>
      <c r="V58" s="62"/>
      <c r="W58" s="1"/>
      <c r="X58" s="15"/>
    </row>
    <row r="59" spans="1:24" x14ac:dyDescent="0.2">
      <c r="A59" s="292"/>
      <c r="B59" s="316"/>
      <c r="C59" s="319"/>
      <c r="D59" s="3" t="s">
        <v>18</v>
      </c>
      <c r="E59" s="58">
        <v>196.44</v>
      </c>
      <c r="F59" s="55">
        <v>5.98</v>
      </c>
      <c r="G59" s="55">
        <v>95</v>
      </c>
      <c r="H59" s="56"/>
      <c r="I59" s="56"/>
      <c r="J59" s="2">
        <f t="shared" ref="J59:J60" si="48">SUM(E59*F59)</f>
        <v>1174.7112</v>
      </c>
      <c r="K59" s="2">
        <f t="shared" ref="K59:K60" si="49">(E59*G59)</f>
        <v>18661.8</v>
      </c>
      <c r="L59" s="16">
        <f t="shared" ref="L59:L60" si="50">SUM(J59,K59)</f>
        <v>19836.511200000001</v>
      </c>
      <c r="M59" s="17">
        <f t="shared" ref="M59:N60" si="51">SUM(J59-H59)</f>
        <v>1174.7112</v>
      </c>
      <c r="N59" s="17">
        <f t="shared" si="51"/>
        <v>18661.8</v>
      </c>
      <c r="O59" s="2"/>
      <c r="P59" s="2"/>
      <c r="Q59" s="2"/>
      <c r="R59" s="186">
        <v>1911.21</v>
      </c>
      <c r="S59" s="226">
        <v>30362</v>
      </c>
      <c r="T59" s="219"/>
      <c r="U59" s="61"/>
      <c r="V59" s="62"/>
      <c r="W59" s="1"/>
      <c r="X59" s="186" t="s">
        <v>104</v>
      </c>
    </row>
    <row r="60" spans="1:24" x14ac:dyDescent="0.2">
      <c r="A60" s="293"/>
      <c r="B60" s="317"/>
      <c r="C60" s="320"/>
      <c r="D60" s="3" t="s">
        <v>19</v>
      </c>
      <c r="E60" s="59">
        <v>147.6</v>
      </c>
      <c r="F60" s="55">
        <v>5.98</v>
      </c>
      <c r="G60" s="55">
        <v>95</v>
      </c>
      <c r="H60" s="56"/>
      <c r="I60" s="56"/>
      <c r="J60" s="2">
        <f t="shared" si="48"/>
        <v>882.64800000000002</v>
      </c>
      <c r="K60" s="2">
        <f t="shared" si="49"/>
        <v>14022</v>
      </c>
      <c r="L60" s="16">
        <f t="shared" si="50"/>
        <v>14904.647999999999</v>
      </c>
      <c r="M60" s="17">
        <f t="shared" si="51"/>
        <v>882.64800000000002</v>
      </c>
      <c r="N60" s="17">
        <f t="shared" si="51"/>
        <v>14022</v>
      </c>
      <c r="O60" s="2"/>
      <c r="P60" s="2"/>
      <c r="Q60" s="2"/>
      <c r="R60" s="2"/>
      <c r="S60" s="225">
        <v>15474.23</v>
      </c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509.53999999999996</v>
      </c>
      <c r="F61" s="12"/>
      <c r="G61" s="12"/>
      <c r="H61" s="29">
        <f>SUM(H58:H60)</f>
        <v>0</v>
      </c>
      <c r="I61" s="29">
        <f>SUM(I58:I60)</f>
        <v>0</v>
      </c>
      <c r="J61" s="12">
        <f t="shared" ref="J61:W61" si="52">SUM(J58,J59,J60)</f>
        <v>3047.0492000000004</v>
      </c>
      <c r="K61" s="12">
        <f t="shared" si="52"/>
        <v>48406.3</v>
      </c>
      <c r="L61" s="12">
        <f t="shared" si="52"/>
        <v>51453.349199999997</v>
      </c>
      <c r="M61" s="12">
        <f t="shared" si="52"/>
        <v>3047.0492000000004</v>
      </c>
      <c r="N61" s="12">
        <f t="shared" si="52"/>
        <v>48406.3</v>
      </c>
      <c r="O61" s="12">
        <f t="shared" si="52"/>
        <v>0</v>
      </c>
      <c r="P61" s="12">
        <f t="shared" si="52"/>
        <v>0</v>
      </c>
      <c r="Q61" s="12">
        <f t="shared" si="52"/>
        <v>0</v>
      </c>
      <c r="R61" s="12">
        <f t="shared" si="52"/>
        <v>1911.21</v>
      </c>
      <c r="S61" s="12">
        <f t="shared" si="52"/>
        <v>46593.93</v>
      </c>
      <c r="T61" s="12">
        <f t="shared" si="52"/>
        <v>0</v>
      </c>
      <c r="U61" s="12">
        <f t="shared" si="52"/>
        <v>0</v>
      </c>
      <c r="V61" s="63">
        <f t="shared" si="52"/>
        <v>0</v>
      </c>
      <c r="W61" s="12">
        <f t="shared" si="52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2259.44</v>
      </c>
      <c r="F62" s="40"/>
      <c r="G62" s="40"/>
      <c r="H62" s="40">
        <f t="shared" ref="H62:W62" si="53">SUM(H49+H53+H57+H61)</f>
        <v>1911.2080000000001</v>
      </c>
      <c r="I62" s="40">
        <f t="shared" si="53"/>
        <v>30362</v>
      </c>
      <c r="J62" s="40">
        <f t="shared" si="53"/>
        <v>13511.451200000003</v>
      </c>
      <c r="K62" s="40">
        <f t="shared" si="53"/>
        <v>214646.8</v>
      </c>
      <c r="L62" s="40">
        <f t="shared" si="53"/>
        <v>228158.2512</v>
      </c>
      <c r="M62" s="40">
        <f t="shared" si="53"/>
        <v>11600.243200000001</v>
      </c>
      <c r="N62" s="40">
        <f t="shared" si="53"/>
        <v>184284.79999999999</v>
      </c>
      <c r="O62" s="40">
        <f t="shared" si="53"/>
        <v>0</v>
      </c>
      <c r="P62" s="40">
        <f t="shared" si="53"/>
        <v>0</v>
      </c>
      <c r="Q62" s="40">
        <f t="shared" si="53"/>
        <v>0</v>
      </c>
      <c r="R62" s="40">
        <f t="shared" si="53"/>
        <v>1911.21</v>
      </c>
      <c r="S62" s="40">
        <f t="shared" si="53"/>
        <v>89796.5</v>
      </c>
      <c r="T62" s="40">
        <f t="shared" si="53"/>
        <v>0</v>
      </c>
      <c r="U62" s="40">
        <f t="shared" si="53"/>
        <v>0</v>
      </c>
      <c r="V62" s="64">
        <f t="shared" si="53"/>
        <v>0</v>
      </c>
      <c r="W62" s="40">
        <f t="shared" si="53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E62+'2021'!E63</f>
        <v>19991.3</v>
      </c>
      <c r="F63" s="27">
        <f>F62+'2021'!F63</f>
        <v>0</v>
      </c>
      <c r="G63" s="27">
        <f>G62+'2021'!G63</f>
        <v>0</v>
      </c>
      <c r="H63" s="27">
        <f>H62+'2021'!H63</f>
        <v>92503.643999999986</v>
      </c>
      <c r="I63" s="27">
        <f>I62+'2021'!I63</f>
        <v>707049.91999999993</v>
      </c>
      <c r="J63" s="27">
        <f>J62+'2021'!J63</f>
        <v>108324.57060000001</v>
      </c>
      <c r="K63" s="27">
        <f>K62+'2021'!K63</f>
        <v>940034.91999999993</v>
      </c>
      <c r="L63" s="27">
        <f>L62+'2021'!L63</f>
        <v>1048359.4906000001</v>
      </c>
      <c r="M63" s="27">
        <f>M62+'2021'!M63</f>
        <v>15820.926600000001</v>
      </c>
      <c r="N63" s="27">
        <f>N62+'2021'!N63</f>
        <v>232985</v>
      </c>
      <c r="O63" s="27">
        <f>O62+'2021'!O63</f>
        <v>0</v>
      </c>
      <c r="P63" s="27">
        <f>P62+'2021'!P63</f>
        <v>0</v>
      </c>
      <c r="Q63" s="27">
        <f>Q62+'2021'!Q63</f>
        <v>0</v>
      </c>
      <c r="R63" s="27">
        <f>R62+'2021'!R63</f>
        <v>10311.32</v>
      </c>
      <c r="S63" s="27">
        <f>S62+'2021'!S63</f>
        <v>460923.88</v>
      </c>
      <c r="T63" s="27">
        <f>(H63+P63)-R63</f>
        <v>82192.323999999993</v>
      </c>
      <c r="U63" s="27">
        <f>(I63+Q63)-S63</f>
        <v>246126.03999999992</v>
      </c>
      <c r="V63" s="27">
        <f>V62+'2021'!V63</f>
        <v>0</v>
      </c>
      <c r="W63" s="27">
        <f>W62+'2021'!W63</f>
        <v>0</v>
      </c>
      <c r="X63" s="27">
        <f>X62+'2021'!X63</f>
        <v>0</v>
      </c>
    </row>
    <row r="64" spans="1:24" ht="72" x14ac:dyDescent="0.2">
      <c r="A64" s="300">
        <v>4</v>
      </c>
      <c r="B64" s="315" t="s">
        <v>32</v>
      </c>
      <c r="C64" s="323" t="s">
        <v>24</v>
      </c>
      <c r="D64" s="3" t="s">
        <v>8</v>
      </c>
      <c r="E64" s="58">
        <v>350.86</v>
      </c>
      <c r="F64" s="55">
        <v>5.98</v>
      </c>
      <c r="G64" s="198">
        <v>47.5</v>
      </c>
      <c r="H64" s="56"/>
      <c r="I64" s="56"/>
      <c r="J64" s="2">
        <f>(E64*F64)</f>
        <v>2098.1428000000001</v>
      </c>
      <c r="K64" s="2">
        <f>(E64*G64)</f>
        <v>16665.850000000002</v>
      </c>
      <c r="L64" s="16">
        <f>SUM(J64,K64)</f>
        <v>18763.992800000004</v>
      </c>
      <c r="M64" s="17">
        <f>SUM(J64-H64)</f>
        <v>2098.1428000000001</v>
      </c>
      <c r="N64" s="17">
        <f>SUM(K64-I64)</f>
        <v>16665.850000000002</v>
      </c>
      <c r="O64" s="2"/>
      <c r="P64" s="2"/>
      <c r="Q64" s="2"/>
      <c r="R64" s="2"/>
      <c r="S64" s="62"/>
      <c r="T64" s="61"/>
      <c r="U64" s="61"/>
      <c r="V64" s="62"/>
      <c r="W64" s="1"/>
      <c r="X64" s="15" t="s">
        <v>108</v>
      </c>
    </row>
    <row r="65" spans="1:26" x14ac:dyDescent="0.2">
      <c r="A65" s="301"/>
      <c r="B65" s="316"/>
      <c r="C65" s="324"/>
      <c r="D65" s="3" t="s">
        <v>9</v>
      </c>
      <c r="E65" s="59">
        <v>354.82</v>
      </c>
      <c r="F65" s="55">
        <v>5.98</v>
      </c>
      <c r="G65" s="198">
        <v>47.5</v>
      </c>
      <c r="H65" s="56"/>
      <c r="I65" s="56"/>
      <c r="J65" s="2">
        <f>(E65*F65)</f>
        <v>2121.8236000000002</v>
      </c>
      <c r="K65" s="2">
        <f t="shared" ref="K65:K66" si="54">(E65*G65)</f>
        <v>16853.95</v>
      </c>
      <c r="L65" s="16">
        <f t="shared" ref="L65:L67" si="55">SUM(J65,K65)</f>
        <v>18975.7736</v>
      </c>
      <c r="M65" s="17">
        <f t="shared" ref="M65:N67" si="56">SUM(J65-H65)</f>
        <v>2121.8236000000002</v>
      </c>
      <c r="N65" s="17">
        <f t="shared" si="56"/>
        <v>16853.95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6" ht="24" hidden="1" x14ac:dyDescent="0.2">
      <c r="A66" s="301"/>
      <c r="B66" s="316"/>
      <c r="C66" s="324"/>
      <c r="D66" s="69" t="s">
        <v>63</v>
      </c>
      <c r="E66" s="59"/>
      <c r="F66" s="55">
        <v>5.98</v>
      </c>
      <c r="G66" s="55">
        <v>95</v>
      </c>
      <c r="H66" s="56"/>
      <c r="I66" s="56"/>
      <c r="J66" s="2">
        <f>(E66*F66)</f>
        <v>0</v>
      </c>
      <c r="K66" s="2">
        <f t="shared" si="54"/>
        <v>0</v>
      </c>
      <c r="L66" s="16">
        <f t="shared" si="55"/>
        <v>0</v>
      </c>
      <c r="M66" s="17">
        <f t="shared" si="56"/>
        <v>0</v>
      </c>
      <c r="N66" s="17">
        <f t="shared" si="56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6" x14ac:dyDescent="0.2">
      <c r="A67" s="301"/>
      <c r="B67" s="316"/>
      <c r="C67" s="324"/>
      <c r="D67" s="69" t="s">
        <v>10</v>
      </c>
      <c r="E67" s="57">
        <v>383.48</v>
      </c>
      <c r="F67" s="55">
        <v>5.98</v>
      </c>
      <c r="G67" s="55">
        <v>47.5</v>
      </c>
      <c r="H67" s="56"/>
      <c r="I67" s="56"/>
      <c r="J67" s="16">
        <f t="shared" ref="J67" si="57">(E67*F67)</f>
        <v>2293.2104000000004</v>
      </c>
      <c r="K67" s="16">
        <f>SUM(E67*G67)</f>
        <v>18215.3</v>
      </c>
      <c r="L67" s="16">
        <f t="shared" si="55"/>
        <v>20508.510399999999</v>
      </c>
      <c r="M67" s="17">
        <f t="shared" si="56"/>
        <v>2293.2104000000004</v>
      </c>
      <c r="N67" s="17">
        <f t="shared" si="56"/>
        <v>18215.3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6" ht="24" x14ac:dyDescent="0.2">
      <c r="A68" s="301"/>
      <c r="B68" s="316"/>
      <c r="C68" s="324"/>
      <c r="D68" s="23" t="s">
        <v>52</v>
      </c>
      <c r="E68" s="12">
        <f>SUM(E64,E65,E66:E67)</f>
        <v>1089.1600000000001</v>
      </c>
      <c r="F68" s="12"/>
      <c r="G68" s="12"/>
      <c r="H68" s="12">
        <f t="shared" ref="H68:W68" si="58">SUM(H64,H65,H66:H67)</f>
        <v>0</v>
      </c>
      <c r="I68" s="12">
        <f t="shared" si="58"/>
        <v>0</v>
      </c>
      <c r="J68" s="12">
        <f t="shared" si="58"/>
        <v>6513.1768000000011</v>
      </c>
      <c r="K68" s="12">
        <f t="shared" si="58"/>
        <v>51735.100000000006</v>
      </c>
      <c r="L68" s="12">
        <f t="shared" si="58"/>
        <v>58248.276800000007</v>
      </c>
      <c r="M68" s="12">
        <f t="shared" si="58"/>
        <v>6513.1768000000011</v>
      </c>
      <c r="N68" s="12">
        <f t="shared" si="58"/>
        <v>51735.100000000006</v>
      </c>
      <c r="O68" s="12">
        <f t="shared" si="58"/>
        <v>0</v>
      </c>
      <c r="P68" s="12">
        <f t="shared" si="58"/>
        <v>0</v>
      </c>
      <c r="Q68" s="12">
        <f t="shared" si="58"/>
        <v>0</v>
      </c>
      <c r="R68" s="12">
        <f t="shared" si="58"/>
        <v>0</v>
      </c>
      <c r="S68" s="12">
        <f t="shared" si="58"/>
        <v>0</v>
      </c>
      <c r="T68" s="12">
        <f t="shared" si="58"/>
        <v>0</v>
      </c>
      <c r="U68" s="12">
        <f t="shared" si="58"/>
        <v>0</v>
      </c>
      <c r="V68" s="12">
        <f t="shared" si="58"/>
        <v>0</v>
      </c>
      <c r="W68" s="12">
        <f t="shared" si="58"/>
        <v>0</v>
      </c>
      <c r="X68" s="13"/>
    </row>
    <row r="69" spans="1:26" x14ac:dyDescent="0.2">
      <c r="A69" s="301"/>
      <c r="B69" s="316"/>
      <c r="C69" s="324"/>
      <c r="D69" s="3" t="s">
        <v>11</v>
      </c>
      <c r="E69" s="58">
        <v>600.72</v>
      </c>
      <c r="F69" s="55">
        <v>5.98</v>
      </c>
      <c r="G69" s="55">
        <v>47.5</v>
      </c>
      <c r="H69" s="56"/>
      <c r="I69" s="56"/>
      <c r="J69" s="2">
        <f>(E69*F69)</f>
        <v>3592.3056000000006</v>
      </c>
      <c r="K69" s="2">
        <f>(E69*G69)</f>
        <v>28534.2</v>
      </c>
      <c r="L69" s="16">
        <f>SUM(J69,K69)</f>
        <v>32126.5056</v>
      </c>
      <c r="M69" s="17">
        <f>SUM(J69-H69)</f>
        <v>3592.3056000000006</v>
      </c>
      <c r="N69" s="17">
        <f>SUM(K69-I69)</f>
        <v>28534.2</v>
      </c>
      <c r="O69" s="2"/>
      <c r="P69" s="2"/>
      <c r="Q69" s="2"/>
      <c r="R69" s="2"/>
      <c r="S69" s="62"/>
      <c r="T69" s="61"/>
      <c r="U69" s="61"/>
      <c r="V69" s="62"/>
      <c r="W69" s="1"/>
      <c r="X69" s="15"/>
    </row>
    <row r="70" spans="1:26" x14ac:dyDescent="0.2">
      <c r="A70" s="301"/>
      <c r="B70" s="316"/>
      <c r="C70" s="324"/>
      <c r="D70" s="3" t="s">
        <v>12</v>
      </c>
      <c r="E70" s="58">
        <v>681.2</v>
      </c>
      <c r="F70" s="55">
        <v>5.98</v>
      </c>
      <c r="G70" s="55">
        <v>47.5</v>
      </c>
      <c r="H70" s="56"/>
      <c r="I70" s="56"/>
      <c r="J70" s="2">
        <f>(E70*F70)</f>
        <v>4073.5760000000005</v>
      </c>
      <c r="K70" s="2">
        <f t="shared" ref="K70:K71" si="59">(E70*G70)</f>
        <v>32357.000000000004</v>
      </c>
      <c r="L70" s="16">
        <f t="shared" ref="L70:L71" si="60">SUM(J70,K70)</f>
        <v>36430.576000000001</v>
      </c>
      <c r="M70" s="17">
        <f t="shared" ref="M70:N71" si="61">SUM(J70-H70)</f>
        <v>4073.5760000000005</v>
      </c>
      <c r="N70" s="17">
        <f t="shared" si="61"/>
        <v>32357.000000000004</v>
      </c>
      <c r="O70" s="2"/>
      <c r="P70" s="2"/>
      <c r="Q70" s="2"/>
      <c r="R70" s="2"/>
      <c r="S70" s="62"/>
      <c r="T70" s="61"/>
      <c r="U70" s="61"/>
      <c r="V70" s="62"/>
      <c r="W70" s="1"/>
      <c r="X70" s="15"/>
    </row>
    <row r="71" spans="1:26" x14ac:dyDescent="0.2">
      <c r="A71" s="301"/>
      <c r="B71" s="316"/>
      <c r="C71" s="324"/>
      <c r="D71" s="3" t="s">
        <v>13</v>
      </c>
      <c r="E71" s="58">
        <v>680.36</v>
      </c>
      <c r="F71" s="55">
        <v>5.98</v>
      </c>
      <c r="G71" s="55">
        <v>47.5</v>
      </c>
      <c r="H71" s="56"/>
      <c r="I71" s="56"/>
      <c r="J71" s="2">
        <f>(E71*F71)</f>
        <v>4068.5528000000004</v>
      </c>
      <c r="K71" s="2">
        <f t="shared" si="59"/>
        <v>32317.100000000002</v>
      </c>
      <c r="L71" s="16">
        <f t="shared" si="60"/>
        <v>36385.652800000003</v>
      </c>
      <c r="M71" s="17">
        <f t="shared" si="61"/>
        <v>4068.5528000000004</v>
      </c>
      <c r="N71" s="17">
        <f t="shared" si="61"/>
        <v>32317.100000000002</v>
      </c>
      <c r="O71" s="2"/>
      <c r="P71" s="2"/>
      <c r="Q71" s="2"/>
      <c r="R71" s="2"/>
      <c r="S71" s="62"/>
      <c r="T71" s="61"/>
      <c r="U71" s="61"/>
      <c r="V71" s="62"/>
      <c r="W71" s="1"/>
      <c r="X71" s="15"/>
    </row>
    <row r="72" spans="1:26" ht="24" x14ac:dyDescent="0.2">
      <c r="A72" s="301"/>
      <c r="B72" s="316"/>
      <c r="C72" s="324"/>
      <c r="D72" s="23" t="s">
        <v>53</v>
      </c>
      <c r="E72" s="12">
        <f>SUM(E69,E70,E71)</f>
        <v>1962.2800000000002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2">SUM(J69,J70,J71)</f>
        <v>11734.434400000002</v>
      </c>
      <c r="K72" s="12">
        <f t="shared" si="62"/>
        <v>93208.3</v>
      </c>
      <c r="L72" s="12">
        <f t="shared" si="62"/>
        <v>104942.73440000002</v>
      </c>
      <c r="M72" s="12">
        <f t="shared" si="62"/>
        <v>11734.434400000002</v>
      </c>
      <c r="N72" s="12">
        <f t="shared" si="62"/>
        <v>93208.3</v>
      </c>
      <c r="O72" s="12">
        <f t="shared" si="62"/>
        <v>0</v>
      </c>
      <c r="P72" s="12">
        <f t="shared" si="62"/>
        <v>0</v>
      </c>
      <c r="Q72" s="12">
        <f t="shared" si="62"/>
        <v>0</v>
      </c>
      <c r="R72" s="12">
        <f t="shared" si="62"/>
        <v>0</v>
      </c>
      <c r="S72" s="12">
        <f t="shared" si="62"/>
        <v>0</v>
      </c>
      <c r="T72" s="12">
        <f t="shared" si="62"/>
        <v>0</v>
      </c>
      <c r="U72" s="12">
        <f t="shared" si="62"/>
        <v>0</v>
      </c>
      <c r="V72" s="63">
        <f t="shared" si="62"/>
        <v>0</v>
      </c>
      <c r="W72" s="12">
        <f t="shared" si="62"/>
        <v>0</v>
      </c>
      <c r="X72" s="13"/>
    </row>
    <row r="73" spans="1:26" x14ac:dyDescent="0.2">
      <c r="A73" s="301"/>
      <c r="B73" s="316"/>
      <c r="C73" s="324"/>
      <c r="D73" s="3" t="s">
        <v>14</v>
      </c>
      <c r="E73" s="58">
        <v>520.66</v>
      </c>
      <c r="F73" s="55">
        <v>5.98</v>
      </c>
      <c r="G73" s="55">
        <v>47.5</v>
      </c>
      <c r="H73" s="56"/>
      <c r="I73" s="56"/>
      <c r="J73" s="2">
        <f>(E73*F73)</f>
        <v>3113.5468000000001</v>
      </c>
      <c r="K73" s="2">
        <f>(E73*G73)</f>
        <v>24731.35</v>
      </c>
      <c r="L73" s="16">
        <f>SUM(J73,K73)</f>
        <v>27844.896799999999</v>
      </c>
      <c r="M73" s="17">
        <f>SUM(J73-H73)</f>
        <v>3113.5468000000001</v>
      </c>
      <c r="N73" s="17">
        <f>SUM(K73-I73)</f>
        <v>24731.35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6" x14ac:dyDescent="0.2">
      <c r="A74" s="301"/>
      <c r="B74" s="316"/>
      <c r="C74" s="324"/>
      <c r="D74" s="3" t="s">
        <v>15</v>
      </c>
      <c r="E74" s="58">
        <v>527.24</v>
      </c>
      <c r="F74" s="55">
        <v>5.98</v>
      </c>
      <c r="G74" s="55">
        <v>47.5</v>
      </c>
      <c r="H74" s="56"/>
      <c r="I74" s="56"/>
      <c r="J74" s="2">
        <f>(E74*F74)</f>
        <v>3152.8952000000004</v>
      </c>
      <c r="K74" s="2">
        <f t="shared" ref="K74:K75" si="63">(E74*G74)</f>
        <v>25043.9</v>
      </c>
      <c r="L74" s="16">
        <f t="shared" ref="L74:L75" si="64">SUM(J74,K74)</f>
        <v>28196.7952</v>
      </c>
      <c r="M74" s="17">
        <f t="shared" ref="M74:N75" si="65">SUM(J74-H74)</f>
        <v>3152.8952000000004</v>
      </c>
      <c r="N74" s="17">
        <f t="shared" si="65"/>
        <v>25043.9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6" ht="48" x14ac:dyDescent="0.2">
      <c r="A75" s="301"/>
      <c r="B75" s="316"/>
      <c r="C75" s="324"/>
      <c r="D75" s="3" t="s">
        <v>16</v>
      </c>
      <c r="E75" s="59">
        <v>369.98</v>
      </c>
      <c r="F75" s="55">
        <v>5.98</v>
      </c>
      <c r="G75" s="55">
        <v>47.5</v>
      </c>
      <c r="H75" s="56"/>
      <c r="I75" s="56"/>
      <c r="J75" s="2">
        <f>(E75*F75)</f>
        <v>2212.4804000000004</v>
      </c>
      <c r="K75" s="2">
        <f t="shared" si="63"/>
        <v>17574.05</v>
      </c>
      <c r="L75" s="16">
        <f t="shared" si="64"/>
        <v>19786.5304</v>
      </c>
      <c r="M75" s="17">
        <f t="shared" si="65"/>
        <v>2212.4804000000004</v>
      </c>
      <c r="N75" s="17">
        <f t="shared" si="65"/>
        <v>17574.05</v>
      </c>
      <c r="O75" s="2"/>
      <c r="P75" s="2"/>
      <c r="Q75" s="2"/>
      <c r="R75" s="2"/>
      <c r="S75" s="62"/>
      <c r="T75" s="61"/>
      <c r="U75" s="61"/>
      <c r="V75" s="62"/>
      <c r="W75" s="1"/>
      <c r="X75" s="201" t="s">
        <v>98</v>
      </c>
      <c r="Y75" s="202"/>
      <c r="Z75" s="202"/>
    </row>
    <row r="76" spans="1:26" ht="24" x14ac:dyDescent="0.2">
      <c r="A76" s="301"/>
      <c r="B76" s="316"/>
      <c r="C76" s="324"/>
      <c r="D76" s="23" t="s">
        <v>54</v>
      </c>
      <c r="E76" s="12">
        <f>SUM(E73,E74,E75)</f>
        <v>1417.88</v>
      </c>
      <c r="F76" s="12"/>
      <c r="G76" s="12"/>
      <c r="H76" s="29">
        <f>SUM(H73:H75)</f>
        <v>0</v>
      </c>
      <c r="I76" s="29">
        <f>SUM(I73:I75)</f>
        <v>0</v>
      </c>
      <c r="J76" s="12">
        <f t="shared" ref="J76:W76" si="66">SUM(J73,J74,J75)</f>
        <v>8478.9224000000013</v>
      </c>
      <c r="K76" s="12">
        <f t="shared" si="66"/>
        <v>67349.3</v>
      </c>
      <c r="L76" s="12">
        <f t="shared" si="66"/>
        <v>75828.222399999999</v>
      </c>
      <c r="M76" s="12">
        <f t="shared" si="66"/>
        <v>8478.9224000000013</v>
      </c>
      <c r="N76" s="12">
        <f t="shared" si="66"/>
        <v>67349.3</v>
      </c>
      <c r="O76" s="12">
        <f t="shared" si="66"/>
        <v>0</v>
      </c>
      <c r="P76" s="12">
        <f t="shared" si="66"/>
        <v>0</v>
      </c>
      <c r="Q76" s="12">
        <f t="shared" si="66"/>
        <v>0</v>
      </c>
      <c r="R76" s="12">
        <f t="shared" si="66"/>
        <v>0</v>
      </c>
      <c r="S76" s="12">
        <f t="shared" si="66"/>
        <v>0</v>
      </c>
      <c r="T76" s="12">
        <f t="shared" si="66"/>
        <v>0</v>
      </c>
      <c r="U76" s="12">
        <f t="shared" si="66"/>
        <v>0</v>
      </c>
      <c r="V76" s="63">
        <f t="shared" si="66"/>
        <v>0</v>
      </c>
      <c r="W76" s="12">
        <f t="shared" si="66"/>
        <v>0</v>
      </c>
      <c r="X76" s="13"/>
    </row>
    <row r="77" spans="1:26" x14ac:dyDescent="0.2">
      <c r="A77" s="301"/>
      <c r="B77" s="316"/>
      <c r="C77" s="324"/>
      <c r="D77" s="3" t="s">
        <v>17</v>
      </c>
      <c r="E77" s="58">
        <v>595.55999999999995</v>
      </c>
      <c r="F77" s="55">
        <v>5.98</v>
      </c>
      <c r="G77" s="55">
        <v>47.5</v>
      </c>
      <c r="H77" s="56"/>
      <c r="I77" s="56"/>
      <c r="J77" s="2">
        <f>(E77*F77)</f>
        <v>3561.4488000000001</v>
      </c>
      <c r="K77" s="2">
        <f>(E77*G77)</f>
        <v>28289.1</v>
      </c>
      <c r="L77" s="16">
        <f>SUM(J77,K77)</f>
        <v>31850.548799999997</v>
      </c>
      <c r="M77" s="17">
        <f>SUM(J77-H77)</f>
        <v>3561.4488000000001</v>
      </c>
      <c r="N77" s="17">
        <f>SUM(K77-I77)</f>
        <v>28289.1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6" x14ac:dyDescent="0.2">
      <c r="A78" s="301"/>
      <c r="B78" s="316"/>
      <c r="C78" s="324"/>
      <c r="D78" s="3" t="s">
        <v>18</v>
      </c>
      <c r="E78" s="58">
        <v>671.32</v>
      </c>
      <c r="F78" s="55">
        <v>5.98</v>
      </c>
      <c r="G78" s="55">
        <v>47.5</v>
      </c>
      <c r="H78" s="56"/>
      <c r="I78" s="56"/>
      <c r="J78" s="2">
        <f>(E78*F78)</f>
        <v>4014.4936000000007</v>
      </c>
      <c r="K78" s="2">
        <f t="shared" ref="K78:K79" si="67">(E78*G78)</f>
        <v>31887.7</v>
      </c>
      <c r="L78" s="16">
        <f t="shared" ref="L78:L79" si="68">SUM(J78,K78)</f>
        <v>35902.193599999999</v>
      </c>
      <c r="M78" s="17">
        <f t="shared" ref="M78:N79" si="69">SUM(J78-H78)</f>
        <v>4014.4936000000007</v>
      </c>
      <c r="N78" s="17">
        <f t="shared" si="69"/>
        <v>31887.7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6" x14ac:dyDescent="0.2">
      <c r="A79" s="302"/>
      <c r="B79" s="317"/>
      <c r="C79" s="325"/>
      <c r="D79" s="3" t="s">
        <v>19</v>
      </c>
      <c r="E79" s="59">
        <v>708.86</v>
      </c>
      <c r="F79" s="55">
        <v>5.98</v>
      </c>
      <c r="G79" s="55">
        <v>47.5</v>
      </c>
      <c r="H79" s="56"/>
      <c r="I79" s="56"/>
      <c r="J79" s="2">
        <f>(E79*F79)</f>
        <v>4238.9828000000007</v>
      </c>
      <c r="K79" s="2">
        <f t="shared" si="67"/>
        <v>33670.85</v>
      </c>
      <c r="L79" s="16">
        <f t="shared" si="68"/>
        <v>37909.832799999996</v>
      </c>
      <c r="M79" s="17">
        <f t="shared" si="69"/>
        <v>4238.9828000000007</v>
      </c>
      <c r="N79" s="17">
        <f t="shared" si="69"/>
        <v>33670.85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6" ht="24.75" x14ac:dyDescent="0.25">
      <c r="A80" s="4"/>
      <c r="B80" s="4"/>
      <c r="C80" s="4"/>
      <c r="D80" s="23" t="s">
        <v>55</v>
      </c>
      <c r="E80" s="12">
        <f>SUM(E77,E78,E79)</f>
        <v>1975.7400000000002</v>
      </c>
      <c r="F80" s="12"/>
      <c r="G80" s="12"/>
      <c r="H80" s="12">
        <f>SUM(H77:H79)</f>
        <v>0</v>
      </c>
      <c r="I80" s="12">
        <f>SUM(I77:I79)</f>
        <v>0</v>
      </c>
      <c r="J80" s="12">
        <f t="shared" ref="J80:W80" si="70">SUM(J77,J78,J79)</f>
        <v>11814.925200000001</v>
      </c>
      <c r="K80" s="12">
        <f t="shared" si="70"/>
        <v>93847.65</v>
      </c>
      <c r="L80" s="12">
        <f t="shared" si="70"/>
        <v>105662.57519999999</v>
      </c>
      <c r="M80" s="12">
        <f t="shared" si="70"/>
        <v>11814.925200000001</v>
      </c>
      <c r="N80" s="12">
        <f t="shared" si="70"/>
        <v>93847.65</v>
      </c>
      <c r="O80" s="12">
        <f t="shared" si="70"/>
        <v>0</v>
      </c>
      <c r="P80" s="12">
        <f t="shared" si="70"/>
        <v>0</v>
      </c>
      <c r="Q80" s="12">
        <f t="shared" si="70"/>
        <v>0</v>
      </c>
      <c r="R80" s="12">
        <f t="shared" si="70"/>
        <v>0</v>
      </c>
      <c r="S80" s="12">
        <f t="shared" si="70"/>
        <v>0</v>
      </c>
      <c r="T80" s="12">
        <f t="shared" si="70"/>
        <v>0</v>
      </c>
      <c r="U80" s="12">
        <f t="shared" si="70"/>
        <v>0</v>
      </c>
      <c r="V80" s="63">
        <f t="shared" si="70"/>
        <v>0</v>
      </c>
      <c r="W80" s="12">
        <f t="shared" si="70"/>
        <v>0</v>
      </c>
      <c r="X80" s="13"/>
    </row>
    <row r="81" spans="1:26" ht="24" x14ac:dyDescent="0.2">
      <c r="A81" s="38"/>
      <c r="B81" s="38"/>
      <c r="C81" s="39"/>
      <c r="D81" s="37" t="s">
        <v>58</v>
      </c>
      <c r="E81" s="40">
        <f>SUM(E68+E72+E76+E80)</f>
        <v>6445.0600000000013</v>
      </c>
      <c r="F81" s="40"/>
      <c r="G81" s="40"/>
      <c r="H81" s="40">
        <f t="shared" ref="H81:W81" si="71">SUM(H68+H72+H76+H80)</f>
        <v>0</v>
      </c>
      <c r="I81" s="40">
        <f t="shared" si="71"/>
        <v>0</v>
      </c>
      <c r="J81" s="40">
        <f t="shared" si="71"/>
        <v>38541.458800000008</v>
      </c>
      <c r="K81" s="40">
        <f t="shared" si="71"/>
        <v>306140.34999999998</v>
      </c>
      <c r="L81" s="40">
        <f t="shared" si="71"/>
        <v>344681.8088</v>
      </c>
      <c r="M81" s="40">
        <f t="shared" si="71"/>
        <v>38541.458800000008</v>
      </c>
      <c r="N81" s="40">
        <f t="shared" si="71"/>
        <v>306140.34999999998</v>
      </c>
      <c r="O81" s="40">
        <f t="shared" si="71"/>
        <v>0</v>
      </c>
      <c r="P81" s="40">
        <f t="shared" si="71"/>
        <v>0</v>
      </c>
      <c r="Q81" s="40">
        <f t="shared" si="71"/>
        <v>0</v>
      </c>
      <c r="R81" s="40">
        <f t="shared" si="71"/>
        <v>0</v>
      </c>
      <c r="S81" s="40">
        <f t="shared" si="71"/>
        <v>0</v>
      </c>
      <c r="T81" s="40">
        <f t="shared" si="71"/>
        <v>0</v>
      </c>
      <c r="U81" s="40">
        <f t="shared" si="71"/>
        <v>0</v>
      </c>
      <c r="V81" s="64">
        <f t="shared" si="71"/>
        <v>0</v>
      </c>
      <c r="W81" s="40">
        <f t="shared" si="71"/>
        <v>0</v>
      </c>
      <c r="X81" s="42"/>
    </row>
    <row r="82" spans="1:26" ht="36" x14ac:dyDescent="0.2">
      <c r="A82" s="24"/>
      <c r="B82" s="24"/>
      <c r="C82" s="25"/>
      <c r="D82" s="26" t="s">
        <v>59</v>
      </c>
      <c r="E82" s="27">
        <f>E81+'2021'!E82</f>
        <v>73029.48</v>
      </c>
      <c r="F82" s="27">
        <f>F81+'2021'!F82</f>
        <v>0</v>
      </c>
      <c r="G82" s="27">
        <f>G81+'2021'!G82</f>
        <v>0</v>
      </c>
      <c r="H82" s="27">
        <f>H81+'2021'!H82</f>
        <v>325999.68139999994</v>
      </c>
      <c r="I82" s="27">
        <f>I81+'2021'!I82</f>
        <v>1750946.75</v>
      </c>
      <c r="J82" s="27">
        <f>J81+'2021'!J82</f>
        <v>392169.80160000006</v>
      </c>
      <c r="K82" s="27">
        <f>K81+'2021'!K82</f>
        <v>2219297.8099999996</v>
      </c>
      <c r="L82" s="27">
        <f>L81+'2021'!L82</f>
        <v>2611467.6116000004</v>
      </c>
      <c r="M82" s="27">
        <f>M81+'2021'!M82</f>
        <v>66170.120200000005</v>
      </c>
      <c r="N82" s="27">
        <f>N81+'2021'!N82</f>
        <v>468351.05999999994</v>
      </c>
      <c r="O82" s="27">
        <f>O81+'2021'!O82</f>
        <v>0</v>
      </c>
      <c r="P82" s="27">
        <f>P81+'2021'!P82</f>
        <v>40749.29</v>
      </c>
      <c r="Q82" s="27">
        <f>Q81+'2021'!Q82</f>
        <v>255853.89</v>
      </c>
      <c r="R82" s="27">
        <f>R81+'2021'!R82</f>
        <v>0</v>
      </c>
      <c r="S82" s="27">
        <f>S81+'2021'!S82</f>
        <v>1535358</v>
      </c>
      <c r="T82" s="27">
        <f>(H82+P82)-R82</f>
        <v>366748.97139999992</v>
      </c>
      <c r="U82" s="27">
        <f>(I82+Q82)-S82</f>
        <v>471442.64000000013</v>
      </c>
      <c r="V82" s="27">
        <f>V81+'2021'!V82</f>
        <v>0</v>
      </c>
      <c r="W82" s="27">
        <f>W81+'2021'!W82</f>
        <v>0</v>
      </c>
      <c r="X82" s="27">
        <f>X81+'2021'!X82</f>
        <v>0</v>
      </c>
    </row>
    <row r="83" spans="1:26" x14ac:dyDescent="0.2">
      <c r="A83" s="300">
        <v>5</v>
      </c>
      <c r="B83" s="315" t="s">
        <v>32</v>
      </c>
      <c r="C83" s="323" t="s">
        <v>25</v>
      </c>
      <c r="D83" s="3" t="s">
        <v>8</v>
      </c>
      <c r="E83" s="58">
        <v>245.84</v>
      </c>
      <c r="F83" s="55">
        <v>5.98</v>
      </c>
      <c r="G83" s="55">
        <v>95</v>
      </c>
      <c r="H83" s="56">
        <v>1470.1232000000002</v>
      </c>
      <c r="I83" s="183">
        <v>23354.799999999999</v>
      </c>
      <c r="J83" s="2">
        <f>(E83*F83)</f>
        <v>1470.1232000000002</v>
      </c>
      <c r="K83" s="2">
        <f>(E83*G83)</f>
        <v>23354.799999999999</v>
      </c>
      <c r="L83" s="16">
        <f>SUM(J83,K83)</f>
        <v>24824.923200000001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/>
      <c r="T83" s="61"/>
      <c r="U83" s="61"/>
      <c r="V83" s="62"/>
      <c r="W83" s="1"/>
      <c r="X83" s="15"/>
    </row>
    <row r="84" spans="1:26" x14ac:dyDescent="0.2">
      <c r="A84" s="301"/>
      <c r="B84" s="316"/>
      <c r="C84" s="324"/>
      <c r="D84" s="3" t="s">
        <v>9</v>
      </c>
      <c r="E84" s="59">
        <v>257.10000000000002</v>
      </c>
      <c r="F84" s="55">
        <v>5.98</v>
      </c>
      <c r="G84" s="55">
        <v>95</v>
      </c>
      <c r="H84" s="56">
        <v>1537.4580000000003</v>
      </c>
      <c r="I84" s="183">
        <v>24424.500000000004</v>
      </c>
      <c r="J84" s="2">
        <f>(E84*F84)</f>
        <v>1537.4580000000003</v>
      </c>
      <c r="K84" s="2">
        <f t="shared" ref="K84:K85" si="72">(E84*G84)</f>
        <v>24424.500000000004</v>
      </c>
      <c r="L84" s="16">
        <f t="shared" ref="L84:L86" si="73">SUM(J84,K84)</f>
        <v>25961.958000000002</v>
      </c>
      <c r="M84" s="17">
        <f t="shared" ref="M84:N86" si="74">SUM(J84-H84)</f>
        <v>0</v>
      </c>
      <c r="N84" s="17">
        <f t="shared" si="74"/>
        <v>0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6" x14ac:dyDescent="0.2">
      <c r="A85" s="301"/>
      <c r="B85" s="316"/>
      <c r="C85" s="324"/>
      <c r="D85" s="69" t="s">
        <v>65</v>
      </c>
      <c r="E85" s="59">
        <v>283.2</v>
      </c>
      <c r="F85" s="55">
        <v>5.98</v>
      </c>
      <c r="G85" s="55">
        <v>95</v>
      </c>
      <c r="H85" s="56">
        <v>1693.5360000000001</v>
      </c>
      <c r="I85" s="183">
        <v>26904</v>
      </c>
      <c r="J85" s="2">
        <f>(E85*F85)</f>
        <v>1693.5360000000001</v>
      </c>
      <c r="K85" s="2">
        <f t="shared" si="72"/>
        <v>26904</v>
      </c>
      <c r="L85" s="16">
        <f t="shared" si="73"/>
        <v>28597.536</v>
      </c>
      <c r="M85" s="17">
        <f t="shared" si="74"/>
        <v>0</v>
      </c>
      <c r="N85" s="17">
        <f t="shared" si="74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6" hidden="1" x14ac:dyDescent="0.2">
      <c r="A86" s="301"/>
      <c r="B86" s="316"/>
      <c r="C86" s="324"/>
      <c r="D86" s="69"/>
      <c r="E86" s="57"/>
      <c r="F86" s="55"/>
      <c r="G86" s="55"/>
      <c r="H86" s="56"/>
      <c r="I86" s="56"/>
      <c r="J86" s="16">
        <f t="shared" ref="J86" si="75">(E86*F86)</f>
        <v>0</v>
      </c>
      <c r="K86" s="16">
        <f>SUM(E86*G86)</f>
        <v>0</v>
      </c>
      <c r="L86" s="16">
        <f t="shared" si="73"/>
        <v>0</v>
      </c>
      <c r="M86" s="17">
        <f t="shared" si="74"/>
        <v>0</v>
      </c>
      <c r="N86" s="17">
        <f t="shared" si="74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6" ht="24" x14ac:dyDescent="0.2">
      <c r="A87" s="301"/>
      <c r="B87" s="316"/>
      <c r="C87" s="324"/>
      <c r="D87" s="23" t="s">
        <v>52</v>
      </c>
      <c r="E87" s="12">
        <f>SUM(E83,E84,E85:E86)</f>
        <v>786.1400000000001</v>
      </c>
      <c r="F87" s="12"/>
      <c r="G87" s="12"/>
      <c r="H87" s="12">
        <f t="shared" ref="H87:W87" si="76">SUM(H83,H84,H85:H86)</f>
        <v>4701.1172000000006</v>
      </c>
      <c r="I87" s="12">
        <f t="shared" si="76"/>
        <v>74683.3</v>
      </c>
      <c r="J87" s="12">
        <f t="shared" si="76"/>
        <v>4701.1172000000006</v>
      </c>
      <c r="K87" s="12">
        <f t="shared" si="76"/>
        <v>74683.3</v>
      </c>
      <c r="L87" s="12">
        <f t="shared" si="76"/>
        <v>79384.417199999996</v>
      </c>
      <c r="M87" s="12">
        <f t="shared" si="76"/>
        <v>0</v>
      </c>
      <c r="N87" s="12">
        <f t="shared" si="76"/>
        <v>0</v>
      </c>
      <c r="O87" s="12">
        <f t="shared" si="76"/>
        <v>0</v>
      </c>
      <c r="P87" s="12">
        <f t="shared" si="76"/>
        <v>0</v>
      </c>
      <c r="Q87" s="12">
        <f t="shared" si="76"/>
        <v>0</v>
      </c>
      <c r="R87" s="12">
        <f t="shared" si="76"/>
        <v>0</v>
      </c>
      <c r="S87" s="12">
        <f t="shared" si="76"/>
        <v>0</v>
      </c>
      <c r="T87" s="12">
        <f t="shared" si="76"/>
        <v>0</v>
      </c>
      <c r="U87" s="12">
        <f t="shared" si="76"/>
        <v>0</v>
      </c>
      <c r="V87" s="12">
        <f t="shared" si="76"/>
        <v>0</v>
      </c>
      <c r="W87" s="12">
        <f t="shared" si="76"/>
        <v>0</v>
      </c>
      <c r="X87" s="13"/>
    </row>
    <row r="88" spans="1:26" x14ac:dyDescent="0.2">
      <c r="A88" s="301"/>
      <c r="B88" s="316"/>
      <c r="C88" s="324"/>
      <c r="D88" s="3" t="s">
        <v>11</v>
      </c>
      <c r="E88" s="58">
        <v>388.94</v>
      </c>
      <c r="F88" s="55">
        <v>5.98</v>
      </c>
      <c r="G88" s="55">
        <v>95</v>
      </c>
      <c r="H88" s="56">
        <v>2325.8612000000003</v>
      </c>
      <c r="I88" s="183">
        <v>36949.300000000003</v>
      </c>
      <c r="J88" s="2">
        <f>(E88*F88)</f>
        <v>2325.8612000000003</v>
      </c>
      <c r="K88" s="2">
        <f>(E88*G88)</f>
        <v>36949.300000000003</v>
      </c>
      <c r="L88" s="16">
        <f>SUM(J88,K88)</f>
        <v>39275.161200000002</v>
      </c>
      <c r="M88" s="17">
        <f>SUM(J88-H88)</f>
        <v>0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6" x14ac:dyDescent="0.2">
      <c r="A89" s="301"/>
      <c r="B89" s="316"/>
      <c r="C89" s="324"/>
      <c r="D89" s="3" t="s">
        <v>12</v>
      </c>
      <c r="E89" s="58">
        <v>361.16</v>
      </c>
      <c r="F89" s="55">
        <v>5.98</v>
      </c>
      <c r="G89" s="55">
        <v>95</v>
      </c>
      <c r="H89" s="56">
        <v>2159.7368000000001</v>
      </c>
      <c r="I89" s="56">
        <v>34310.200000000004</v>
      </c>
      <c r="J89" s="2">
        <f>(E89*F89)</f>
        <v>2159.7368000000001</v>
      </c>
      <c r="K89" s="2">
        <f t="shared" ref="K89:K90" si="77">(E89*G89)</f>
        <v>34310.200000000004</v>
      </c>
      <c r="L89" s="16">
        <f t="shared" ref="L89:L90" si="78">SUM(J89,K89)</f>
        <v>36469.936800000003</v>
      </c>
      <c r="M89" s="17">
        <f t="shared" ref="M89:N90" si="79">SUM(J89-H89)</f>
        <v>0</v>
      </c>
      <c r="N89" s="17">
        <f t="shared" si="79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6" x14ac:dyDescent="0.2">
      <c r="A90" s="301"/>
      <c r="B90" s="316"/>
      <c r="C90" s="324"/>
      <c r="D90" s="3" t="s">
        <v>13</v>
      </c>
      <c r="E90" s="58">
        <v>350.04</v>
      </c>
      <c r="F90" s="55">
        <v>5.98</v>
      </c>
      <c r="G90" s="55">
        <v>95</v>
      </c>
      <c r="H90" s="56">
        <v>2093.2392000000004</v>
      </c>
      <c r="I90" s="56">
        <v>33253.800000000003</v>
      </c>
      <c r="J90" s="2">
        <f>(E90*F90)</f>
        <v>2093.2392000000004</v>
      </c>
      <c r="K90" s="2">
        <f t="shared" si="77"/>
        <v>33253.800000000003</v>
      </c>
      <c r="L90" s="16">
        <f t="shared" si="78"/>
        <v>35347.039200000007</v>
      </c>
      <c r="M90" s="17">
        <f t="shared" si="79"/>
        <v>0</v>
      </c>
      <c r="N90" s="17">
        <f t="shared" si="79"/>
        <v>0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6" ht="24" x14ac:dyDescent="0.2">
      <c r="A91" s="301"/>
      <c r="B91" s="316"/>
      <c r="C91" s="324"/>
      <c r="D91" s="23" t="s">
        <v>53</v>
      </c>
      <c r="E91" s="12">
        <f>SUM(E88,E89,E90)</f>
        <v>1100.1400000000001</v>
      </c>
      <c r="F91" s="12"/>
      <c r="G91" s="12"/>
      <c r="H91" s="29">
        <f>SUM(H88:H90)</f>
        <v>6578.8371999999999</v>
      </c>
      <c r="I91" s="29">
        <f>SUM(I88:I90)</f>
        <v>104513.3</v>
      </c>
      <c r="J91" s="12">
        <f t="shared" ref="J91:W91" si="80">SUM(J88,J89,J90)</f>
        <v>6578.8371999999999</v>
      </c>
      <c r="K91" s="12">
        <f t="shared" si="80"/>
        <v>104513.3</v>
      </c>
      <c r="L91" s="12">
        <f t="shared" si="80"/>
        <v>111092.1372</v>
      </c>
      <c r="M91" s="12">
        <f t="shared" si="80"/>
        <v>0</v>
      </c>
      <c r="N91" s="12">
        <f t="shared" si="80"/>
        <v>0</v>
      </c>
      <c r="O91" s="12">
        <f t="shared" si="80"/>
        <v>0</v>
      </c>
      <c r="P91" s="12">
        <f t="shared" si="80"/>
        <v>0</v>
      </c>
      <c r="Q91" s="12">
        <f t="shared" si="80"/>
        <v>0</v>
      </c>
      <c r="R91" s="12">
        <f t="shared" si="80"/>
        <v>0</v>
      </c>
      <c r="S91" s="12">
        <f t="shared" si="80"/>
        <v>0</v>
      </c>
      <c r="T91" s="12">
        <f t="shared" si="80"/>
        <v>0</v>
      </c>
      <c r="U91" s="12">
        <f t="shared" si="80"/>
        <v>0</v>
      </c>
      <c r="V91" s="63">
        <f t="shared" si="80"/>
        <v>0</v>
      </c>
      <c r="W91" s="12">
        <f t="shared" si="80"/>
        <v>0</v>
      </c>
      <c r="X91" s="13"/>
    </row>
    <row r="92" spans="1:26" x14ac:dyDescent="0.2">
      <c r="A92" s="301"/>
      <c r="B92" s="316"/>
      <c r="C92" s="324"/>
      <c r="D92" s="3" t="s">
        <v>14</v>
      </c>
      <c r="E92" s="58">
        <v>367.94</v>
      </c>
      <c r="F92" s="55">
        <v>5.98</v>
      </c>
      <c r="G92" s="55">
        <v>95</v>
      </c>
      <c r="H92" s="56">
        <v>2200.2812000000004</v>
      </c>
      <c r="I92" s="56">
        <v>34954.300000000003</v>
      </c>
      <c r="J92" s="2">
        <f>(E92*F92)</f>
        <v>2200.2812000000004</v>
      </c>
      <c r="K92" s="2">
        <f>(E92*G92)</f>
        <v>34954.300000000003</v>
      </c>
      <c r="L92" s="16">
        <f>SUM(J92,K92)</f>
        <v>37154.581200000001</v>
      </c>
      <c r="M92" s="17">
        <f>SUM(J92-H92)</f>
        <v>0</v>
      </c>
      <c r="N92" s="17">
        <f>SUM(K92-I92)</f>
        <v>0</v>
      </c>
      <c r="O92" s="2"/>
      <c r="P92" s="2"/>
      <c r="Q92" s="2"/>
      <c r="R92" s="2"/>
      <c r="S92" s="225">
        <v>8400</v>
      </c>
      <c r="T92" s="61"/>
      <c r="U92" s="61"/>
      <c r="V92" s="62"/>
      <c r="W92" s="1"/>
      <c r="X92" s="15"/>
    </row>
    <row r="93" spans="1:26" x14ac:dyDescent="0.2">
      <c r="A93" s="301"/>
      <c r="B93" s="316"/>
      <c r="C93" s="324"/>
      <c r="D93" s="3" t="s">
        <v>15</v>
      </c>
      <c r="E93" s="58">
        <v>390.5</v>
      </c>
      <c r="F93" s="55">
        <v>5.98</v>
      </c>
      <c r="G93" s="55">
        <v>95</v>
      </c>
      <c r="H93" s="56">
        <v>2335.19</v>
      </c>
      <c r="I93" s="56">
        <v>37097.5</v>
      </c>
      <c r="J93" s="2">
        <f>(E93*F93)</f>
        <v>2335.19</v>
      </c>
      <c r="K93" s="2">
        <f t="shared" ref="K93:K94" si="81">(E93*G93)</f>
        <v>37097.5</v>
      </c>
      <c r="L93" s="16">
        <f t="shared" ref="L93:L94" si="82">SUM(J93,K93)</f>
        <v>39432.69</v>
      </c>
      <c r="M93" s="17">
        <f t="shared" ref="M93:N94" si="83">SUM(J93-H93)</f>
        <v>0</v>
      </c>
      <c r="N93" s="17">
        <f t="shared" si="83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6" ht="48" x14ac:dyDescent="0.2">
      <c r="A94" s="301"/>
      <c r="B94" s="316"/>
      <c r="C94" s="324"/>
      <c r="D94" s="3" t="s">
        <v>16</v>
      </c>
      <c r="E94" s="59">
        <v>401.62</v>
      </c>
      <c r="F94" s="55">
        <v>5.98</v>
      </c>
      <c r="G94" s="55">
        <v>95</v>
      </c>
      <c r="H94" s="56">
        <v>2401.6876000000002</v>
      </c>
      <c r="I94" s="56">
        <v>38153.9</v>
      </c>
      <c r="J94" s="2">
        <f>(E94*F94)</f>
        <v>2401.6876000000002</v>
      </c>
      <c r="K94" s="2">
        <f t="shared" si="81"/>
        <v>38153.9</v>
      </c>
      <c r="L94" s="16">
        <f t="shared" si="82"/>
        <v>40555.587599999999</v>
      </c>
      <c r="M94" s="17">
        <f t="shared" si="83"/>
        <v>0</v>
      </c>
      <c r="N94" s="17">
        <f t="shared" si="83"/>
        <v>0</v>
      </c>
      <c r="O94" s="2"/>
      <c r="P94" s="2"/>
      <c r="Q94" s="2"/>
      <c r="R94" s="2"/>
      <c r="S94" s="62"/>
      <c r="T94" s="61"/>
      <c r="U94" s="61"/>
      <c r="V94" s="62"/>
      <c r="W94" s="1"/>
      <c r="X94" s="201" t="s">
        <v>99</v>
      </c>
      <c r="Y94" s="202"/>
      <c r="Z94" s="202"/>
    </row>
    <row r="95" spans="1:26" ht="24" x14ac:dyDescent="0.2">
      <c r="A95" s="301"/>
      <c r="B95" s="316"/>
      <c r="C95" s="324"/>
      <c r="D95" s="23" t="s">
        <v>54</v>
      </c>
      <c r="E95" s="12">
        <f>SUM(E92,E93,E94)</f>
        <v>1160.06</v>
      </c>
      <c r="F95" s="12"/>
      <c r="G95" s="12"/>
      <c r="H95" s="29">
        <f>SUM(H92:H94)</f>
        <v>6937.1588000000002</v>
      </c>
      <c r="I95" s="29">
        <f>SUM(I92:I94)</f>
        <v>110205.70000000001</v>
      </c>
      <c r="J95" s="12">
        <f t="shared" ref="J95:W95" si="84">SUM(J92,J93,J94)</f>
        <v>6937.1588000000002</v>
      </c>
      <c r="K95" s="12">
        <f t="shared" si="84"/>
        <v>110205.70000000001</v>
      </c>
      <c r="L95" s="12">
        <f t="shared" si="84"/>
        <v>117142.8588</v>
      </c>
      <c r="M95" s="12">
        <f t="shared" si="84"/>
        <v>0</v>
      </c>
      <c r="N95" s="12">
        <f t="shared" si="84"/>
        <v>0</v>
      </c>
      <c r="O95" s="12">
        <f t="shared" si="84"/>
        <v>0</v>
      </c>
      <c r="P95" s="12">
        <f t="shared" si="84"/>
        <v>0</v>
      </c>
      <c r="Q95" s="12">
        <f t="shared" si="84"/>
        <v>0</v>
      </c>
      <c r="R95" s="12">
        <f t="shared" si="84"/>
        <v>0</v>
      </c>
      <c r="S95" s="12">
        <f t="shared" si="84"/>
        <v>8400</v>
      </c>
      <c r="T95" s="12">
        <f t="shared" si="84"/>
        <v>0</v>
      </c>
      <c r="U95" s="12">
        <f t="shared" si="84"/>
        <v>0</v>
      </c>
      <c r="V95" s="63">
        <f t="shared" si="84"/>
        <v>0</v>
      </c>
      <c r="W95" s="12">
        <f t="shared" si="84"/>
        <v>0</v>
      </c>
      <c r="X95" s="13"/>
    </row>
    <row r="96" spans="1:26" x14ac:dyDescent="0.2">
      <c r="A96" s="301"/>
      <c r="B96" s="316"/>
      <c r="C96" s="324"/>
      <c r="D96" s="3" t="s">
        <v>17</v>
      </c>
      <c r="E96" s="58">
        <v>364.88</v>
      </c>
      <c r="F96" s="55">
        <v>5.98</v>
      </c>
      <c r="G96" s="55">
        <v>95</v>
      </c>
      <c r="H96" s="56">
        <v>2181.9824000000003</v>
      </c>
      <c r="I96" s="56">
        <v>34663.599999999999</v>
      </c>
      <c r="J96" s="2">
        <f>(E96*F96)</f>
        <v>2181.9824000000003</v>
      </c>
      <c r="K96" s="2">
        <f>(E96*G96)</f>
        <v>34663.599999999999</v>
      </c>
      <c r="L96" s="16">
        <f>SUM(J96,K96)</f>
        <v>36845.582399999999</v>
      </c>
      <c r="M96" s="17">
        <f>SUM(J96-H96)</f>
        <v>0</v>
      </c>
      <c r="N96" s="17">
        <f>SUM(K96-I96)</f>
        <v>0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5" x14ac:dyDescent="0.2">
      <c r="A97" s="301"/>
      <c r="B97" s="316"/>
      <c r="C97" s="324"/>
      <c r="D97" s="3" t="s">
        <v>18</v>
      </c>
      <c r="E97" s="58">
        <v>369.02</v>
      </c>
      <c r="F97" s="55">
        <v>5.98</v>
      </c>
      <c r="G97" s="55">
        <v>95</v>
      </c>
      <c r="H97" s="56">
        <v>2206.7395999999999</v>
      </c>
      <c r="I97" s="56">
        <v>35056.9</v>
      </c>
      <c r="J97" s="2">
        <f>(E97*F97)</f>
        <v>2206.7395999999999</v>
      </c>
      <c r="K97" s="2">
        <f t="shared" ref="K97:K98" si="85">(E97*G97)</f>
        <v>35056.9</v>
      </c>
      <c r="L97" s="16">
        <f t="shared" ref="L97:L98" si="86">SUM(J97,K97)</f>
        <v>37263.639600000002</v>
      </c>
      <c r="M97" s="17">
        <f t="shared" ref="M97:N98" si="87">SUM(J97-H97)</f>
        <v>0</v>
      </c>
      <c r="N97" s="17">
        <f t="shared" si="87"/>
        <v>0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5" x14ac:dyDescent="0.2">
      <c r="A98" s="302"/>
      <c r="B98" s="317"/>
      <c r="C98" s="325"/>
      <c r="D98" s="3" t="s">
        <v>19</v>
      </c>
      <c r="E98" s="59">
        <v>315.32</v>
      </c>
      <c r="F98" s="55">
        <v>5.98</v>
      </c>
      <c r="G98" s="55">
        <v>95</v>
      </c>
      <c r="H98" s="56">
        <v>1885.6136000000001</v>
      </c>
      <c r="I98" s="56">
        <v>29955.399999999998</v>
      </c>
      <c r="J98" s="2">
        <f>(E98*F98)</f>
        <v>1885.6136000000001</v>
      </c>
      <c r="K98" s="2">
        <f t="shared" si="85"/>
        <v>29955.399999999998</v>
      </c>
      <c r="L98" s="16">
        <f t="shared" si="86"/>
        <v>31841.013599999998</v>
      </c>
      <c r="M98" s="17">
        <f t="shared" si="87"/>
        <v>0</v>
      </c>
      <c r="N98" s="17">
        <f t="shared" si="87"/>
        <v>0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5" ht="24.75" x14ac:dyDescent="0.25">
      <c r="A99" s="4"/>
      <c r="B99" s="4"/>
      <c r="C99" s="4"/>
      <c r="D99" s="23" t="s">
        <v>55</v>
      </c>
      <c r="E99" s="12">
        <f>SUM(E96,E97,E98)</f>
        <v>1049.22</v>
      </c>
      <c r="F99" s="12"/>
      <c r="G99" s="12"/>
      <c r="H99" s="29">
        <f>SUM(H96:H98)</f>
        <v>6274.3356000000003</v>
      </c>
      <c r="I99" s="29">
        <f>SUM(I96:I98)</f>
        <v>99675.9</v>
      </c>
      <c r="J99" s="12">
        <f t="shared" ref="J99:W99" si="88">SUM(J96,J97,J98)</f>
        <v>6274.3356000000003</v>
      </c>
      <c r="K99" s="12">
        <f t="shared" si="88"/>
        <v>99675.9</v>
      </c>
      <c r="L99" s="12">
        <f t="shared" si="88"/>
        <v>105950.23560000001</v>
      </c>
      <c r="M99" s="12">
        <f t="shared" si="88"/>
        <v>0</v>
      </c>
      <c r="N99" s="12">
        <f t="shared" si="88"/>
        <v>0</v>
      </c>
      <c r="O99" s="12">
        <f t="shared" si="88"/>
        <v>0</v>
      </c>
      <c r="P99" s="12">
        <f t="shared" si="88"/>
        <v>0</v>
      </c>
      <c r="Q99" s="12">
        <f t="shared" si="88"/>
        <v>0</v>
      </c>
      <c r="R99" s="12">
        <f t="shared" si="88"/>
        <v>0</v>
      </c>
      <c r="S99" s="12">
        <f t="shared" si="88"/>
        <v>0</v>
      </c>
      <c r="T99" s="12">
        <f t="shared" si="88"/>
        <v>0</v>
      </c>
      <c r="U99" s="12">
        <f t="shared" si="88"/>
        <v>0</v>
      </c>
      <c r="V99" s="63">
        <f t="shared" si="88"/>
        <v>0</v>
      </c>
      <c r="W99" s="12">
        <f t="shared" si="88"/>
        <v>0</v>
      </c>
      <c r="X99" s="13"/>
    </row>
    <row r="100" spans="1:25" ht="24" x14ac:dyDescent="0.2">
      <c r="A100" s="38"/>
      <c r="B100" s="38"/>
      <c r="C100" s="39"/>
      <c r="D100" s="37" t="s">
        <v>58</v>
      </c>
      <c r="E100" s="40">
        <f>SUM(E87+E91+E95+E99)</f>
        <v>4095.5600000000004</v>
      </c>
      <c r="F100" s="40"/>
      <c r="G100" s="40"/>
      <c r="H100" s="48">
        <f>SUM(H87,H91,H95,H99)</f>
        <v>24491.448799999998</v>
      </c>
      <c r="I100" s="48">
        <f>SUM(I87,I91,I95,I99)</f>
        <v>389078.20000000007</v>
      </c>
      <c r="J100" s="40">
        <f t="shared" ref="J100:W100" si="89">SUM(J87+J91+J95+J99)</f>
        <v>24491.448799999998</v>
      </c>
      <c r="K100" s="40">
        <f t="shared" si="89"/>
        <v>389078.20000000007</v>
      </c>
      <c r="L100" s="40">
        <f t="shared" si="89"/>
        <v>413569.64880000002</v>
      </c>
      <c r="M100" s="40">
        <f t="shared" si="89"/>
        <v>0</v>
      </c>
      <c r="N100" s="40">
        <f t="shared" si="89"/>
        <v>0</v>
      </c>
      <c r="O100" s="40">
        <f t="shared" si="89"/>
        <v>0</v>
      </c>
      <c r="P100" s="40">
        <f t="shared" si="89"/>
        <v>0</v>
      </c>
      <c r="Q100" s="40">
        <f t="shared" si="89"/>
        <v>0</v>
      </c>
      <c r="R100" s="40">
        <f t="shared" si="89"/>
        <v>0</v>
      </c>
      <c r="S100" s="40">
        <f t="shared" si="89"/>
        <v>8400</v>
      </c>
      <c r="T100" s="40">
        <f t="shared" si="89"/>
        <v>0</v>
      </c>
      <c r="U100" s="40">
        <f t="shared" si="89"/>
        <v>0</v>
      </c>
      <c r="V100" s="64">
        <f t="shared" si="89"/>
        <v>0</v>
      </c>
      <c r="W100" s="40">
        <f t="shared" si="89"/>
        <v>0</v>
      </c>
      <c r="X100" s="42"/>
    </row>
    <row r="101" spans="1:25" ht="36" x14ac:dyDescent="0.2">
      <c r="A101" s="24"/>
      <c r="B101" s="24"/>
      <c r="C101" s="25"/>
      <c r="D101" s="26" t="s">
        <v>59</v>
      </c>
      <c r="E101" s="27">
        <f>E100+'2021'!E101</f>
        <v>41458.219999999994</v>
      </c>
      <c r="F101" s="27">
        <f>F100+'2021'!F101</f>
        <v>0</v>
      </c>
      <c r="G101" s="27">
        <f>G100+'2021'!G101</f>
        <v>0</v>
      </c>
      <c r="H101" s="27">
        <f>H100+'2021'!H101</f>
        <v>221093.64240000001</v>
      </c>
      <c r="I101" s="27">
        <f>I100+'2021'!I101</f>
        <v>1830443.3199999998</v>
      </c>
      <c r="J101" s="27">
        <f>J100+'2021'!J101</f>
        <v>224946.56320000003</v>
      </c>
      <c r="K101" s="27">
        <f>K100+'2021'!K101</f>
        <v>1874900.02</v>
      </c>
      <c r="L101" s="27">
        <f>L100+'2021'!L101</f>
        <v>2099846.5832000002</v>
      </c>
      <c r="M101" s="27">
        <f>M100+'2021'!M101</f>
        <v>3852.9207999999999</v>
      </c>
      <c r="N101" s="27">
        <f>N100+'2021'!N101</f>
        <v>44456.699999999983</v>
      </c>
      <c r="O101" s="27">
        <f>O100+'2021'!O101</f>
        <v>0</v>
      </c>
      <c r="P101" s="27">
        <f>P100+'2021'!P101</f>
        <v>0</v>
      </c>
      <c r="Q101" s="27">
        <f>Q100+'2021'!Q101</f>
        <v>0</v>
      </c>
      <c r="R101" s="27">
        <f>R100+'2021'!R101</f>
        <v>16491.28</v>
      </c>
      <c r="S101" s="27">
        <f>S100+'2021'!S101</f>
        <v>557470.09000000008</v>
      </c>
      <c r="T101" s="27">
        <f>(H101+P101)-R101</f>
        <v>204602.36240000001</v>
      </c>
      <c r="U101" s="27">
        <f>(I101+Q101)-S101</f>
        <v>1272973.2299999997</v>
      </c>
      <c r="V101" s="27">
        <f>V100+'2021'!V101</f>
        <v>0</v>
      </c>
      <c r="W101" s="27">
        <f>W100+'2021'!W101</f>
        <v>0</v>
      </c>
      <c r="X101" s="27">
        <f>X100+'2021'!X101</f>
        <v>0</v>
      </c>
    </row>
    <row r="102" spans="1:25" x14ac:dyDescent="0.2">
      <c r="A102" s="300">
        <v>6</v>
      </c>
      <c r="B102" s="315" t="s">
        <v>32</v>
      </c>
      <c r="C102" s="323" t="s">
        <v>26</v>
      </c>
      <c r="D102" s="3" t="s">
        <v>8</v>
      </c>
      <c r="E102" s="58">
        <v>215.02</v>
      </c>
      <c r="F102" s="55">
        <v>5.98</v>
      </c>
      <c r="G102" s="55">
        <v>95</v>
      </c>
      <c r="H102" s="56">
        <v>1285.8196000000003</v>
      </c>
      <c r="I102" s="183">
        <v>20426.900000000001</v>
      </c>
      <c r="J102" s="2">
        <f>(E102*F102)</f>
        <v>1285.8196000000003</v>
      </c>
      <c r="K102" s="2">
        <f>(E102*G102)</f>
        <v>20426.900000000001</v>
      </c>
      <c r="L102" s="16">
        <f>SUM(J102,K102)</f>
        <v>21712.7196</v>
      </c>
      <c r="M102" s="17">
        <f>SUM(J102-H102)</f>
        <v>0</v>
      </c>
      <c r="N102" s="17">
        <f>SUM(K102-I102)</f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5" x14ac:dyDescent="0.2">
      <c r="A103" s="301"/>
      <c r="B103" s="316"/>
      <c r="C103" s="324"/>
      <c r="D103" s="3" t="s">
        <v>9</v>
      </c>
      <c r="E103" s="59">
        <v>230.64</v>
      </c>
      <c r="F103" s="55">
        <v>5.98</v>
      </c>
      <c r="G103" s="55">
        <v>95</v>
      </c>
      <c r="H103" s="56">
        <v>1379.2272</v>
      </c>
      <c r="I103" s="183">
        <v>21910.799999999999</v>
      </c>
      <c r="J103" s="2">
        <f>(E103*F103)</f>
        <v>1379.2272</v>
      </c>
      <c r="K103" s="2">
        <f t="shared" ref="K103:K104" si="90">(E103*G103)</f>
        <v>21910.799999999999</v>
      </c>
      <c r="L103" s="16">
        <f t="shared" ref="L103:L105" si="91">SUM(J103,K103)</f>
        <v>23290.0272</v>
      </c>
      <c r="M103" s="17">
        <f t="shared" ref="M103:N105" si="92">SUM(J103-H103)</f>
        <v>0</v>
      </c>
      <c r="N103" s="17">
        <f t="shared" si="92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5" x14ac:dyDescent="0.2">
      <c r="A104" s="301"/>
      <c r="B104" s="316"/>
      <c r="C104" s="324"/>
      <c r="D104" s="69" t="s">
        <v>65</v>
      </c>
      <c r="E104" s="59">
        <v>284.45999999999998</v>
      </c>
      <c r="F104" s="55">
        <v>5.98</v>
      </c>
      <c r="G104" s="55">
        <v>95</v>
      </c>
      <c r="H104" s="56">
        <v>1701.0708</v>
      </c>
      <c r="I104" s="183">
        <v>27023.699999999997</v>
      </c>
      <c r="J104" s="2">
        <f>(E104*F104)</f>
        <v>1701.0708</v>
      </c>
      <c r="K104" s="2">
        <f t="shared" si="90"/>
        <v>27023.699999999997</v>
      </c>
      <c r="L104" s="16">
        <f t="shared" si="91"/>
        <v>28724.770799999998</v>
      </c>
      <c r="M104" s="17">
        <f t="shared" si="92"/>
        <v>0</v>
      </c>
      <c r="N104" s="17">
        <f t="shared" si="92"/>
        <v>0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5" ht="24" hidden="1" x14ac:dyDescent="0.2">
      <c r="A105" s="301"/>
      <c r="B105" s="316"/>
      <c r="C105" s="324"/>
      <c r="D105" s="69" t="s">
        <v>64</v>
      </c>
      <c r="E105" s="57"/>
      <c r="F105" s="55"/>
      <c r="G105" s="55"/>
      <c r="H105" s="56"/>
      <c r="I105" s="56"/>
      <c r="J105" s="16">
        <f t="shared" ref="J105" si="93">(E105*F105)</f>
        <v>0</v>
      </c>
      <c r="K105" s="16">
        <f>SUM(E105*G105)</f>
        <v>0</v>
      </c>
      <c r="L105" s="16">
        <f t="shared" si="91"/>
        <v>0</v>
      </c>
      <c r="M105" s="17">
        <f t="shared" si="92"/>
        <v>0</v>
      </c>
      <c r="N105" s="17">
        <f t="shared" si="92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5" ht="24" x14ac:dyDescent="0.2">
      <c r="A106" s="301"/>
      <c r="B106" s="316"/>
      <c r="C106" s="324"/>
      <c r="D106" s="23" t="s">
        <v>52</v>
      </c>
      <c r="E106" s="12">
        <f>SUM(E102,E103,E104:E105)</f>
        <v>730.11999999999989</v>
      </c>
      <c r="F106" s="12"/>
      <c r="G106" s="12"/>
      <c r="H106" s="12">
        <f t="shared" ref="H106:W106" si="94">SUM(H102,H103,H104:H105)</f>
        <v>4366.1175999999996</v>
      </c>
      <c r="I106" s="12">
        <f t="shared" si="94"/>
        <v>69361.399999999994</v>
      </c>
      <c r="J106" s="12">
        <f t="shared" si="94"/>
        <v>4366.1175999999996</v>
      </c>
      <c r="K106" s="12">
        <f t="shared" si="94"/>
        <v>69361.399999999994</v>
      </c>
      <c r="L106" s="12">
        <f t="shared" si="94"/>
        <v>73727.517599999992</v>
      </c>
      <c r="M106" s="12">
        <f t="shared" si="94"/>
        <v>0</v>
      </c>
      <c r="N106" s="12">
        <f t="shared" si="94"/>
        <v>0</v>
      </c>
      <c r="O106" s="12">
        <f t="shared" si="94"/>
        <v>0</v>
      </c>
      <c r="P106" s="12">
        <f t="shared" si="94"/>
        <v>0</v>
      </c>
      <c r="Q106" s="12">
        <f t="shared" si="94"/>
        <v>0</v>
      </c>
      <c r="R106" s="12">
        <f t="shared" si="94"/>
        <v>0</v>
      </c>
      <c r="S106" s="12">
        <f t="shared" si="94"/>
        <v>0</v>
      </c>
      <c r="T106" s="12">
        <f t="shared" si="94"/>
        <v>0</v>
      </c>
      <c r="U106" s="12">
        <f t="shared" si="94"/>
        <v>0</v>
      </c>
      <c r="V106" s="12">
        <f t="shared" si="94"/>
        <v>0</v>
      </c>
      <c r="W106" s="12">
        <f t="shared" si="94"/>
        <v>0</v>
      </c>
      <c r="X106" s="13"/>
    </row>
    <row r="107" spans="1:25" x14ac:dyDescent="0.2">
      <c r="A107" s="301"/>
      <c r="B107" s="316"/>
      <c r="C107" s="324"/>
      <c r="D107" s="3" t="s">
        <v>11</v>
      </c>
      <c r="E107" s="58">
        <v>275.88</v>
      </c>
      <c r="F107" s="55">
        <v>5.98</v>
      </c>
      <c r="G107" s="55">
        <v>95</v>
      </c>
      <c r="H107" s="56">
        <v>1649.7624000000001</v>
      </c>
      <c r="I107" s="183">
        <v>26208.6</v>
      </c>
      <c r="J107" s="2">
        <f>(E107*F107)</f>
        <v>1649.7624000000001</v>
      </c>
      <c r="K107" s="2">
        <f>(E107*G107)</f>
        <v>26208.6</v>
      </c>
      <c r="L107" s="16">
        <f>SUM(J107,K107)</f>
        <v>27858.362399999998</v>
      </c>
      <c r="M107" s="17">
        <f>SUM(J107-H107)</f>
        <v>0</v>
      </c>
      <c r="N107" s="17">
        <f>SUM(K107-I107)</f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5" x14ac:dyDescent="0.2">
      <c r="A108" s="301"/>
      <c r="B108" s="316"/>
      <c r="C108" s="324"/>
      <c r="D108" s="3" t="s">
        <v>12</v>
      </c>
      <c r="E108" s="58">
        <v>272.68</v>
      </c>
      <c r="F108" s="55">
        <v>5.98</v>
      </c>
      <c r="G108" s="55">
        <v>95</v>
      </c>
      <c r="H108" s="56">
        <v>1630.6264000000001</v>
      </c>
      <c r="I108" s="56">
        <v>25904.600000000002</v>
      </c>
      <c r="J108" s="2">
        <f>(E108*F108)</f>
        <v>1630.6264000000001</v>
      </c>
      <c r="K108" s="2">
        <f t="shared" ref="K108:K109" si="95">(E108*G108)</f>
        <v>25904.600000000002</v>
      </c>
      <c r="L108" s="16">
        <f t="shared" ref="L108:L109" si="96">SUM(J108,K108)</f>
        <v>27535.226400000003</v>
      </c>
      <c r="M108" s="17">
        <f t="shared" ref="M108:N109" si="97">SUM(J108-H108)</f>
        <v>0</v>
      </c>
      <c r="N108" s="17">
        <f t="shared" si="97"/>
        <v>0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5" x14ac:dyDescent="0.2">
      <c r="A109" s="301"/>
      <c r="B109" s="316"/>
      <c r="C109" s="324"/>
      <c r="D109" s="3" t="s">
        <v>13</v>
      </c>
      <c r="E109" s="58">
        <v>295.18</v>
      </c>
      <c r="F109" s="55">
        <v>5.98</v>
      </c>
      <c r="G109" s="55">
        <v>95</v>
      </c>
      <c r="H109" s="56">
        <v>1765.1764000000001</v>
      </c>
      <c r="I109" s="56">
        <v>28042.100000000002</v>
      </c>
      <c r="J109" s="2">
        <f>(E109*F109)</f>
        <v>1765.1764000000001</v>
      </c>
      <c r="K109" s="2">
        <f t="shared" si="95"/>
        <v>28042.100000000002</v>
      </c>
      <c r="L109" s="16">
        <f t="shared" si="96"/>
        <v>29807.276400000002</v>
      </c>
      <c r="M109" s="17">
        <f t="shared" si="97"/>
        <v>0</v>
      </c>
      <c r="N109" s="17">
        <f t="shared" si="97"/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5" ht="24" x14ac:dyDescent="0.2">
      <c r="A110" s="301"/>
      <c r="B110" s="316"/>
      <c r="C110" s="324"/>
      <c r="D110" s="23" t="s">
        <v>53</v>
      </c>
      <c r="E110" s="12">
        <f>SUM(E107,E108,E109)</f>
        <v>843.74</v>
      </c>
      <c r="F110" s="12"/>
      <c r="G110" s="12"/>
      <c r="H110" s="29">
        <f>SUM(H107:H109)</f>
        <v>5045.5652</v>
      </c>
      <c r="I110" s="29">
        <f>SUM(I107:I109)</f>
        <v>80155.3</v>
      </c>
      <c r="J110" s="12">
        <f t="shared" ref="J110:W110" si="98">SUM(J107,J108,J109)</f>
        <v>5045.5652</v>
      </c>
      <c r="K110" s="12">
        <f t="shared" si="98"/>
        <v>80155.3</v>
      </c>
      <c r="L110" s="12">
        <f t="shared" si="98"/>
        <v>85200.8652</v>
      </c>
      <c r="M110" s="12">
        <f t="shared" si="98"/>
        <v>0</v>
      </c>
      <c r="N110" s="12">
        <f t="shared" si="98"/>
        <v>0</v>
      </c>
      <c r="O110" s="12">
        <f t="shared" si="98"/>
        <v>0</v>
      </c>
      <c r="P110" s="12">
        <f t="shared" si="98"/>
        <v>0</v>
      </c>
      <c r="Q110" s="12">
        <f t="shared" si="98"/>
        <v>0</v>
      </c>
      <c r="R110" s="12">
        <f t="shared" si="98"/>
        <v>0</v>
      </c>
      <c r="S110" s="12">
        <f t="shared" si="98"/>
        <v>0</v>
      </c>
      <c r="T110" s="12">
        <f t="shared" si="98"/>
        <v>0</v>
      </c>
      <c r="U110" s="12">
        <f t="shared" si="98"/>
        <v>0</v>
      </c>
      <c r="V110" s="63">
        <f t="shared" si="98"/>
        <v>0</v>
      </c>
      <c r="W110" s="12">
        <f t="shared" si="98"/>
        <v>0</v>
      </c>
      <c r="X110" s="13"/>
    </row>
    <row r="111" spans="1:25" x14ac:dyDescent="0.2">
      <c r="A111" s="301"/>
      <c r="B111" s="316"/>
      <c r="C111" s="324"/>
      <c r="D111" s="3" t="s">
        <v>14</v>
      </c>
      <c r="E111" s="58">
        <v>274.08</v>
      </c>
      <c r="F111" s="55">
        <v>5.98</v>
      </c>
      <c r="G111" s="55">
        <v>95</v>
      </c>
      <c r="H111" s="56"/>
      <c r="I111" s="56"/>
      <c r="J111" s="2">
        <f>(E111*F111)</f>
        <v>1638.9983999999999</v>
      </c>
      <c r="K111" s="2">
        <f>(E111*G111)</f>
        <v>26037.599999999999</v>
      </c>
      <c r="L111" s="16">
        <f>SUM(J111,K111)</f>
        <v>27676.598399999999</v>
      </c>
      <c r="M111" s="17">
        <f>SUM(J111-H111)</f>
        <v>1638.9983999999999</v>
      </c>
      <c r="N111" s="17">
        <f>SUM(K111-I111)</f>
        <v>26037.599999999999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5" ht="84" x14ac:dyDescent="0.2">
      <c r="A112" s="301"/>
      <c r="B112" s="316"/>
      <c r="C112" s="324"/>
      <c r="D112" s="3" t="s">
        <v>15</v>
      </c>
      <c r="E112" s="58">
        <v>334.36</v>
      </c>
      <c r="F112" s="55">
        <v>5.98</v>
      </c>
      <c r="G112" s="55">
        <v>95</v>
      </c>
      <c r="H112" s="56"/>
      <c r="I112" s="56"/>
      <c r="J112" s="2">
        <f>(E112*F112)</f>
        <v>1999.4728000000002</v>
      </c>
      <c r="K112" s="2">
        <f t="shared" ref="K112:K113" si="99">(E112*G112)</f>
        <v>31764.2</v>
      </c>
      <c r="L112" s="16">
        <f t="shared" ref="L112:L113" si="100">SUM(J112,K112)</f>
        <v>33763.6728</v>
      </c>
      <c r="M112" s="17">
        <f t="shared" ref="M112:N113" si="101">SUM(J112-H112)</f>
        <v>1999.4728000000002</v>
      </c>
      <c r="N112" s="17">
        <f t="shared" si="101"/>
        <v>31764.2</v>
      </c>
      <c r="O112" s="2"/>
      <c r="P112" s="2"/>
      <c r="Q112" s="2"/>
      <c r="R112" s="2">
        <v>9411.69</v>
      </c>
      <c r="S112" s="191"/>
      <c r="T112" s="217"/>
      <c r="U112" s="217"/>
      <c r="V112" s="62"/>
      <c r="W112" s="1"/>
      <c r="X112" s="186" t="s">
        <v>121</v>
      </c>
      <c r="Y112" t="s">
        <v>107</v>
      </c>
    </row>
    <row r="113" spans="1:26" x14ac:dyDescent="0.2">
      <c r="A113" s="301"/>
      <c r="B113" s="316"/>
      <c r="C113" s="324"/>
      <c r="D113" s="3" t="s">
        <v>16</v>
      </c>
      <c r="E113" s="59">
        <v>293.64</v>
      </c>
      <c r="F113" s="55">
        <v>5.98</v>
      </c>
      <c r="G113" s="55">
        <v>95</v>
      </c>
      <c r="H113" s="56"/>
      <c r="I113" s="56"/>
      <c r="J113" s="2">
        <f>(E113*F113)</f>
        <v>1755.9672</v>
      </c>
      <c r="K113" s="2">
        <f t="shared" si="99"/>
        <v>27895.8</v>
      </c>
      <c r="L113" s="16">
        <f t="shared" si="100"/>
        <v>29651.767199999998</v>
      </c>
      <c r="M113" s="17">
        <f t="shared" si="101"/>
        <v>1755.9672</v>
      </c>
      <c r="N113" s="17">
        <f t="shared" si="101"/>
        <v>27895.8</v>
      </c>
      <c r="O113" s="2"/>
      <c r="P113" s="2"/>
      <c r="Q113" s="2"/>
      <c r="R113" s="2"/>
      <c r="S113" s="225">
        <v>149516.70000000001</v>
      </c>
      <c r="T113" s="61"/>
      <c r="U113" s="61"/>
      <c r="V113" s="62"/>
      <c r="W113" s="1"/>
      <c r="X113" s="15"/>
    </row>
    <row r="114" spans="1:26" ht="24" x14ac:dyDescent="0.2">
      <c r="A114" s="301"/>
      <c r="B114" s="316"/>
      <c r="C114" s="324"/>
      <c r="D114" s="23" t="s">
        <v>54</v>
      </c>
      <c r="E114" s="12">
        <f>SUM(E111,E112,E113)</f>
        <v>902.08</v>
      </c>
      <c r="F114" s="12"/>
      <c r="G114" s="12"/>
      <c r="H114" s="29">
        <f>SUM(H111:H113)</f>
        <v>0</v>
      </c>
      <c r="I114" s="29">
        <f>SUM(I111:I113)</f>
        <v>0</v>
      </c>
      <c r="J114" s="12">
        <f t="shared" ref="J114:W114" si="102">SUM(J111,J112,J113)</f>
        <v>5394.4384</v>
      </c>
      <c r="K114" s="12">
        <f t="shared" si="102"/>
        <v>85697.600000000006</v>
      </c>
      <c r="L114" s="12">
        <f t="shared" si="102"/>
        <v>91092.038400000005</v>
      </c>
      <c r="M114" s="12">
        <f t="shared" si="102"/>
        <v>5394.4384</v>
      </c>
      <c r="N114" s="12">
        <f t="shared" si="102"/>
        <v>85697.600000000006</v>
      </c>
      <c r="O114" s="12">
        <f t="shared" si="102"/>
        <v>0</v>
      </c>
      <c r="P114" s="12">
        <f t="shared" si="102"/>
        <v>0</v>
      </c>
      <c r="Q114" s="12">
        <f t="shared" si="102"/>
        <v>0</v>
      </c>
      <c r="R114" s="12">
        <f t="shared" si="102"/>
        <v>9411.69</v>
      </c>
      <c r="S114" s="12">
        <f t="shared" si="102"/>
        <v>149516.70000000001</v>
      </c>
      <c r="T114" s="12">
        <f t="shared" si="102"/>
        <v>0</v>
      </c>
      <c r="U114" s="12">
        <f t="shared" si="102"/>
        <v>0</v>
      </c>
      <c r="V114" s="63">
        <f t="shared" si="102"/>
        <v>0</v>
      </c>
      <c r="W114" s="12">
        <f t="shared" si="102"/>
        <v>0</v>
      </c>
      <c r="X114" s="13"/>
    </row>
    <row r="115" spans="1:26" ht="48" x14ac:dyDescent="0.2">
      <c r="A115" s="301"/>
      <c r="B115" s="316"/>
      <c r="C115" s="324"/>
      <c r="D115" s="3" t="s">
        <v>17</v>
      </c>
      <c r="E115" s="58">
        <v>257.3</v>
      </c>
      <c r="F115" s="55">
        <v>5.98</v>
      </c>
      <c r="G115" s="55">
        <v>95</v>
      </c>
      <c r="H115" s="56"/>
      <c r="I115" s="56"/>
      <c r="J115" s="2">
        <f>(E115*F115)</f>
        <v>1538.6540000000002</v>
      </c>
      <c r="K115" s="2">
        <f>(E115*G115)</f>
        <v>24443.5</v>
      </c>
      <c r="L115" s="16">
        <f>SUM(J115,K115)</f>
        <v>25982.153999999999</v>
      </c>
      <c r="M115" s="17">
        <f>SUM(J115-H115)</f>
        <v>1538.6540000000002</v>
      </c>
      <c r="N115" s="17">
        <f>SUM(K115-I115)</f>
        <v>24443.5</v>
      </c>
      <c r="O115" s="2"/>
      <c r="P115" s="2"/>
      <c r="Q115" s="2"/>
      <c r="R115" s="2"/>
      <c r="S115" s="225">
        <v>10800</v>
      </c>
      <c r="T115" s="61"/>
      <c r="U115" s="61"/>
      <c r="V115" s="62"/>
      <c r="W115" s="1"/>
      <c r="X115" s="201" t="s">
        <v>100</v>
      </c>
      <c r="Y115" s="202"/>
      <c r="Z115" s="202"/>
    </row>
    <row r="116" spans="1:26" x14ac:dyDescent="0.2">
      <c r="A116" s="301"/>
      <c r="B116" s="316"/>
      <c r="C116" s="324"/>
      <c r="D116" s="3" t="s">
        <v>18</v>
      </c>
      <c r="E116" s="58">
        <v>257.44</v>
      </c>
      <c r="F116" s="55">
        <v>5.98</v>
      </c>
      <c r="G116" s="55">
        <v>95</v>
      </c>
      <c r="H116" s="56"/>
      <c r="I116" s="56"/>
      <c r="J116" s="2">
        <f>(E116*F116)</f>
        <v>1539.4912000000002</v>
      </c>
      <c r="K116" s="2">
        <f t="shared" ref="K116:K117" si="103">(E116*G116)</f>
        <v>24456.799999999999</v>
      </c>
      <c r="L116" s="16">
        <f t="shared" ref="L116:L117" si="104">SUM(J116,K116)</f>
        <v>25996.2912</v>
      </c>
      <c r="M116" s="17">
        <f t="shared" ref="M116:N117" si="105">SUM(J116-H116)</f>
        <v>1539.4912000000002</v>
      </c>
      <c r="N116" s="17">
        <f t="shared" si="105"/>
        <v>24456.799999999999</v>
      </c>
      <c r="O116" s="2"/>
      <c r="P116" s="2"/>
      <c r="Q116" s="2"/>
      <c r="R116" s="2"/>
      <c r="S116" s="225">
        <v>34025.64</v>
      </c>
      <c r="T116" s="61"/>
      <c r="U116" s="61"/>
      <c r="V116" s="62"/>
      <c r="W116" s="1"/>
      <c r="X116" s="15"/>
    </row>
    <row r="117" spans="1:26" x14ac:dyDescent="0.2">
      <c r="A117" s="302"/>
      <c r="B117" s="317"/>
      <c r="C117" s="325"/>
      <c r="D117" s="3" t="s">
        <v>19</v>
      </c>
      <c r="E117" s="59">
        <v>219.92</v>
      </c>
      <c r="F117" s="55">
        <v>5.98</v>
      </c>
      <c r="G117" s="55">
        <v>95</v>
      </c>
      <c r="H117" s="56"/>
      <c r="I117" s="56"/>
      <c r="J117" s="2">
        <f>(E117*F117)</f>
        <v>1315.1215999999999</v>
      </c>
      <c r="K117" s="2">
        <f t="shared" si="103"/>
        <v>20892.399999999998</v>
      </c>
      <c r="L117" s="16">
        <f t="shared" si="104"/>
        <v>22207.521599999996</v>
      </c>
      <c r="M117" s="17">
        <f t="shared" si="105"/>
        <v>1315.1215999999999</v>
      </c>
      <c r="N117" s="17">
        <f t="shared" si="105"/>
        <v>20892.399999999998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6" ht="24.75" x14ac:dyDescent="0.25">
      <c r="A118" s="4"/>
      <c r="B118" s="4"/>
      <c r="C118" s="4"/>
      <c r="D118" s="23" t="s">
        <v>55</v>
      </c>
      <c r="E118" s="12">
        <f>SUM(E115,E116,E117)</f>
        <v>734.66</v>
      </c>
      <c r="F118" s="12"/>
      <c r="G118" s="12"/>
      <c r="H118" s="29">
        <f>SUM(H115:H117)</f>
        <v>0</v>
      </c>
      <c r="I118" s="29">
        <f>SUM(I115:I117)</f>
        <v>0</v>
      </c>
      <c r="J118" s="12">
        <f t="shared" ref="J118:W118" si="106">SUM(J115,J116,J117)</f>
        <v>4393.2668000000003</v>
      </c>
      <c r="K118" s="12">
        <f t="shared" si="106"/>
        <v>69792.7</v>
      </c>
      <c r="L118" s="12">
        <f t="shared" si="106"/>
        <v>74185.966799999995</v>
      </c>
      <c r="M118" s="12">
        <f t="shared" si="106"/>
        <v>4393.2668000000003</v>
      </c>
      <c r="N118" s="12">
        <f t="shared" si="106"/>
        <v>69792.7</v>
      </c>
      <c r="O118" s="12">
        <f t="shared" si="106"/>
        <v>0</v>
      </c>
      <c r="P118" s="12">
        <f t="shared" si="106"/>
        <v>0</v>
      </c>
      <c r="Q118" s="12">
        <f t="shared" si="106"/>
        <v>0</v>
      </c>
      <c r="R118" s="12">
        <f t="shared" si="106"/>
        <v>0</v>
      </c>
      <c r="S118" s="12">
        <f t="shared" si="106"/>
        <v>44825.64</v>
      </c>
      <c r="T118" s="12">
        <f t="shared" si="106"/>
        <v>0</v>
      </c>
      <c r="U118" s="12">
        <f t="shared" si="106"/>
        <v>0</v>
      </c>
      <c r="V118" s="63">
        <f t="shared" si="106"/>
        <v>0</v>
      </c>
      <c r="W118" s="12">
        <f t="shared" si="106"/>
        <v>0</v>
      </c>
      <c r="X118" s="13"/>
    </row>
    <row r="119" spans="1:26" ht="24" x14ac:dyDescent="0.2">
      <c r="A119" s="38"/>
      <c r="B119" s="38"/>
      <c r="C119" s="39"/>
      <c r="D119" s="37" t="s">
        <v>58</v>
      </c>
      <c r="E119" s="40">
        <f>SUM(E106+E110+E114+E118)</f>
        <v>3210.6</v>
      </c>
      <c r="F119" s="40"/>
      <c r="G119" s="40"/>
      <c r="H119" s="48">
        <f>SUM(H106,H110,H114,H118)</f>
        <v>9411.6827999999987</v>
      </c>
      <c r="I119" s="48">
        <f>SUM(I106,I110,I114,I118)</f>
        <v>149516.70000000001</v>
      </c>
      <c r="J119" s="40">
        <f t="shared" ref="J119:W119" si="107">SUM(J106+J110+J114+J118)</f>
        <v>19199.387999999999</v>
      </c>
      <c r="K119" s="40">
        <f t="shared" si="107"/>
        <v>305007</v>
      </c>
      <c r="L119" s="40">
        <f t="shared" si="107"/>
        <v>324206.38799999998</v>
      </c>
      <c r="M119" s="40">
        <f t="shared" si="107"/>
        <v>9787.7052000000003</v>
      </c>
      <c r="N119" s="40">
        <f t="shared" si="107"/>
        <v>155490.29999999999</v>
      </c>
      <c r="O119" s="40">
        <f t="shared" si="107"/>
        <v>0</v>
      </c>
      <c r="P119" s="40">
        <f t="shared" si="107"/>
        <v>0</v>
      </c>
      <c r="Q119" s="40">
        <f t="shared" si="107"/>
        <v>0</v>
      </c>
      <c r="R119" s="40">
        <f t="shared" si="107"/>
        <v>9411.69</v>
      </c>
      <c r="S119" s="40">
        <f t="shared" si="107"/>
        <v>194342.34000000003</v>
      </c>
      <c r="T119" s="40">
        <f t="shared" si="107"/>
        <v>0</v>
      </c>
      <c r="U119" s="40">
        <f t="shared" si="107"/>
        <v>0</v>
      </c>
      <c r="V119" s="64">
        <f t="shared" si="107"/>
        <v>0</v>
      </c>
      <c r="W119" s="40">
        <f t="shared" si="107"/>
        <v>0</v>
      </c>
      <c r="X119" s="42"/>
    </row>
    <row r="120" spans="1:26" ht="36.75" thickBot="1" x14ac:dyDescent="0.25">
      <c r="A120" s="24"/>
      <c r="B120" s="24"/>
      <c r="C120" s="25"/>
      <c r="D120" s="26" t="s">
        <v>59</v>
      </c>
      <c r="E120" s="27">
        <f>E119+'2021'!E120</f>
        <v>39276.18</v>
      </c>
      <c r="F120" s="27">
        <f>F119+'2021'!F120</f>
        <v>0</v>
      </c>
      <c r="G120" s="27">
        <f>G119+'2021'!G120</f>
        <v>0</v>
      </c>
      <c r="H120" s="27">
        <f>H119+'2021'!H120</f>
        <v>183634.69079999998</v>
      </c>
      <c r="I120" s="27">
        <f>I119+'2021'!I120</f>
        <v>1329125.98</v>
      </c>
      <c r="J120" s="27">
        <f>J119+'2021'!J120</f>
        <v>211848.54760000002</v>
      </c>
      <c r="K120" s="27">
        <f>K119+'2021'!K120</f>
        <v>1687384.26</v>
      </c>
      <c r="L120" s="27">
        <f>L119+'2021'!L120</f>
        <v>1899232.8075999999</v>
      </c>
      <c r="M120" s="27">
        <f>M119+'2021'!M120</f>
        <v>28213.856799999998</v>
      </c>
      <c r="N120" s="27">
        <f>N119+'2021'!N120</f>
        <v>358258.27999999997</v>
      </c>
      <c r="O120" s="27">
        <f>O119+'2021'!O120</f>
        <v>0</v>
      </c>
      <c r="P120" s="27">
        <f>P119+'2021'!P120</f>
        <v>0</v>
      </c>
      <c r="Q120" s="27">
        <f>Q119+'2021'!Q120</f>
        <v>0</v>
      </c>
      <c r="R120" s="27">
        <f>R119+'2021'!R120</f>
        <v>9411.69</v>
      </c>
      <c r="S120" s="27">
        <f>S119+'2021'!S120</f>
        <v>666292.34000000008</v>
      </c>
      <c r="T120" s="27">
        <f>(H120+P120)-R120</f>
        <v>174223.00079999998</v>
      </c>
      <c r="U120" s="27">
        <f>(I120+Q120)-S120</f>
        <v>662833.6399999999</v>
      </c>
      <c r="V120" s="27">
        <f>V119+'2021'!V120</f>
        <v>0</v>
      </c>
      <c r="W120" s="27">
        <f>W119+'2021'!W120</f>
        <v>0</v>
      </c>
      <c r="X120" s="27">
        <f>X119+'2021'!X120</f>
        <v>0</v>
      </c>
    </row>
    <row r="121" spans="1:26" x14ac:dyDescent="0.2">
      <c r="A121" s="300">
        <v>7</v>
      </c>
      <c r="B121" s="315" t="s">
        <v>32</v>
      </c>
      <c r="C121" s="323" t="s">
        <v>27</v>
      </c>
      <c r="D121" s="3" t="s">
        <v>8</v>
      </c>
      <c r="E121" s="58">
        <v>944.52</v>
      </c>
      <c r="F121" s="55">
        <v>5.98</v>
      </c>
      <c r="G121" s="55">
        <v>95</v>
      </c>
      <c r="H121" s="70">
        <v>5648.2296000000006</v>
      </c>
      <c r="I121" s="71">
        <v>89729.4</v>
      </c>
      <c r="J121" s="2">
        <f>(E121*F121)</f>
        <v>5648.2296000000006</v>
      </c>
      <c r="K121" s="2">
        <f>(E121*G121)</f>
        <v>89729.4</v>
      </c>
      <c r="L121" s="16">
        <f>SUM(J121,K121)</f>
        <v>95377.6296</v>
      </c>
      <c r="M121" s="17">
        <f>SUM(J121-H121)</f>
        <v>0</v>
      </c>
      <c r="N121" s="17">
        <f>SUM(K121-I121)</f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6" x14ac:dyDescent="0.2">
      <c r="A122" s="301"/>
      <c r="B122" s="316"/>
      <c r="C122" s="324"/>
      <c r="D122" s="3" t="s">
        <v>9</v>
      </c>
      <c r="E122" s="59">
        <v>909.84</v>
      </c>
      <c r="F122" s="55">
        <v>5.98</v>
      </c>
      <c r="G122" s="55">
        <v>95</v>
      </c>
      <c r="H122" s="72">
        <v>5440.8432000000003</v>
      </c>
      <c r="I122" s="68">
        <v>86434.8</v>
      </c>
      <c r="J122" s="2">
        <f>(E122*F122)</f>
        <v>5440.8432000000003</v>
      </c>
      <c r="K122" s="2">
        <f t="shared" ref="K122:K123" si="108">(E122*G122)</f>
        <v>86434.8</v>
      </c>
      <c r="L122" s="16">
        <f t="shared" ref="L122:L124" si="109">SUM(J122,K122)</f>
        <v>91875.643200000006</v>
      </c>
      <c r="M122" s="17">
        <f t="shared" ref="M122:N124" si="110">SUM(J122-H122)</f>
        <v>0</v>
      </c>
      <c r="N122" s="17">
        <f t="shared" si="110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6" ht="11.25" customHeight="1" x14ac:dyDescent="0.2">
      <c r="A123" s="301"/>
      <c r="B123" s="316"/>
      <c r="C123" s="324"/>
      <c r="D123" s="69" t="s">
        <v>65</v>
      </c>
      <c r="E123" s="59">
        <v>1063.44</v>
      </c>
      <c r="F123" s="55">
        <v>5.98</v>
      </c>
      <c r="G123" s="55">
        <v>95</v>
      </c>
      <c r="H123" s="72">
        <v>6359.3712000000005</v>
      </c>
      <c r="I123" s="68">
        <v>101026.8</v>
      </c>
      <c r="J123" s="2">
        <f>(E123*F123)</f>
        <v>6359.3712000000005</v>
      </c>
      <c r="K123" s="2">
        <f t="shared" si="108"/>
        <v>101026.8</v>
      </c>
      <c r="L123" s="16">
        <f t="shared" si="109"/>
        <v>107386.1712</v>
      </c>
      <c r="M123" s="17">
        <f t="shared" si="110"/>
        <v>0</v>
      </c>
      <c r="N123" s="17">
        <f t="shared" si="110"/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6" ht="24" hidden="1" x14ac:dyDescent="0.2">
      <c r="A124" s="301"/>
      <c r="B124" s="316"/>
      <c r="C124" s="324"/>
      <c r="D124" s="69" t="s">
        <v>64</v>
      </c>
      <c r="E124" s="57"/>
      <c r="F124" s="55"/>
      <c r="G124" s="55"/>
      <c r="H124" s="56"/>
      <c r="I124" s="56"/>
      <c r="J124" s="16">
        <f t="shared" ref="J124" si="111">(E124*F124)</f>
        <v>0</v>
      </c>
      <c r="K124" s="16">
        <f>SUM(E124*G124)</f>
        <v>0</v>
      </c>
      <c r="L124" s="16">
        <f t="shared" si="109"/>
        <v>0</v>
      </c>
      <c r="M124" s="17">
        <f t="shared" si="110"/>
        <v>0</v>
      </c>
      <c r="N124" s="17">
        <f t="shared" si="110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6" ht="24" x14ac:dyDescent="0.2">
      <c r="A125" s="301"/>
      <c r="B125" s="316"/>
      <c r="C125" s="324"/>
      <c r="D125" s="23" t="s">
        <v>52</v>
      </c>
      <c r="E125" s="12">
        <f>SUM(E121,E122,E123:E124)</f>
        <v>2917.8</v>
      </c>
      <c r="F125" s="12"/>
      <c r="G125" s="12"/>
      <c r="H125" s="12">
        <f t="shared" ref="H125:W125" si="112">SUM(H121,H122,H123:H124)</f>
        <v>17448.444000000003</v>
      </c>
      <c r="I125" s="12">
        <f t="shared" si="112"/>
        <v>277191</v>
      </c>
      <c r="J125" s="12">
        <f t="shared" si="112"/>
        <v>17448.444000000003</v>
      </c>
      <c r="K125" s="12">
        <f t="shared" si="112"/>
        <v>277191</v>
      </c>
      <c r="L125" s="12">
        <f t="shared" si="112"/>
        <v>294639.44400000002</v>
      </c>
      <c r="M125" s="12">
        <f t="shared" si="112"/>
        <v>0</v>
      </c>
      <c r="N125" s="12">
        <f t="shared" si="112"/>
        <v>0</v>
      </c>
      <c r="O125" s="12">
        <f t="shared" si="112"/>
        <v>0</v>
      </c>
      <c r="P125" s="12">
        <f t="shared" si="112"/>
        <v>0</v>
      </c>
      <c r="Q125" s="12">
        <f t="shared" si="112"/>
        <v>0</v>
      </c>
      <c r="R125" s="12">
        <f t="shared" si="112"/>
        <v>0</v>
      </c>
      <c r="S125" s="12">
        <f t="shared" si="112"/>
        <v>0</v>
      </c>
      <c r="T125" s="12">
        <f t="shared" si="112"/>
        <v>0</v>
      </c>
      <c r="U125" s="12">
        <f t="shared" si="112"/>
        <v>0</v>
      </c>
      <c r="V125" s="12">
        <f t="shared" si="112"/>
        <v>0</v>
      </c>
      <c r="W125" s="12">
        <f t="shared" si="112"/>
        <v>0</v>
      </c>
      <c r="X125" s="13"/>
    </row>
    <row r="126" spans="1:26" x14ac:dyDescent="0.2">
      <c r="A126" s="301"/>
      <c r="B126" s="316"/>
      <c r="C126" s="324"/>
      <c r="D126" s="3" t="s">
        <v>11</v>
      </c>
      <c r="E126" s="58">
        <v>1179.42</v>
      </c>
      <c r="F126" s="55">
        <v>5.98</v>
      </c>
      <c r="G126" s="55">
        <v>95</v>
      </c>
      <c r="H126" s="72">
        <v>7052.9316000000008</v>
      </c>
      <c r="I126" s="68">
        <v>112044.90000000001</v>
      </c>
      <c r="J126" s="2">
        <f>(E126*F126)</f>
        <v>7052.9316000000008</v>
      </c>
      <c r="K126" s="2">
        <f>(E126*G126)</f>
        <v>112044.90000000001</v>
      </c>
      <c r="L126" s="16">
        <f>SUM(J126,K126)</f>
        <v>119097.8316</v>
      </c>
      <c r="M126" s="17">
        <f>SUM(J126-H126)</f>
        <v>0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6" x14ac:dyDescent="0.2">
      <c r="A127" s="301"/>
      <c r="B127" s="316"/>
      <c r="C127" s="324"/>
      <c r="D127" s="3" t="s">
        <v>12</v>
      </c>
      <c r="E127" s="58">
        <v>1177.94</v>
      </c>
      <c r="F127" s="55">
        <v>5.98</v>
      </c>
      <c r="G127" s="55">
        <v>95</v>
      </c>
      <c r="H127" s="72">
        <v>7044.0812000000005</v>
      </c>
      <c r="I127" s="68">
        <v>111904.3</v>
      </c>
      <c r="J127" s="2">
        <f t="shared" ref="J127:J128" si="113">(E127*F127)</f>
        <v>7044.0812000000005</v>
      </c>
      <c r="K127" s="2">
        <f t="shared" ref="K127:K128" si="114">(E127*G127)</f>
        <v>111904.3</v>
      </c>
      <c r="L127" s="16">
        <f t="shared" ref="L127:L128" si="115">SUM(J127,K127)</f>
        <v>118948.3812</v>
      </c>
      <c r="M127" s="17">
        <f t="shared" ref="M127:N128" si="116">SUM(J127-H127)</f>
        <v>0</v>
      </c>
      <c r="N127" s="17">
        <f t="shared" si="116"/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6" x14ac:dyDescent="0.2">
      <c r="A128" s="301"/>
      <c r="B128" s="316"/>
      <c r="C128" s="324"/>
      <c r="D128" s="3" t="s">
        <v>13</v>
      </c>
      <c r="E128" s="58">
        <v>1349.2</v>
      </c>
      <c r="F128" s="55">
        <v>5.98</v>
      </c>
      <c r="G128" s="55">
        <v>95</v>
      </c>
      <c r="H128" s="72">
        <v>8068.2160000000013</v>
      </c>
      <c r="I128" s="68">
        <v>128174</v>
      </c>
      <c r="J128" s="2">
        <f t="shared" si="113"/>
        <v>8068.2160000000013</v>
      </c>
      <c r="K128" s="2">
        <f t="shared" si="114"/>
        <v>128174</v>
      </c>
      <c r="L128" s="16">
        <f t="shared" si="115"/>
        <v>136242.21600000001</v>
      </c>
      <c r="M128" s="17">
        <f t="shared" si="116"/>
        <v>0</v>
      </c>
      <c r="N128" s="17">
        <f t="shared" si="116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6" ht="24" x14ac:dyDescent="0.2">
      <c r="A129" s="301"/>
      <c r="B129" s="316"/>
      <c r="C129" s="324"/>
      <c r="D129" s="23" t="s">
        <v>53</v>
      </c>
      <c r="E129" s="12">
        <f>SUM(E126,E127,E128)</f>
        <v>3706.5600000000004</v>
      </c>
      <c r="F129" s="12"/>
      <c r="G129" s="12"/>
      <c r="H129" s="12">
        <f t="shared" ref="H129:W129" si="117">SUM(H126,H127,H128)</f>
        <v>22165.228800000001</v>
      </c>
      <c r="I129" s="12">
        <f t="shared" si="117"/>
        <v>352123.2</v>
      </c>
      <c r="J129" s="12">
        <f t="shared" si="117"/>
        <v>22165.228800000001</v>
      </c>
      <c r="K129" s="12">
        <f t="shared" si="117"/>
        <v>352123.2</v>
      </c>
      <c r="L129" s="12">
        <f t="shared" si="117"/>
        <v>374288.42879999999</v>
      </c>
      <c r="M129" s="12">
        <f t="shared" si="117"/>
        <v>0</v>
      </c>
      <c r="N129" s="12">
        <f t="shared" si="117"/>
        <v>0</v>
      </c>
      <c r="O129" s="12">
        <f t="shared" si="117"/>
        <v>0</v>
      </c>
      <c r="P129" s="12">
        <f t="shared" si="117"/>
        <v>0</v>
      </c>
      <c r="Q129" s="12">
        <f t="shared" si="117"/>
        <v>0</v>
      </c>
      <c r="R129" s="12">
        <f t="shared" si="117"/>
        <v>0</v>
      </c>
      <c r="S129" s="12">
        <f t="shared" si="117"/>
        <v>0</v>
      </c>
      <c r="T129" s="12">
        <f t="shared" si="117"/>
        <v>0</v>
      </c>
      <c r="U129" s="12">
        <f t="shared" si="117"/>
        <v>0</v>
      </c>
      <c r="V129" s="63">
        <f t="shared" si="117"/>
        <v>0</v>
      </c>
      <c r="W129" s="12">
        <f t="shared" si="117"/>
        <v>0</v>
      </c>
      <c r="X129" s="13"/>
    </row>
    <row r="130" spans="1:26" x14ac:dyDescent="0.2">
      <c r="A130" s="301"/>
      <c r="B130" s="316"/>
      <c r="C130" s="324"/>
      <c r="D130" s="3" t="s">
        <v>14</v>
      </c>
      <c r="E130" s="58">
        <v>1225.3800000000001</v>
      </c>
      <c r="F130" s="55">
        <v>5.98</v>
      </c>
      <c r="G130" s="55">
        <v>95</v>
      </c>
      <c r="H130" s="74">
        <v>7327.7724000000007</v>
      </c>
      <c r="I130" s="73">
        <v>116411.1</v>
      </c>
      <c r="J130" s="2">
        <f>(E130*F130)</f>
        <v>7327.7724000000007</v>
      </c>
      <c r="K130" s="2">
        <f>(E130*G130)</f>
        <v>116411.1</v>
      </c>
      <c r="L130" s="16">
        <f>SUM(J130,K130)</f>
        <v>123738.87240000001</v>
      </c>
      <c r="M130" s="17">
        <f>SUM(J130-H130)</f>
        <v>0</v>
      </c>
      <c r="N130" s="17">
        <f>SUM(K130-I130)</f>
        <v>0</v>
      </c>
      <c r="O130" s="2"/>
      <c r="P130" s="2"/>
      <c r="Q130" s="2"/>
      <c r="R130" s="2"/>
      <c r="S130" s="62"/>
      <c r="T130" s="61"/>
      <c r="U130" s="61"/>
      <c r="V130" s="62"/>
      <c r="W130" s="1"/>
      <c r="X130" s="15"/>
    </row>
    <row r="131" spans="1:26" x14ac:dyDescent="0.2">
      <c r="A131" s="301"/>
      <c r="B131" s="316"/>
      <c r="C131" s="324"/>
      <c r="D131" s="3" t="s">
        <v>15</v>
      </c>
      <c r="E131" s="58">
        <v>1444.26</v>
      </c>
      <c r="F131" s="55">
        <v>5.98</v>
      </c>
      <c r="G131" s="55">
        <v>95</v>
      </c>
      <c r="H131" s="74">
        <v>8636.6748000000007</v>
      </c>
      <c r="I131" s="73">
        <v>137204.70000000001</v>
      </c>
      <c r="J131" s="2">
        <f>(E131*F131)</f>
        <v>8636.6748000000007</v>
      </c>
      <c r="K131" s="2">
        <f t="shared" ref="K131:K132" si="118">(E131*G131)</f>
        <v>137204.70000000001</v>
      </c>
      <c r="L131" s="16">
        <f t="shared" ref="L131:L132" si="119">SUM(J131,K131)</f>
        <v>145841.37480000002</v>
      </c>
      <c r="M131" s="17">
        <f t="shared" ref="M131:N132" si="120">SUM(J131-H131)</f>
        <v>0</v>
      </c>
      <c r="N131" s="17">
        <f t="shared" si="120"/>
        <v>0</v>
      </c>
      <c r="O131" s="2"/>
      <c r="P131" s="2"/>
      <c r="Q131" s="2"/>
      <c r="R131" s="2"/>
      <c r="S131" s="62"/>
      <c r="T131" s="61"/>
      <c r="U131" s="61"/>
      <c r="V131" s="62"/>
      <c r="W131" s="1"/>
      <c r="X131" s="15"/>
    </row>
    <row r="132" spans="1:26" ht="48" x14ac:dyDescent="0.2">
      <c r="A132" s="301"/>
      <c r="B132" s="316"/>
      <c r="C132" s="324"/>
      <c r="D132" s="3" t="s">
        <v>16</v>
      </c>
      <c r="E132" s="59">
        <v>1283.4000000000001</v>
      </c>
      <c r="F132" s="55">
        <v>5.98</v>
      </c>
      <c r="G132" s="55">
        <v>95</v>
      </c>
      <c r="H132" s="74">
        <v>7674.7320000000009</v>
      </c>
      <c r="I132" s="73">
        <v>121923.00000000001</v>
      </c>
      <c r="J132" s="203">
        <f>(E132*F132)</f>
        <v>7674.7320000000009</v>
      </c>
      <c r="K132" s="2">
        <f t="shared" si="118"/>
        <v>121923.00000000001</v>
      </c>
      <c r="L132" s="16">
        <f t="shared" si="119"/>
        <v>129597.73200000002</v>
      </c>
      <c r="M132" s="17">
        <f t="shared" si="120"/>
        <v>0</v>
      </c>
      <c r="N132" s="17">
        <f t="shared" si="120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201" t="s">
        <v>101</v>
      </c>
      <c r="Y132" s="202"/>
      <c r="Z132" s="202"/>
    </row>
    <row r="133" spans="1:26" ht="24" x14ac:dyDescent="0.2">
      <c r="A133" s="301"/>
      <c r="B133" s="316"/>
      <c r="C133" s="324"/>
      <c r="D133" s="23" t="s">
        <v>54</v>
      </c>
      <c r="E133" s="12">
        <f>SUM(E130,E131,E132)</f>
        <v>3953.0400000000004</v>
      </c>
      <c r="F133" s="12"/>
      <c r="G133" s="12"/>
      <c r="H133" s="12">
        <f t="shared" ref="H133:W133" si="121">SUM(H130,H131,H132)</f>
        <v>23639.179200000002</v>
      </c>
      <c r="I133" s="12">
        <f t="shared" si="121"/>
        <v>375538.80000000005</v>
      </c>
      <c r="J133" s="12">
        <f t="shared" si="121"/>
        <v>23639.179200000002</v>
      </c>
      <c r="K133" s="12">
        <f t="shared" si="121"/>
        <v>375538.80000000005</v>
      </c>
      <c r="L133" s="12">
        <f t="shared" si="121"/>
        <v>399177.97920000006</v>
      </c>
      <c r="M133" s="12">
        <f t="shared" si="121"/>
        <v>0</v>
      </c>
      <c r="N133" s="12">
        <f t="shared" si="121"/>
        <v>0</v>
      </c>
      <c r="O133" s="12">
        <f t="shared" si="121"/>
        <v>0</v>
      </c>
      <c r="P133" s="12">
        <f t="shared" si="121"/>
        <v>0</v>
      </c>
      <c r="Q133" s="12">
        <f t="shared" si="121"/>
        <v>0</v>
      </c>
      <c r="R133" s="12">
        <f t="shared" si="121"/>
        <v>0</v>
      </c>
      <c r="S133" s="12">
        <f t="shared" si="121"/>
        <v>0</v>
      </c>
      <c r="T133" s="12">
        <f t="shared" si="121"/>
        <v>0</v>
      </c>
      <c r="U133" s="12">
        <f t="shared" si="121"/>
        <v>0</v>
      </c>
      <c r="V133" s="63">
        <f t="shared" si="121"/>
        <v>0</v>
      </c>
      <c r="W133" s="12">
        <f t="shared" si="121"/>
        <v>0</v>
      </c>
      <c r="X133" s="13"/>
    </row>
    <row r="134" spans="1:26" x14ac:dyDescent="0.2">
      <c r="A134" s="301"/>
      <c r="B134" s="316"/>
      <c r="C134" s="324"/>
      <c r="D134" s="3" t="s">
        <v>17</v>
      </c>
      <c r="E134" s="58">
        <v>1107.0999999999999</v>
      </c>
      <c r="F134" s="55">
        <v>5.98</v>
      </c>
      <c r="G134" s="55">
        <v>95</v>
      </c>
      <c r="H134" s="56">
        <v>6620.4579999999996</v>
      </c>
      <c r="I134" s="56">
        <v>105174.49999999999</v>
      </c>
      <c r="J134" s="2">
        <f>(E134*F134)</f>
        <v>6620.4579999999996</v>
      </c>
      <c r="K134" s="2">
        <f>(E134*G134)</f>
        <v>105174.49999999999</v>
      </c>
      <c r="L134" s="16">
        <f>SUM(J134,K134)</f>
        <v>111794.95799999998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6" x14ac:dyDescent="0.2">
      <c r="A135" s="301"/>
      <c r="B135" s="316"/>
      <c r="C135" s="324"/>
      <c r="D135" s="3" t="s">
        <v>18</v>
      </c>
      <c r="E135" s="58">
        <v>1239.44</v>
      </c>
      <c r="F135" s="55">
        <v>5.98</v>
      </c>
      <c r="G135" s="55">
        <v>95</v>
      </c>
      <c r="H135" s="56">
        <v>7411.851200000001</v>
      </c>
      <c r="I135" s="56">
        <v>117746.8</v>
      </c>
      <c r="J135" s="2">
        <f>(E135*F135)</f>
        <v>7411.851200000001</v>
      </c>
      <c r="K135" s="2">
        <f t="shared" ref="K135:K136" si="122">(E135*G135)</f>
        <v>117746.8</v>
      </c>
      <c r="L135" s="16">
        <f t="shared" ref="L135:L136" si="123">SUM(J135,K135)</f>
        <v>125158.65120000001</v>
      </c>
      <c r="M135" s="17">
        <f t="shared" ref="M135:N136" si="124">SUM(J135-H135)</f>
        <v>0</v>
      </c>
      <c r="N135" s="17">
        <f t="shared" si="124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6" x14ac:dyDescent="0.2">
      <c r="A136" s="302"/>
      <c r="B136" s="317"/>
      <c r="C136" s="325"/>
      <c r="D136" s="3" t="s">
        <v>19</v>
      </c>
      <c r="E136" s="59">
        <v>1029.98</v>
      </c>
      <c r="F136" s="55">
        <v>5.98</v>
      </c>
      <c r="G136" s="55">
        <v>95</v>
      </c>
      <c r="H136" s="56">
        <v>6159.2804000000006</v>
      </c>
      <c r="I136" s="56">
        <v>97848.1</v>
      </c>
      <c r="J136" s="2">
        <f>(E136*F136)</f>
        <v>6159.2804000000006</v>
      </c>
      <c r="K136" s="2">
        <f t="shared" si="122"/>
        <v>97848.1</v>
      </c>
      <c r="L136" s="16">
        <f t="shared" si="123"/>
        <v>104007.38040000001</v>
      </c>
      <c r="M136" s="17">
        <f t="shared" si="124"/>
        <v>0</v>
      </c>
      <c r="N136" s="17">
        <f t="shared" si="124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6" ht="24.75" x14ac:dyDescent="0.25">
      <c r="A137" s="4"/>
      <c r="B137" s="4"/>
      <c r="C137" s="4"/>
      <c r="D137" s="23" t="s">
        <v>55</v>
      </c>
      <c r="E137" s="12">
        <f>SUM(E134,E135,E136)</f>
        <v>3376.52</v>
      </c>
      <c r="F137" s="12"/>
      <c r="G137" s="12"/>
      <c r="H137" s="49">
        <f>SUM(H134:H136)</f>
        <v>20191.589599999999</v>
      </c>
      <c r="I137" s="49">
        <f>SUM(I134:I136)</f>
        <v>320769.40000000002</v>
      </c>
      <c r="J137" s="12">
        <f t="shared" ref="J137:W137" si="125">SUM(J134,J135,J136)</f>
        <v>20191.589599999999</v>
      </c>
      <c r="K137" s="12">
        <f t="shared" si="125"/>
        <v>320769.40000000002</v>
      </c>
      <c r="L137" s="12">
        <f t="shared" si="125"/>
        <v>340960.98960000003</v>
      </c>
      <c r="M137" s="12">
        <f t="shared" si="125"/>
        <v>0</v>
      </c>
      <c r="N137" s="12">
        <f t="shared" si="125"/>
        <v>0</v>
      </c>
      <c r="O137" s="12">
        <f t="shared" si="125"/>
        <v>0</v>
      </c>
      <c r="P137" s="12">
        <f t="shared" si="125"/>
        <v>0</v>
      </c>
      <c r="Q137" s="12">
        <f t="shared" si="125"/>
        <v>0</v>
      </c>
      <c r="R137" s="12">
        <f t="shared" si="125"/>
        <v>0</v>
      </c>
      <c r="S137" s="12">
        <f t="shared" si="125"/>
        <v>0</v>
      </c>
      <c r="T137" s="12">
        <f t="shared" si="125"/>
        <v>0</v>
      </c>
      <c r="U137" s="12">
        <f t="shared" si="125"/>
        <v>0</v>
      </c>
      <c r="V137" s="63">
        <f t="shared" si="125"/>
        <v>0</v>
      </c>
      <c r="W137" s="12">
        <f t="shared" si="125"/>
        <v>0</v>
      </c>
      <c r="X137" s="13"/>
    </row>
    <row r="138" spans="1:26" ht="24" x14ac:dyDescent="0.2">
      <c r="A138" s="38"/>
      <c r="B138" s="38"/>
      <c r="C138" s="39"/>
      <c r="D138" s="37" t="s">
        <v>58</v>
      </c>
      <c r="E138" s="40">
        <f>SUM(E125+E129+E133+E137)</f>
        <v>13953.920000000002</v>
      </c>
      <c r="F138" s="40"/>
      <c r="G138" s="40"/>
      <c r="H138" s="48">
        <f>SUM(H125,H129,H133,H137)</f>
        <v>83444.441599999991</v>
      </c>
      <c r="I138" s="48">
        <f>SUM(I125,I129,I133,I137)</f>
        <v>1325622.3999999999</v>
      </c>
      <c r="J138" s="40">
        <f>SUM(J125+J129+J133+J137)</f>
        <v>83444.441599999991</v>
      </c>
      <c r="K138" s="40">
        <f t="shared" ref="K138:W138" si="126">SUM(K125+K129+K133+K137)</f>
        <v>1325622.3999999999</v>
      </c>
      <c r="L138" s="40">
        <f t="shared" si="126"/>
        <v>1409066.8415999999</v>
      </c>
      <c r="M138" s="40">
        <f t="shared" si="126"/>
        <v>0</v>
      </c>
      <c r="N138" s="40">
        <f t="shared" si="126"/>
        <v>0</v>
      </c>
      <c r="O138" s="40">
        <f t="shared" si="126"/>
        <v>0</v>
      </c>
      <c r="P138" s="40">
        <f t="shared" si="126"/>
        <v>0</v>
      </c>
      <c r="Q138" s="40">
        <f t="shared" si="126"/>
        <v>0</v>
      </c>
      <c r="R138" s="40">
        <f t="shared" si="126"/>
        <v>0</v>
      </c>
      <c r="S138" s="40">
        <f t="shared" si="126"/>
        <v>0</v>
      </c>
      <c r="T138" s="40">
        <f t="shared" si="126"/>
        <v>0</v>
      </c>
      <c r="U138" s="40">
        <f t="shared" si="126"/>
        <v>0</v>
      </c>
      <c r="V138" s="64">
        <f t="shared" si="126"/>
        <v>0</v>
      </c>
      <c r="W138" s="40">
        <f t="shared" si="126"/>
        <v>0</v>
      </c>
      <c r="X138" s="42"/>
    </row>
    <row r="139" spans="1:26" ht="36" x14ac:dyDescent="0.2">
      <c r="A139" s="24"/>
      <c r="B139" s="24"/>
      <c r="C139" s="25"/>
      <c r="D139" s="26" t="s">
        <v>59</v>
      </c>
      <c r="E139" s="27">
        <f>E138+'2021'!E139</f>
        <v>161094.89000000001</v>
      </c>
      <c r="F139" s="27">
        <f>F138+'2021'!F139</f>
        <v>0</v>
      </c>
      <c r="G139" s="27">
        <f>G138+'2021'!G139</f>
        <v>0</v>
      </c>
      <c r="H139" s="27">
        <f>H138+'2021'!H139</f>
        <v>663118.27940000012</v>
      </c>
      <c r="I139" s="27">
        <f>I138+'2021'!I139</f>
        <v>6012648.25</v>
      </c>
      <c r="J139" s="27">
        <f>J138+'2021'!J139</f>
        <v>866732.54800000007</v>
      </c>
      <c r="K139" s="27">
        <f>K138+'2021'!K139</f>
        <v>6904821.6500000004</v>
      </c>
      <c r="L139" s="27">
        <f>L138+'2021'!L139</f>
        <v>7771554.1979999999</v>
      </c>
      <c r="M139" s="27">
        <f>M138+'2021'!M139</f>
        <v>203614.26860000001</v>
      </c>
      <c r="N139" s="27">
        <f>N138+'2021'!N139</f>
        <v>892173.4</v>
      </c>
      <c r="O139" s="27">
        <f>O138+'2021'!O139</f>
        <v>0</v>
      </c>
      <c r="P139" s="27">
        <f>P138+'2021'!P139</f>
        <v>13605.05</v>
      </c>
      <c r="Q139" s="27">
        <f>Q138+'2021'!Q139</f>
        <v>62748.6</v>
      </c>
      <c r="R139" s="27">
        <f>R138+'2021'!R139</f>
        <v>47195.62</v>
      </c>
      <c r="S139" s="27">
        <f>S138+'2021'!S139</f>
        <v>601585.91</v>
      </c>
      <c r="T139" s="27">
        <f>(H139+P139)-R139</f>
        <v>629527.70940000017</v>
      </c>
      <c r="U139" s="27">
        <f>(I139+Q139)-S139</f>
        <v>5473810.9399999995</v>
      </c>
      <c r="V139" s="27">
        <f>V138+'2021'!V139</f>
        <v>0</v>
      </c>
      <c r="W139" s="27">
        <f>W138+'2021'!W139</f>
        <v>0</v>
      </c>
      <c r="X139" s="27">
        <f>X138+'2021'!X139</f>
        <v>0</v>
      </c>
    </row>
    <row r="140" spans="1:26" x14ac:dyDescent="0.2">
      <c r="A140" s="306">
        <v>8</v>
      </c>
      <c r="B140" s="309" t="s">
        <v>33</v>
      </c>
      <c r="C140" s="312" t="s">
        <v>28</v>
      </c>
      <c r="D140" s="3" t="s">
        <v>8</v>
      </c>
      <c r="E140" s="58">
        <v>49.34</v>
      </c>
      <c r="F140" s="55">
        <v>5.98</v>
      </c>
      <c r="G140" s="55">
        <v>95</v>
      </c>
      <c r="H140" s="56">
        <v>295.05320000000006</v>
      </c>
      <c r="I140" s="183">
        <v>4687.3</v>
      </c>
      <c r="J140" s="2">
        <f>SUM(E140*F140)</f>
        <v>295.05320000000006</v>
      </c>
      <c r="K140" s="2">
        <f>SUM(E140*G140)</f>
        <v>4687.3</v>
      </c>
      <c r="L140" s="16">
        <f>SUM(J140,K140)</f>
        <v>4982.3532000000005</v>
      </c>
      <c r="M140" s="17">
        <f>SUM(J140-H140)</f>
        <v>0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6" x14ac:dyDescent="0.2">
      <c r="A141" s="307"/>
      <c r="B141" s="310"/>
      <c r="C141" s="313"/>
      <c r="D141" s="3" t="s">
        <v>9</v>
      </c>
      <c r="E141" s="59">
        <v>44.36</v>
      </c>
      <c r="F141" s="55">
        <v>5.98</v>
      </c>
      <c r="G141" s="55">
        <v>95</v>
      </c>
      <c r="H141" s="56">
        <v>265.27280000000002</v>
      </c>
      <c r="I141" s="183">
        <v>4214.2</v>
      </c>
      <c r="J141" s="2">
        <f t="shared" ref="J141:J142" si="127">SUM(E141*F141)</f>
        <v>265.27280000000002</v>
      </c>
      <c r="K141" s="2">
        <f t="shared" ref="K141:K142" si="128">SUM(E141*G141)</f>
        <v>4214.2</v>
      </c>
      <c r="L141" s="16">
        <f t="shared" ref="L141:L143" si="129">SUM(J141,K141)</f>
        <v>4479.4727999999996</v>
      </c>
      <c r="M141" s="17">
        <f t="shared" ref="M141:N143" si="130">SUM(J141-H141)</f>
        <v>0</v>
      </c>
      <c r="N141" s="17">
        <f t="shared" si="130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6" ht="24" hidden="1" x14ac:dyDescent="0.2">
      <c r="A142" s="307"/>
      <c r="B142" s="310"/>
      <c r="C142" s="313"/>
      <c r="D142" s="69" t="s">
        <v>63</v>
      </c>
      <c r="E142" s="59"/>
      <c r="F142" s="55">
        <v>5.98</v>
      </c>
      <c r="G142" s="55">
        <v>95</v>
      </c>
      <c r="H142" s="56">
        <v>0</v>
      </c>
      <c r="I142" s="56">
        <v>0</v>
      </c>
      <c r="J142" s="2">
        <f t="shared" si="127"/>
        <v>0</v>
      </c>
      <c r="K142" s="2">
        <f t="shared" si="128"/>
        <v>0</v>
      </c>
      <c r="L142" s="16">
        <f t="shared" si="129"/>
        <v>0</v>
      </c>
      <c r="M142" s="17">
        <f t="shared" si="130"/>
        <v>0</v>
      </c>
      <c r="N142" s="17">
        <f t="shared" si="130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6" x14ac:dyDescent="0.2">
      <c r="A143" s="307"/>
      <c r="B143" s="310"/>
      <c r="C143" s="313"/>
      <c r="D143" s="69" t="s">
        <v>65</v>
      </c>
      <c r="E143" s="57">
        <v>63.14</v>
      </c>
      <c r="F143" s="55">
        <v>5.98</v>
      </c>
      <c r="G143" s="55">
        <v>95</v>
      </c>
      <c r="H143" s="56">
        <v>377.5772</v>
      </c>
      <c r="I143" s="183">
        <v>5998.3</v>
      </c>
      <c r="J143" s="16">
        <f t="shared" ref="J143" si="131">(E143*F143)</f>
        <v>377.5772</v>
      </c>
      <c r="K143" s="16">
        <f>SUM(E143*G143)</f>
        <v>5998.3</v>
      </c>
      <c r="L143" s="16">
        <f t="shared" si="129"/>
        <v>6375.8771999999999</v>
      </c>
      <c r="M143" s="17">
        <f t="shared" si="130"/>
        <v>0</v>
      </c>
      <c r="N143" s="17">
        <f t="shared" si="130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6" ht="24" x14ac:dyDescent="0.2">
      <c r="A144" s="307"/>
      <c r="B144" s="310"/>
      <c r="C144" s="313"/>
      <c r="D144" s="23" t="s">
        <v>52</v>
      </c>
      <c r="E144" s="12">
        <f>SUM(E140,E141,E142:E143)</f>
        <v>156.84</v>
      </c>
      <c r="F144" s="12"/>
      <c r="G144" s="12"/>
      <c r="H144" s="12">
        <f t="shared" ref="H144:W144" si="132">SUM(H140,H141,H142:H143)</f>
        <v>937.90319999999997</v>
      </c>
      <c r="I144" s="12">
        <f t="shared" si="132"/>
        <v>14899.8</v>
      </c>
      <c r="J144" s="12">
        <f t="shared" si="132"/>
        <v>937.90319999999997</v>
      </c>
      <c r="K144" s="12">
        <f t="shared" si="132"/>
        <v>14899.8</v>
      </c>
      <c r="L144" s="12">
        <f t="shared" si="132"/>
        <v>15837.7032</v>
      </c>
      <c r="M144" s="12">
        <f t="shared" si="132"/>
        <v>0</v>
      </c>
      <c r="N144" s="12">
        <f t="shared" si="132"/>
        <v>0</v>
      </c>
      <c r="O144" s="12">
        <f t="shared" si="132"/>
        <v>0</v>
      </c>
      <c r="P144" s="12">
        <f t="shared" si="132"/>
        <v>0</v>
      </c>
      <c r="Q144" s="12">
        <f t="shared" si="132"/>
        <v>0</v>
      </c>
      <c r="R144" s="12">
        <f t="shared" si="132"/>
        <v>0</v>
      </c>
      <c r="S144" s="12">
        <f t="shared" si="132"/>
        <v>0</v>
      </c>
      <c r="T144" s="12">
        <f t="shared" si="132"/>
        <v>0</v>
      </c>
      <c r="U144" s="12">
        <f t="shared" si="132"/>
        <v>0</v>
      </c>
      <c r="V144" s="12">
        <f t="shared" si="132"/>
        <v>0</v>
      </c>
      <c r="W144" s="12">
        <f t="shared" si="132"/>
        <v>0</v>
      </c>
      <c r="X144" s="13"/>
    </row>
    <row r="145" spans="1:24" x14ac:dyDescent="0.2">
      <c r="A145" s="307"/>
      <c r="B145" s="310"/>
      <c r="C145" s="313"/>
      <c r="D145" s="3" t="s">
        <v>11</v>
      </c>
      <c r="E145" s="58">
        <v>67.2</v>
      </c>
      <c r="F145" s="55">
        <v>5.98</v>
      </c>
      <c r="G145" s="55">
        <v>95</v>
      </c>
      <c r="H145" s="56">
        <v>401.85600000000005</v>
      </c>
      <c r="I145" s="183">
        <v>6384</v>
      </c>
      <c r="J145" s="2">
        <f>SUM(E145*F145)</f>
        <v>401.85600000000005</v>
      </c>
      <c r="K145" s="2">
        <f>(E145*G145)</f>
        <v>6384</v>
      </c>
      <c r="L145" s="16">
        <f>SUM(J145,K145)</f>
        <v>6785.8559999999998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07"/>
      <c r="B146" s="310"/>
      <c r="C146" s="313"/>
      <c r="D146" s="3" t="s">
        <v>12</v>
      </c>
      <c r="E146" s="58">
        <v>62.86</v>
      </c>
      <c r="F146" s="55">
        <v>5.98</v>
      </c>
      <c r="G146" s="55">
        <v>95</v>
      </c>
      <c r="H146" s="56">
        <v>375.90280000000001</v>
      </c>
      <c r="I146" s="56">
        <v>5971.7</v>
      </c>
      <c r="J146" s="2">
        <f t="shared" ref="J146:J147" si="133">SUM(E146*F146)</f>
        <v>375.90280000000001</v>
      </c>
      <c r="K146" s="2">
        <f t="shared" ref="K146:K147" si="134">(E146*G146)</f>
        <v>5971.7</v>
      </c>
      <c r="L146" s="16">
        <f t="shared" ref="L146:L147" si="135">SUM(J146,K146)</f>
        <v>6347.6027999999997</v>
      </c>
      <c r="M146" s="17">
        <f t="shared" ref="M146:N147" si="136">SUM(J146-H146)</f>
        <v>0</v>
      </c>
      <c r="N146" s="17">
        <f t="shared" si="136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07"/>
      <c r="B147" s="310"/>
      <c r="C147" s="313"/>
      <c r="D147" s="3" t="s">
        <v>13</v>
      </c>
      <c r="E147" s="58">
        <v>55.58</v>
      </c>
      <c r="F147" s="55">
        <v>5.98</v>
      </c>
      <c r="G147" s="55">
        <v>95</v>
      </c>
      <c r="H147" s="56">
        <v>332.36840000000001</v>
      </c>
      <c r="I147" s="56">
        <v>5280.0999999999995</v>
      </c>
      <c r="J147" s="2">
        <f t="shared" si="133"/>
        <v>332.36840000000001</v>
      </c>
      <c r="K147" s="2">
        <f t="shared" si="134"/>
        <v>5280.0999999999995</v>
      </c>
      <c r="L147" s="16">
        <f t="shared" si="135"/>
        <v>5612.4683999999997</v>
      </c>
      <c r="M147" s="17">
        <f t="shared" si="136"/>
        <v>0</v>
      </c>
      <c r="N147" s="17">
        <f t="shared" si="136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07"/>
      <c r="B148" s="310"/>
      <c r="C148" s="313"/>
      <c r="D148" s="23" t="s">
        <v>53</v>
      </c>
      <c r="E148" s="12">
        <f>SUM(E145,E146,E147)</f>
        <v>185.64</v>
      </c>
      <c r="F148" s="12"/>
      <c r="G148" s="12"/>
      <c r="H148" s="29">
        <f>SUM(H145:H147)</f>
        <v>1110.1272000000001</v>
      </c>
      <c r="I148" s="29">
        <f>SUM(I145:I147)</f>
        <v>17635.8</v>
      </c>
      <c r="J148" s="12">
        <f t="shared" ref="J148:W148" si="137">SUM(J145,J146,J147)</f>
        <v>1110.1272000000001</v>
      </c>
      <c r="K148" s="12">
        <f t="shared" si="137"/>
        <v>17635.8</v>
      </c>
      <c r="L148" s="12">
        <f t="shared" si="137"/>
        <v>18745.927199999998</v>
      </c>
      <c r="M148" s="12">
        <f t="shared" si="137"/>
        <v>0</v>
      </c>
      <c r="N148" s="12">
        <f t="shared" si="137"/>
        <v>0</v>
      </c>
      <c r="O148" s="12">
        <f t="shared" si="137"/>
        <v>0</v>
      </c>
      <c r="P148" s="12">
        <f t="shared" si="137"/>
        <v>0</v>
      </c>
      <c r="Q148" s="12">
        <f t="shared" si="137"/>
        <v>0</v>
      </c>
      <c r="R148" s="12">
        <f t="shared" si="137"/>
        <v>0</v>
      </c>
      <c r="S148" s="12">
        <f t="shared" si="137"/>
        <v>0</v>
      </c>
      <c r="T148" s="12">
        <f t="shared" si="137"/>
        <v>0</v>
      </c>
      <c r="U148" s="12">
        <f t="shared" si="137"/>
        <v>0</v>
      </c>
      <c r="V148" s="63">
        <f t="shared" si="137"/>
        <v>0</v>
      </c>
      <c r="W148" s="12">
        <f t="shared" si="137"/>
        <v>0</v>
      </c>
      <c r="X148" s="13"/>
    </row>
    <row r="149" spans="1:24" x14ac:dyDescent="0.2">
      <c r="A149" s="307"/>
      <c r="B149" s="310"/>
      <c r="C149" s="313"/>
      <c r="D149" s="3" t="s">
        <v>14</v>
      </c>
      <c r="E149" s="58">
        <v>44.1</v>
      </c>
      <c r="F149" s="55">
        <v>5.98</v>
      </c>
      <c r="G149" s="55">
        <v>95</v>
      </c>
      <c r="H149" s="56">
        <v>263.71800000000002</v>
      </c>
      <c r="I149" s="56">
        <v>4189.5</v>
      </c>
      <c r="J149" s="2">
        <f>SUM(E149*F149)</f>
        <v>263.71800000000002</v>
      </c>
      <c r="K149" s="2">
        <f>(E149*G149)</f>
        <v>4189.5</v>
      </c>
      <c r="L149" s="16">
        <f>SUM(J149,K149)</f>
        <v>4453.2179999999998</v>
      </c>
      <c r="M149" s="17">
        <f>SUM(J149-H149)</f>
        <v>0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07"/>
      <c r="B150" s="310"/>
      <c r="C150" s="313"/>
      <c r="D150" s="3" t="s">
        <v>15</v>
      </c>
      <c r="E150" s="58">
        <v>60.82</v>
      </c>
      <c r="F150" s="55">
        <v>5.98</v>
      </c>
      <c r="G150" s="55">
        <v>95</v>
      </c>
      <c r="H150" s="56">
        <v>363.70360000000005</v>
      </c>
      <c r="I150" s="56">
        <v>5777.9</v>
      </c>
      <c r="J150" s="2">
        <f t="shared" ref="J150:J151" si="138">SUM(E150*F150)</f>
        <v>363.70360000000005</v>
      </c>
      <c r="K150" s="2">
        <f t="shared" ref="K150:K151" si="139">(E150*G150)</f>
        <v>5777.9</v>
      </c>
      <c r="L150" s="16">
        <f t="shared" ref="L150:L151" si="140">SUM(J150,K150)</f>
        <v>6141.6035999999995</v>
      </c>
      <c r="M150" s="17">
        <f t="shared" ref="M150:N151" si="141">SUM(J150-H150)</f>
        <v>0</v>
      </c>
      <c r="N150" s="17">
        <f t="shared" si="141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07"/>
      <c r="B151" s="310"/>
      <c r="C151" s="313"/>
      <c r="D151" s="3" t="s">
        <v>16</v>
      </c>
      <c r="E151" s="59">
        <v>56.18</v>
      </c>
      <c r="F151" s="55">
        <v>5.98</v>
      </c>
      <c r="G151" s="55">
        <v>95</v>
      </c>
      <c r="H151" s="56">
        <v>335.95640000000003</v>
      </c>
      <c r="I151" s="56">
        <v>5337.1</v>
      </c>
      <c r="J151" s="2">
        <f t="shared" si="138"/>
        <v>335.95640000000003</v>
      </c>
      <c r="K151" s="2">
        <f t="shared" si="139"/>
        <v>5337.1</v>
      </c>
      <c r="L151" s="16">
        <f t="shared" si="140"/>
        <v>5673.0564000000004</v>
      </c>
      <c r="M151" s="17">
        <f t="shared" si="141"/>
        <v>0</v>
      </c>
      <c r="N151" s="17">
        <f t="shared" si="141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07"/>
      <c r="B152" s="310"/>
      <c r="C152" s="313"/>
      <c r="D152" s="23" t="s">
        <v>54</v>
      </c>
      <c r="E152" s="12">
        <f>SUM(E149,E150,E151)</f>
        <v>161.1</v>
      </c>
      <c r="F152" s="12"/>
      <c r="G152" s="12"/>
      <c r="H152" s="29">
        <f>SUM(H149:H151)</f>
        <v>963.37800000000016</v>
      </c>
      <c r="I152" s="29">
        <f>SUM(I149:I151)</f>
        <v>15304.5</v>
      </c>
      <c r="J152" s="12">
        <f t="shared" ref="J152:W152" si="142">SUM(J149,J150,J151)</f>
        <v>963.37800000000016</v>
      </c>
      <c r="K152" s="12">
        <f t="shared" si="142"/>
        <v>15304.5</v>
      </c>
      <c r="L152" s="12">
        <f t="shared" si="142"/>
        <v>16267.878000000001</v>
      </c>
      <c r="M152" s="12">
        <f t="shared" si="142"/>
        <v>0</v>
      </c>
      <c r="N152" s="12">
        <f t="shared" si="142"/>
        <v>0</v>
      </c>
      <c r="O152" s="12">
        <f t="shared" si="142"/>
        <v>0</v>
      </c>
      <c r="P152" s="12">
        <f t="shared" si="142"/>
        <v>0</v>
      </c>
      <c r="Q152" s="12">
        <f t="shared" si="142"/>
        <v>0</v>
      </c>
      <c r="R152" s="12">
        <f t="shared" si="142"/>
        <v>0</v>
      </c>
      <c r="S152" s="12">
        <f t="shared" si="142"/>
        <v>0</v>
      </c>
      <c r="T152" s="12">
        <f t="shared" si="142"/>
        <v>0</v>
      </c>
      <c r="U152" s="12">
        <f t="shared" si="142"/>
        <v>0</v>
      </c>
      <c r="V152" s="63">
        <f t="shared" si="142"/>
        <v>0</v>
      </c>
      <c r="W152" s="12">
        <f t="shared" si="142"/>
        <v>0</v>
      </c>
      <c r="X152" s="13"/>
    </row>
    <row r="153" spans="1:24" x14ac:dyDescent="0.2">
      <c r="A153" s="307"/>
      <c r="B153" s="310"/>
      <c r="C153" s="313"/>
      <c r="D153" s="3" t="s">
        <v>17</v>
      </c>
      <c r="E153" s="58">
        <v>49.34</v>
      </c>
      <c r="F153" s="55">
        <v>5.98</v>
      </c>
      <c r="G153" s="55">
        <v>95</v>
      </c>
      <c r="H153" s="56">
        <v>295.05320000000006</v>
      </c>
      <c r="I153" s="56">
        <v>4687.3</v>
      </c>
      <c r="J153" s="2">
        <f>SUM(E153*F153)</f>
        <v>295.05320000000006</v>
      </c>
      <c r="K153" s="2">
        <f>(E153*G153)</f>
        <v>4687.3</v>
      </c>
      <c r="L153" s="16">
        <f>SUM(J153,K153)</f>
        <v>4982.3532000000005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07"/>
      <c r="B154" s="310"/>
      <c r="C154" s="313"/>
      <c r="D154" s="3" t="s">
        <v>18</v>
      </c>
      <c r="E154" s="58">
        <v>63.38</v>
      </c>
      <c r="F154" s="55">
        <v>5.98</v>
      </c>
      <c r="G154" s="55">
        <v>95</v>
      </c>
      <c r="H154" s="56">
        <v>379.01240000000007</v>
      </c>
      <c r="I154" s="56">
        <v>6021.1</v>
      </c>
      <c r="J154" s="2">
        <f t="shared" ref="J154:J155" si="143">SUM(E154*F154)</f>
        <v>379.01240000000007</v>
      </c>
      <c r="K154" s="2">
        <f t="shared" ref="K154:K155" si="144">(E154*G154)</f>
        <v>6021.1</v>
      </c>
      <c r="L154" s="16">
        <f t="shared" ref="L154:L155" si="145">SUM(J154,K154)</f>
        <v>6400.1124</v>
      </c>
      <c r="M154" s="17">
        <f t="shared" ref="M154:N155" si="146">SUM(J154-H154)</f>
        <v>0</v>
      </c>
      <c r="N154" s="17">
        <f t="shared" si="146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08"/>
      <c r="B155" s="311"/>
      <c r="C155" s="314"/>
      <c r="D155" s="3" t="s">
        <v>19</v>
      </c>
      <c r="E155" s="59">
        <v>56.74</v>
      </c>
      <c r="F155" s="55">
        <v>5.98</v>
      </c>
      <c r="G155" s="55">
        <v>95</v>
      </c>
      <c r="H155" s="56">
        <v>339.30520000000001</v>
      </c>
      <c r="I155" s="56">
        <v>5390.3</v>
      </c>
      <c r="J155" s="2">
        <f t="shared" si="143"/>
        <v>339.30520000000001</v>
      </c>
      <c r="K155" s="2">
        <f t="shared" si="144"/>
        <v>5390.3</v>
      </c>
      <c r="L155" s="16">
        <f t="shared" si="145"/>
        <v>5729.6052</v>
      </c>
      <c r="M155" s="17">
        <f t="shared" si="146"/>
        <v>0</v>
      </c>
      <c r="N155" s="17">
        <f t="shared" si="146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169.46</v>
      </c>
      <c r="F156" s="12"/>
      <c r="G156" s="12"/>
      <c r="H156" s="49">
        <f>SUM(H153:H155)</f>
        <v>1013.3708000000001</v>
      </c>
      <c r="I156" s="49">
        <f>SUM(I153:I155)</f>
        <v>16098.7</v>
      </c>
      <c r="J156" s="12">
        <f t="shared" ref="J156:W156" si="147">SUM(J153,J154,J155)</f>
        <v>1013.3708000000001</v>
      </c>
      <c r="K156" s="12">
        <f t="shared" si="147"/>
        <v>16098.7</v>
      </c>
      <c r="L156" s="12">
        <f t="shared" si="147"/>
        <v>17112.070800000001</v>
      </c>
      <c r="M156" s="12">
        <f t="shared" si="147"/>
        <v>0</v>
      </c>
      <c r="N156" s="12">
        <f t="shared" si="147"/>
        <v>0</v>
      </c>
      <c r="O156" s="12">
        <f t="shared" si="147"/>
        <v>0</v>
      </c>
      <c r="P156" s="12">
        <f t="shared" si="147"/>
        <v>0</v>
      </c>
      <c r="Q156" s="12">
        <f t="shared" si="147"/>
        <v>0</v>
      </c>
      <c r="R156" s="12">
        <f t="shared" si="147"/>
        <v>0</v>
      </c>
      <c r="S156" s="12">
        <f t="shared" si="147"/>
        <v>0</v>
      </c>
      <c r="T156" s="12">
        <f t="shared" si="147"/>
        <v>0</v>
      </c>
      <c r="U156" s="12">
        <f t="shared" si="147"/>
        <v>0</v>
      </c>
      <c r="V156" s="63">
        <f t="shared" si="147"/>
        <v>0</v>
      </c>
      <c r="W156" s="12">
        <f t="shared" si="147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673.04000000000008</v>
      </c>
      <c r="F157" s="40"/>
      <c r="G157" s="40"/>
      <c r="H157" s="48">
        <f>SUM(H144,H148,H152,H156)</f>
        <v>4024.7792000000004</v>
      </c>
      <c r="I157" s="48">
        <f>SUM(I144,I148,I152,I156)</f>
        <v>63938.8</v>
      </c>
      <c r="J157" s="40">
        <f t="shared" ref="J157:W157" si="148">SUM(J144+J148+J152+J156)</f>
        <v>4024.7792000000004</v>
      </c>
      <c r="K157" s="40">
        <f t="shared" si="148"/>
        <v>63938.8</v>
      </c>
      <c r="L157" s="40">
        <f t="shared" si="148"/>
        <v>67963.579199999993</v>
      </c>
      <c r="M157" s="40">
        <f t="shared" si="148"/>
        <v>0</v>
      </c>
      <c r="N157" s="40">
        <f t="shared" si="148"/>
        <v>0</v>
      </c>
      <c r="O157" s="40">
        <f t="shared" si="148"/>
        <v>0</v>
      </c>
      <c r="P157" s="40">
        <f t="shared" si="148"/>
        <v>0</v>
      </c>
      <c r="Q157" s="40">
        <f t="shared" si="148"/>
        <v>0</v>
      </c>
      <c r="R157" s="40">
        <f t="shared" si="148"/>
        <v>0</v>
      </c>
      <c r="S157" s="40">
        <f t="shared" si="148"/>
        <v>0</v>
      </c>
      <c r="T157" s="40">
        <f t="shared" si="148"/>
        <v>0</v>
      </c>
      <c r="U157" s="40">
        <f t="shared" si="148"/>
        <v>0</v>
      </c>
      <c r="V157" s="64">
        <f t="shared" si="148"/>
        <v>0</v>
      </c>
      <c r="W157" s="40">
        <f t="shared" si="148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E157+'2021'!E158</f>
        <v>9797.5000000000036</v>
      </c>
      <c r="F158" s="27">
        <f>F157+'2021'!F158</f>
        <v>0</v>
      </c>
      <c r="G158" s="27">
        <f>G157+'2021'!G158</f>
        <v>0</v>
      </c>
      <c r="H158" s="27">
        <f>H157+'2021'!H158</f>
        <v>50624.823199999999</v>
      </c>
      <c r="I158" s="27">
        <f>I157+'2021'!I158</f>
        <v>319901.36000000004</v>
      </c>
      <c r="J158" s="27">
        <f>J157+'2021'!J158</f>
        <v>51078.120199999998</v>
      </c>
      <c r="K158" s="27">
        <f>K157+'2021'!K158</f>
        <v>325131.56</v>
      </c>
      <c r="L158" s="27">
        <f>L157+'2021'!L158</f>
        <v>376209.68019999994</v>
      </c>
      <c r="M158" s="27">
        <f>M157+'2021'!M158</f>
        <v>453.30319999999426</v>
      </c>
      <c r="N158" s="27">
        <f>N157+'2021'!N158</f>
        <v>5230.2000000000044</v>
      </c>
      <c r="O158" s="27">
        <f>O157+'2021'!O158</f>
        <v>0</v>
      </c>
      <c r="P158" s="27">
        <f>P157+'2021'!P158</f>
        <v>0</v>
      </c>
      <c r="Q158" s="27">
        <f>Q157+'2021'!Q158</f>
        <v>0</v>
      </c>
      <c r="R158" s="27">
        <f>R157+'2021'!R158</f>
        <v>0</v>
      </c>
      <c r="S158" s="27">
        <f>S157+'2021'!S158</f>
        <v>0</v>
      </c>
      <c r="T158" s="27">
        <f>(H158+P158)-R158</f>
        <v>50624.823199999999</v>
      </c>
      <c r="U158" s="27">
        <f>(I158+Q158)-S158</f>
        <v>319901.36000000004</v>
      </c>
      <c r="V158" s="27">
        <f>V157+'2021'!V158</f>
        <v>0</v>
      </c>
      <c r="W158" s="27">
        <f>W157+'2021'!W158</f>
        <v>0</v>
      </c>
      <c r="X158" s="27">
        <f>X157+'2021'!X158</f>
        <v>0</v>
      </c>
    </row>
    <row r="159" spans="1:24" x14ac:dyDescent="0.2">
      <c r="A159" s="306">
        <v>9</v>
      </c>
      <c r="B159" s="309" t="s">
        <v>33</v>
      </c>
      <c r="C159" s="312" t="s">
        <v>30</v>
      </c>
      <c r="D159" s="3" t="s">
        <v>8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07"/>
      <c r="B160" s="310"/>
      <c r="C160" s="313"/>
      <c r="D160" s="3" t="s">
        <v>9</v>
      </c>
      <c r="E160" s="59"/>
      <c r="F160" s="55">
        <v>5.98</v>
      </c>
      <c r="G160" s="55">
        <v>95</v>
      </c>
      <c r="H160" s="56"/>
      <c r="I160" s="56"/>
      <c r="J160" s="2">
        <f t="shared" ref="J160:J161" si="149">SUM(E160*F160)</f>
        <v>0</v>
      </c>
      <c r="K160" s="2">
        <f t="shared" ref="K160:K161" si="150">SUM(E160*G160)</f>
        <v>0</v>
      </c>
      <c r="L160" s="16">
        <f t="shared" ref="L160:L162" si="151">SUM(J160,K160)</f>
        <v>0</v>
      </c>
      <c r="M160" s="17">
        <f t="shared" ref="M160:N162" si="152">SUM(J160-H160)</f>
        <v>0</v>
      </c>
      <c r="N160" s="17">
        <f t="shared" si="152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07"/>
      <c r="B161" s="310"/>
      <c r="C161" s="313"/>
      <c r="D161" s="69" t="s">
        <v>63</v>
      </c>
      <c r="E161" s="59"/>
      <c r="F161" s="55">
        <v>5.98</v>
      </c>
      <c r="G161" s="55">
        <v>95</v>
      </c>
      <c r="H161" s="56"/>
      <c r="I161" s="56"/>
      <c r="J161" s="2">
        <f t="shared" si="149"/>
        <v>0</v>
      </c>
      <c r="K161" s="2">
        <f t="shared" si="150"/>
        <v>0</v>
      </c>
      <c r="L161" s="16">
        <f t="shared" si="151"/>
        <v>0</v>
      </c>
      <c r="M161" s="17">
        <f t="shared" si="152"/>
        <v>0</v>
      </c>
      <c r="N161" s="17">
        <f t="shared" si="152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07"/>
      <c r="B162" s="310"/>
      <c r="C162" s="313"/>
      <c r="D162" s="69" t="s">
        <v>65</v>
      </c>
      <c r="E162" s="57"/>
      <c r="F162" s="55">
        <v>5.98</v>
      </c>
      <c r="G162" s="55">
        <v>95</v>
      </c>
      <c r="H162" s="56"/>
      <c r="I162" s="56"/>
      <c r="J162" s="16">
        <f t="shared" ref="J162" si="153">(E162*F162)</f>
        <v>0</v>
      </c>
      <c r="K162" s="16">
        <f>SUM(E162*G162)</f>
        <v>0</v>
      </c>
      <c r="L162" s="16">
        <f t="shared" si="151"/>
        <v>0</v>
      </c>
      <c r="M162" s="17">
        <f t="shared" si="152"/>
        <v>0</v>
      </c>
      <c r="N162" s="17">
        <f t="shared" si="152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07"/>
      <c r="B163" s="310"/>
      <c r="C163" s="313"/>
      <c r="D163" s="23" t="s">
        <v>52</v>
      </c>
      <c r="E163" s="29">
        <f>SUM(E159:E162)</f>
        <v>0</v>
      </c>
      <c r="F163" s="29"/>
      <c r="G163" s="29"/>
      <c r="H163" s="29">
        <f t="shared" ref="H163:W163" si="154">SUM(H159:H162)</f>
        <v>0</v>
      </c>
      <c r="I163" s="29">
        <f t="shared" si="154"/>
        <v>0</v>
      </c>
      <c r="J163" s="29">
        <f t="shared" si="154"/>
        <v>0</v>
      </c>
      <c r="K163" s="29">
        <f t="shared" si="154"/>
        <v>0</v>
      </c>
      <c r="L163" s="29">
        <f t="shared" si="154"/>
        <v>0</v>
      </c>
      <c r="M163" s="29">
        <f t="shared" si="154"/>
        <v>0</v>
      </c>
      <c r="N163" s="29">
        <f t="shared" si="154"/>
        <v>0</v>
      </c>
      <c r="O163" s="29">
        <f t="shared" si="154"/>
        <v>0</v>
      </c>
      <c r="P163" s="29">
        <f t="shared" si="154"/>
        <v>0</v>
      </c>
      <c r="Q163" s="29">
        <f t="shared" si="154"/>
        <v>0</v>
      </c>
      <c r="R163" s="29">
        <f t="shared" si="154"/>
        <v>0</v>
      </c>
      <c r="S163" s="29">
        <f t="shared" si="154"/>
        <v>0</v>
      </c>
      <c r="T163" s="29">
        <f t="shared" si="154"/>
        <v>0</v>
      </c>
      <c r="U163" s="29">
        <f t="shared" si="154"/>
        <v>0</v>
      </c>
      <c r="V163" s="29">
        <f t="shared" si="154"/>
        <v>0</v>
      </c>
      <c r="W163" s="29">
        <f t="shared" si="154"/>
        <v>0</v>
      </c>
      <c r="X163" s="13"/>
    </row>
    <row r="164" spans="1:24" x14ac:dyDescent="0.2">
      <c r="A164" s="307"/>
      <c r="B164" s="310"/>
      <c r="C164" s="313"/>
      <c r="D164" s="3" t="s">
        <v>11</v>
      </c>
      <c r="E164" s="58"/>
      <c r="F164" s="55">
        <v>5.98</v>
      </c>
      <c r="G164" s="55">
        <v>95</v>
      </c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07"/>
      <c r="B165" s="310"/>
      <c r="C165" s="313"/>
      <c r="D165" s="3" t="s">
        <v>12</v>
      </c>
      <c r="E165" s="58"/>
      <c r="F165" s="55">
        <v>5.98</v>
      </c>
      <c r="G165" s="55">
        <v>95</v>
      </c>
      <c r="H165" s="56"/>
      <c r="I165" s="56"/>
      <c r="J165" s="2">
        <f t="shared" ref="J165:J166" si="155">SUM(E165*F165)</f>
        <v>0</v>
      </c>
      <c r="K165" s="2">
        <f t="shared" ref="K165:K166" si="156">(E165*G165)</f>
        <v>0</v>
      </c>
      <c r="L165" s="16">
        <f t="shared" ref="L165:L166" si="157">SUM(J165,K165)</f>
        <v>0</v>
      </c>
      <c r="M165" s="17">
        <f t="shared" ref="M165:N166" si="158">SUM(J165-H165)</f>
        <v>0</v>
      </c>
      <c r="N165" s="17">
        <f t="shared" si="158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07"/>
      <c r="B166" s="310"/>
      <c r="C166" s="313"/>
      <c r="D166" s="3" t="s">
        <v>13</v>
      </c>
      <c r="E166" s="58"/>
      <c r="F166" s="55">
        <v>5.98</v>
      </c>
      <c r="G166" s="55">
        <v>95</v>
      </c>
      <c r="H166" s="56"/>
      <c r="I166" s="56"/>
      <c r="J166" s="2">
        <f t="shared" si="155"/>
        <v>0</v>
      </c>
      <c r="K166" s="2">
        <f t="shared" si="156"/>
        <v>0</v>
      </c>
      <c r="L166" s="16">
        <f t="shared" si="157"/>
        <v>0</v>
      </c>
      <c r="M166" s="17">
        <f t="shared" si="158"/>
        <v>0</v>
      </c>
      <c r="N166" s="17">
        <f t="shared" si="158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07"/>
      <c r="B167" s="310"/>
      <c r="C167" s="313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59">SUM(J164,J165,J166)</f>
        <v>0</v>
      </c>
      <c r="K167" s="12">
        <f t="shared" si="159"/>
        <v>0</v>
      </c>
      <c r="L167" s="12">
        <f t="shared" si="159"/>
        <v>0</v>
      </c>
      <c r="M167" s="12">
        <f t="shared" si="159"/>
        <v>0</v>
      </c>
      <c r="N167" s="12">
        <f t="shared" si="159"/>
        <v>0</v>
      </c>
      <c r="O167" s="12">
        <f t="shared" si="159"/>
        <v>0</v>
      </c>
      <c r="P167" s="12">
        <f t="shared" si="159"/>
        <v>0</v>
      </c>
      <c r="Q167" s="12">
        <f t="shared" si="159"/>
        <v>0</v>
      </c>
      <c r="R167" s="12">
        <f t="shared" si="159"/>
        <v>0</v>
      </c>
      <c r="S167" s="12">
        <f t="shared" si="159"/>
        <v>0</v>
      </c>
      <c r="T167" s="12">
        <f t="shared" si="159"/>
        <v>0</v>
      </c>
      <c r="U167" s="12">
        <f t="shared" si="159"/>
        <v>0</v>
      </c>
      <c r="V167" s="63">
        <f t="shared" si="159"/>
        <v>0</v>
      </c>
      <c r="W167" s="12">
        <f t="shared" si="159"/>
        <v>0</v>
      </c>
      <c r="X167" s="13"/>
    </row>
    <row r="168" spans="1:24" x14ac:dyDescent="0.2">
      <c r="A168" s="307"/>
      <c r="B168" s="310"/>
      <c r="C168" s="313"/>
      <c r="D168" s="3" t="s">
        <v>14</v>
      </c>
      <c r="E168" s="58"/>
      <c r="F168" s="55">
        <v>5.98</v>
      </c>
      <c r="G168" s="55">
        <v>95</v>
      </c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07"/>
      <c r="B169" s="310"/>
      <c r="C169" s="313"/>
      <c r="D169" s="3" t="s">
        <v>15</v>
      </c>
      <c r="E169" s="58"/>
      <c r="F169" s="55">
        <v>5.98</v>
      </c>
      <c r="G169" s="55">
        <v>95</v>
      </c>
      <c r="H169" s="56"/>
      <c r="I169" s="56"/>
      <c r="J169" s="2">
        <f t="shared" ref="J169:J170" si="160">SUM(E169*F169)</f>
        <v>0</v>
      </c>
      <c r="K169" s="2">
        <f t="shared" ref="K169:K170" si="161">(E169*G169)</f>
        <v>0</v>
      </c>
      <c r="L169" s="16">
        <f t="shared" ref="L169:L170" si="162">SUM(J169,K169)</f>
        <v>0</v>
      </c>
      <c r="M169" s="17">
        <f t="shared" ref="M169:N170" si="163">SUM(J169-H169)</f>
        <v>0</v>
      </c>
      <c r="N169" s="17">
        <f t="shared" si="163"/>
        <v>0</v>
      </c>
      <c r="O169" s="2"/>
      <c r="P169" s="2"/>
      <c r="Q169" s="2"/>
      <c r="R169" s="2"/>
      <c r="S169" s="225">
        <v>749.55</v>
      </c>
      <c r="T169" s="61"/>
      <c r="U169" s="61"/>
      <c r="V169" s="62"/>
      <c r="W169" s="1"/>
      <c r="X169" s="15"/>
    </row>
    <row r="170" spans="1:24" x14ac:dyDescent="0.2">
      <c r="A170" s="307"/>
      <c r="B170" s="310"/>
      <c r="C170" s="313"/>
      <c r="D170" s="3" t="s">
        <v>16</v>
      </c>
      <c r="E170" s="59"/>
      <c r="F170" s="55">
        <v>5.98</v>
      </c>
      <c r="G170" s="55">
        <v>95</v>
      </c>
      <c r="H170" s="56"/>
      <c r="I170" s="56"/>
      <c r="J170" s="2">
        <f t="shared" si="160"/>
        <v>0</v>
      </c>
      <c r="K170" s="2">
        <f t="shared" si="161"/>
        <v>0</v>
      </c>
      <c r="L170" s="16">
        <f t="shared" si="162"/>
        <v>0</v>
      </c>
      <c r="M170" s="17">
        <f t="shared" si="163"/>
        <v>0</v>
      </c>
      <c r="N170" s="17">
        <f t="shared" si="163"/>
        <v>0</v>
      </c>
      <c r="O170" s="2"/>
      <c r="P170" s="2"/>
      <c r="Q170" s="2"/>
      <c r="R170" s="2"/>
      <c r="S170" s="225">
        <v>749.55</v>
      </c>
      <c r="T170" s="61"/>
      <c r="U170" s="61"/>
      <c r="V170" s="62"/>
      <c r="W170" s="1"/>
      <c r="X170" s="15"/>
    </row>
    <row r="171" spans="1:24" ht="24" x14ac:dyDescent="0.2">
      <c r="A171" s="307"/>
      <c r="B171" s="310"/>
      <c r="C171" s="313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4">SUM(J168,J169,J170)</f>
        <v>0</v>
      </c>
      <c r="K171" s="12">
        <f t="shared" si="164"/>
        <v>0</v>
      </c>
      <c r="L171" s="12">
        <f t="shared" si="164"/>
        <v>0</v>
      </c>
      <c r="M171" s="12">
        <f t="shared" si="164"/>
        <v>0</v>
      </c>
      <c r="N171" s="12">
        <f t="shared" si="164"/>
        <v>0</v>
      </c>
      <c r="O171" s="12">
        <f t="shared" si="164"/>
        <v>0</v>
      </c>
      <c r="P171" s="12">
        <f t="shared" si="164"/>
        <v>0</v>
      </c>
      <c r="Q171" s="12">
        <f t="shared" si="164"/>
        <v>0</v>
      </c>
      <c r="R171" s="12">
        <f t="shared" si="164"/>
        <v>0</v>
      </c>
      <c r="S171" s="12">
        <f t="shared" si="164"/>
        <v>1499.1</v>
      </c>
      <c r="T171" s="12">
        <f t="shared" si="164"/>
        <v>0</v>
      </c>
      <c r="U171" s="12">
        <f t="shared" si="164"/>
        <v>0</v>
      </c>
      <c r="V171" s="63">
        <f t="shared" si="164"/>
        <v>0</v>
      </c>
      <c r="W171" s="12">
        <f t="shared" si="164"/>
        <v>0</v>
      </c>
      <c r="X171" s="13"/>
    </row>
    <row r="172" spans="1:24" x14ac:dyDescent="0.2">
      <c r="A172" s="307"/>
      <c r="B172" s="310"/>
      <c r="C172" s="313"/>
      <c r="D172" s="3" t="s">
        <v>17</v>
      </c>
      <c r="E172" s="58"/>
      <c r="F172" s="55">
        <v>5.98</v>
      </c>
      <c r="G172" s="55">
        <v>95</v>
      </c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07"/>
      <c r="B173" s="310"/>
      <c r="C173" s="313"/>
      <c r="D173" s="3" t="s">
        <v>18</v>
      </c>
      <c r="E173" s="58"/>
      <c r="F173" s="55">
        <v>5.98</v>
      </c>
      <c r="G173" s="55">
        <v>95</v>
      </c>
      <c r="H173" s="56"/>
      <c r="I173" s="56"/>
      <c r="J173" s="2">
        <f t="shared" ref="J173:J174" si="165">SUM(E173*F173)</f>
        <v>0</v>
      </c>
      <c r="K173" s="2">
        <f t="shared" ref="K173:K174" si="166">(E173*G173)</f>
        <v>0</v>
      </c>
      <c r="L173" s="16">
        <f t="shared" ref="L173:L174" si="167">SUM(J173,K173)</f>
        <v>0</v>
      </c>
      <c r="M173" s="17">
        <f t="shared" ref="M173:N174" si="168">SUM(J173-H173)</f>
        <v>0</v>
      </c>
      <c r="N173" s="17">
        <f t="shared" si="168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08"/>
      <c r="B174" s="311"/>
      <c r="C174" s="314"/>
      <c r="D174" s="3" t="s">
        <v>19</v>
      </c>
      <c r="E174" s="59"/>
      <c r="F174" s="55">
        <v>5.98</v>
      </c>
      <c r="G174" s="55">
        <v>95</v>
      </c>
      <c r="H174" s="56"/>
      <c r="I174" s="56"/>
      <c r="J174" s="2">
        <f t="shared" si="165"/>
        <v>0</v>
      </c>
      <c r="K174" s="2">
        <f t="shared" si="166"/>
        <v>0</v>
      </c>
      <c r="L174" s="16">
        <f t="shared" si="167"/>
        <v>0</v>
      </c>
      <c r="M174" s="17">
        <f t="shared" si="168"/>
        <v>0</v>
      </c>
      <c r="N174" s="17">
        <f t="shared" si="168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69">SUM(J172,J173,J174)</f>
        <v>0</v>
      </c>
      <c r="K175" s="12">
        <f t="shared" si="169"/>
        <v>0</v>
      </c>
      <c r="L175" s="12">
        <f t="shared" si="169"/>
        <v>0</v>
      </c>
      <c r="M175" s="12">
        <f t="shared" si="169"/>
        <v>0</v>
      </c>
      <c r="N175" s="12">
        <f t="shared" si="169"/>
        <v>0</v>
      </c>
      <c r="O175" s="12">
        <f t="shared" si="169"/>
        <v>0</v>
      </c>
      <c r="P175" s="12">
        <f t="shared" si="169"/>
        <v>0</v>
      </c>
      <c r="Q175" s="12">
        <f t="shared" si="169"/>
        <v>0</v>
      </c>
      <c r="R175" s="12">
        <f t="shared" si="169"/>
        <v>0</v>
      </c>
      <c r="S175" s="12">
        <f t="shared" si="169"/>
        <v>0</v>
      </c>
      <c r="T175" s="12">
        <f t="shared" si="169"/>
        <v>0</v>
      </c>
      <c r="U175" s="12">
        <f t="shared" si="169"/>
        <v>0</v>
      </c>
      <c r="V175" s="63">
        <f t="shared" si="169"/>
        <v>0</v>
      </c>
      <c r="W175" s="12">
        <f t="shared" si="169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70">SUM(J163+J167+J171+J175)</f>
        <v>0</v>
      </c>
      <c r="K176" s="40">
        <f t="shared" si="170"/>
        <v>0</v>
      </c>
      <c r="L176" s="40">
        <f t="shared" si="170"/>
        <v>0</v>
      </c>
      <c r="M176" s="40">
        <f t="shared" si="170"/>
        <v>0</v>
      </c>
      <c r="N176" s="40">
        <f t="shared" si="170"/>
        <v>0</v>
      </c>
      <c r="O176" s="40">
        <f>SUM(O163+O167+O171+O175)</f>
        <v>0</v>
      </c>
      <c r="P176" s="40">
        <f>SUM(P163+P167+P171+P175)</f>
        <v>0</v>
      </c>
      <c r="Q176" s="40">
        <f>SUM(Q163+Q167+Q171+Q175)</f>
        <v>0</v>
      </c>
      <c r="R176" s="40">
        <f t="shared" si="170"/>
        <v>0</v>
      </c>
      <c r="S176" s="40">
        <f t="shared" si="170"/>
        <v>1499.1</v>
      </c>
      <c r="T176" s="40">
        <f t="shared" si="170"/>
        <v>0</v>
      </c>
      <c r="U176" s="40">
        <f t="shared" si="170"/>
        <v>0</v>
      </c>
      <c r="V176" s="64">
        <f t="shared" si="170"/>
        <v>0</v>
      </c>
      <c r="W176" s="40">
        <f t="shared" si="170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E176+'2021'!E177</f>
        <v>42.66</v>
      </c>
      <c r="F177" s="27">
        <f>F176+'2021'!F177</f>
        <v>0</v>
      </c>
      <c r="G177" s="27">
        <f>G176+'2021'!G177</f>
        <v>0</v>
      </c>
      <c r="H177" s="27">
        <f>H176+'2021'!H177</f>
        <v>255.10000000000002</v>
      </c>
      <c r="I177" s="27">
        <f>I176+'2021'!I177</f>
        <v>2153.5</v>
      </c>
      <c r="J177" s="27">
        <f>J176+'2021'!J177</f>
        <v>255.10680000000002</v>
      </c>
      <c r="K177" s="27">
        <f>K176+'2021'!K177</f>
        <v>2153.5</v>
      </c>
      <c r="L177" s="27">
        <f>L176+'2021'!L177</f>
        <v>2408.6068000000005</v>
      </c>
      <c r="M177" s="27">
        <f>M176+'2021'!M177</f>
        <v>6.8000000000267846E-3</v>
      </c>
      <c r="N177" s="27">
        <f>N176+'2021'!N177</f>
        <v>2.2737367544323206E-13</v>
      </c>
      <c r="O177" s="27">
        <f>O176+'2021'!O177</f>
        <v>0</v>
      </c>
      <c r="P177" s="27">
        <f>P176+'2021'!P177</f>
        <v>0</v>
      </c>
      <c r="Q177" s="27">
        <f>Q176+'2021'!Q177</f>
        <v>0</v>
      </c>
      <c r="R177" s="27">
        <f>R176+'2021'!R177</f>
        <v>0</v>
      </c>
      <c r="S177" s="27">
        <f>S176+'2021'!S177</f>
        <v>1826.3</v>
      </c>
      <c r="T177" s="27">
        <f>(H177+P177)-R177</f>
        <v>255.10000000000002</v>
      </c>
      <c r="U177" s="27">
        <f>(I177+Q177)-S177</f>
        <v>327.20000000000005</v>
      </c>
      <c r="V177" s="27">
        <f>V176+'2021'!V177</f>
        <v>0</v>
      </c>
      <c r="W177" s="27">
        <f>W176+'2021'!W177</f>
        <v>0</v>
      </c>
      <c r="X177" s="27">
        <f>X176+'2021'!X177</f>
        <v>0</v>
      </c>
    </row>
    <row r="178" spans="1:24" x14ac:dyDescent="0.2">
      <c r="A178" s="300">
        <v>10</v>
      </c>
      <c r="B178" s="294" t="s">
        <v>20</v>
      </c>
      <c r="C178" s="297" t="s">
        <v>21</v>
      </c>
      <c r="D178" s="3" t="s">
        <v>8</v>
      </c>
      <c r="E178" s="58">
        <v>2536.1849999999999</v>
      </c>
      <c r="F178" s="60">
        <v>6.02</v>
      </c>
      <c r="G178" s="224">
        <v>95</v>
      </c>
      <c r="H178" s="56">
        <v>15267.833699999999</v>
      </c>
      <c r="I178" s="183">
        <v>240937.57499999998</v>
      </c>
      <c r="J178" s="2">
        <f>(E178*F178)</f>
        <v>15267.833699999999</v>
      </c>
      <c r="K178" s="2">
        <f>(E178*G178)</f>
        <v>240937.57499999998</v>
      </c>
      <c r="L178" s="16">
        <f>SUM(J178,K178)</f>
        <v>256205.40869999997</v>
      </c>
      <c r="M178" s="17">
        <f>SUM(J178-H178)</f>
        <v>0</v>
      </c>
      <c r="N178" s="17">
        <f>SUM(K178-I178)</f>
        <v>0</v>
      </c>
      <c r="O178" s="2"/>
      <c r="P178" s="2"/>
      <c r="Q178" s="2"/>
      <c r="R178" s="2"/>
      <c r="S178" s="62"/>
      <c r="T178" s="61"/>
      <c r="U178" s="61"/>
      <c r="V178" s="62"/>
      <c r="W178" s="1"/>
      <c r="X178" s="15"/>
    </row>
    <row r="179" spans="1:24" x14ac:dyDescent="0.2">
      <c r="A179" s="301"/>
      <c r="B179" s="295"/>
      <c r="C179" s="298"/>
      <c r="D179" s="3" t="s">
        <v>9</v>
      </c>
      <c r="E179" s="59">
        <v>2226.0410000000002</v>
      </c>
      <c r="F179" s="60">
        <v>6.02</v>
      </c>
      <c r="G179" s="224">
        <v>95</v>
      </c>
      <c r="H179" s="56">
        <v>13400.766820000001</v>
      </c>
      <c r="I179" s="183">
        <v>211473.89500000002</v>
      </c>
      <c r="J179" s="2">
        <f>(E179*F179)</f>
        <v>13400.766820000001</v>
      </c>
      <c r="K179" s="2">
        <f t="shared" ref="K179:K180" si="171">(E179*G179)</f>
        <v>211473.89500000002</v>
      </c>
      <c r="L179" s="16">
        <f t="shared" ref="L179:L181" si="172">SUM(J179,K179)</f>
        <v>224874.66182000001</v>
      </c>
      <c r="M179" s="17">
        <f t="shared" ref="M179:N181" si="173">SUM(J179-H179)</f>
        <v>0</v>
      </c>
      <c r="N179" s="17">
        <f t="shared" si="173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301"/>
      <c r="B180" s="295"/>
      <c r="C180" s="298"/>
      <c r="D180" s="69" t="s">
        <v>63</v>
      </c>
      <c r="E180" s="59"/>
      <c r="F180" s="60">
        <v>6.02</v>
      </c>
      <c r="G180" s="55">
        <v>95</v>
      </c>
      <c r="H180" s="56">
        <v>0</v>
      </c>
      <c r="I180" s="56">
        <v>0</v>
      </c>
      <c r="J180" s="2">
        <f>(E180*F180)</f>
        <v>0</v>
      </c>
      <c r="K180" s="2">
        <f t="shared" si="171"/>
        <v>0</v>
      </c>
      <c r="L180" s="16">
        <f t="shared" si="172"/>
        <v>0</v>
      </c>
      <c r="M180" s="17">
        <f t="shared" si="173"/>
        <v>0</v>
      </c>
      <c r="N180" s="17">
        <f t="shared" si="173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301"/>
      <c r="B181" s="295"/>
      <c r="C181" s="298"/>
      <c r="D181" s="69" t="s">
        <v>65</v>
      </c>
      <c r="E181" s="57">
        <v>2492.576</v>
      </c>
      <c r="F181" s="60">
        <v>6.02</v>
      </c>
      <c r="G181" s="55">
        <v>47.5</v>
      </c>
      <c r="H181" s="56">
        <v>15005.307519999998</v>
      </c>
      <c r="I181" s="183">
        <v>118397.36</v>
      </c>
      <c r="J181" s="16">
        <f t="shared" ref="J181" si="174">(E181*F181)</f>
        <v>15005.307519999998</v>
      </c>
      <c r="K181" s="16">
        <f>SUM(E181*G181)</f>
        <v>118397.36</v>
      </c>
      <c r="L181" s="16">
        <f t="shared" si="172"/>
        <v>133402.66751999999</v>
      </c>
      <c r="M181" s="17">
        <f t="shared" si="173"/>
        <v>0</v>
      </c>
      <c r="N181" s="17">
        <f t="shared" si="173"/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ht="24" x14ac:dyDescent="0.2">
      <c r="A182" s="301"/>
      <c r="B182" s="295"/>
      <c r="C182" s="298"/>
      <c r="D182" s="23" t="s">
        <v>52</v>
      </c>
      <c r="E182" s="12">
        <f>SUM(E178,E179,E180:E181)</f>
        <v>7254.8020000000006</v>
      </c>
      <c r="F182" s="12"/>
      <c r="G182" s="12"/>
      <c r="H182" s="12">
        <f>SUM(H178,H179,H180:H181)</f>
        <v>43673.908039999995</v>
      </c>
      <c r="I182" s="12">
        <f t="shared" ref="I182:W182" si="175">SUM(I178,I179,I180:I181)</f>
        <v>570808.82999999996</v>
      </c>
      <c r="J182" s="12">
        <f t="shared" si="175"/>
        <v>43673.908039999995</v>
      </c>
      <c r="K182" s="12">
        <f t="shared" si="175"/>
        <v>570808.82999999996</v>
      </c>
      <c r="L182" s="12">
        <f t="shared" si="175"/>
        <v>614482.73803999997</v>
      </c>
      <c r="M182" s="12">
        <f t="shared" si="175"/>
        <v>0</v>
      </c>
      <c r="N182" s="12">
        <f t="shared" si="175"/>
        <v>0</v>
      </c>
      <c r="O182" s="12">
        <f t="shared" si="175"/>
        <v>0</v>
      </c>
      <c r="P182" s="12">
        <f t="shared" si="175"/>
        <v>0</v>
      </c>
      <c r="Q182" s="12">
        <f t="shared" si="175"/>
        <v>0</v>
      </c>
      <c r="R182" s="12">
        <f t="shared" si="175"/>
        <v>0</v>
      </c>
      <c r="S182" s="12">
        <f t="shared" si="175"/>
        <v>0</v>
      </c>
      <c r="T182" s="12">
        <f t="shared" si="175"/>
        <v>0</v>
      </c>
      <c r="U182" s="12">
        <f t="shared" si="175"/>
        <v>0</v>
      </c>
      <c r="V182" s="12">
        <f t="shared" si="175"/>
        <v>0</v>
      </c>
      <c r="W182" s="12">
        <f t="shared" si="175"/>
        <v>0</v>
      </c>
      <c r="X182" s="13"/>
    </row>
    <row r="183" spans="1:24" x14ac:dyDescent="0.2">
      <c r="A183" s="301"/>
      <c r="B183" s="295"/>
      <c r="C183" s="298"/>
      <c r="D183" s="3" t="s">
        <v>11</v>
      </c>
      <c r="E183" s="58">
        <v>2610.4679999999998</v>
      </c>
      <c r="F183" s="60">
        <v>6.02</v>
      </c>
      <c r="G183" s="55">
        <v>47.5</v>
      </c>
      <c r="H183" s="56">
        <v>15715.017359999998</v>
      </c>
      <c r="I183" s="183">
        <v>123997.23</v>
      </c>
      <c r="J183" s="2">
        <f>(E183*F183)</f>
        <v>15715.017359999998</v>
      </c>
      <c r="K183" s="2">
        <f>(E183*G183)</f>
        <v>123997.23</v>
      </c>
      <c r="L183" s="16">
        <f>SUM(J183,K183)</f>
        <v>139712.24735999998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301"/>
      <c r="B184" s="295"/>
      <c r="C184" s="298"/>
      <c r="D184" s="3" t="s">
        <v>12</v>
      </c>
      <c r="E184" s="58">
        <v>2826.3180000000002</v>
      </c>
      <c r="F184" s="60">
        <v>6.02</v>
      </c>
      <c r="G184" s="55">
        <v>47.5</v>
      </c>
      <c r="H184" s="56">
        <v>17014.434359999999</v>
      </c>
      <c r="I184" s="56">
        <v>134250.10500000001</v>
      </c>
      <c r="J184" s="2">
        <f>(E184*F184)</f>
        <v>17014.434359999999</v>
      </c>
      <c r="K184" s="2">
        <f t="shared" ref="K184:K185" si="176">(E184*G184)</f>
        <v>134250.10500000001</v>
      </c>
      <c r="L184" s="16">
        <f t="shared" ref="L184:L185" si="177">SUM(J184,K184)</f>
        <v>151264.53936</v>
      </c>
      <c r="M184" s="17">
        <f t="shared" ref="M184:N185" si="178">SUM(J184-H184)</f>
        <v>0</v>
      </c>
      <c r="N184" s="17">
        <f t="shared" si="178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301"/>
      <c r="B185" s="296"/>
      <c r="C185" s="298"/>
      <c r="D185" s="3" t="s">
        <v>13</v>
      </c>
      <c r="E185" s="58">
        <v>2525.0940000000001</v>
      </c>
      <c r="F185" s="60">
        <v>6.02</v>
      </c>
      <c r="G185" s="55">
        <v>47.5</v>
      </c>
      <c r="H185" s="56">
        <v>15201.06588</v>
      </c>
      <c r="I185" s="56">
        <v>119941.965</v>
      </c>
      <c r="J185" s="2">
        <f>(E185*F185)</f>
        <v>15201.06588</v>
      </c>
      <c r="K185" s="2">
        <f t="shared" si="176"/>
        <v>119941.965</v>
      </c>
      <c r="L185" s="16">
        <f t="shared" si="177"/>
        <v>135143.03088000001</v>
      </c>
      <c r="M185" s="17">
        <f t="shared" si="178"/>
        <v>0</v>
      </c>
      <c r="N185" s="17">
        <f t="shared" si="178"/>
        <v>0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301"/>
      <c r="B186" s="176"/>
      <c r="C186" s="298"/>
      <c r="D186" s="23" t="s">
        <v>53</v>
      </c>
      <c r="E186" s="12">
        <f>SUM(E183,E184,E185)</f>
        <v>7961.88</v>
      </c>
      <c r="F186" s="12"/>
      <c r="G186" s="12"/>
      <c r="H186" s="12">
        <f t="shared" ref="H186:W186" si="179">SUM(H183,H184,H185)</f>
        <v>47930.517599999999</v>
      </c>
      <c r="I186" s="12">
        <f t="shared" si="179"/>
        <v>378189.30000000005</v>
      </c>
      <c r="J186" s="12">
        <f t="shared" si="179"/>
        <v>47930.517599999999</v>
      </c>
      <c r="K186" s="12">
        <f t="shared" si="179"/>
        <v>378189.30000000005</v>
      </c>
      <c r="L186" s="12">
        <f t="shared" si="179"/>
        <v>426119.81759999995</v>
      </c>
      <c r="M186" s="12">
        <f t="shared" si="179"/>
        <v>0</v>
      </c>
      <c r="N186" s="12">
        <f t="shared" si="179"/>
        <v>0</v>
      </c>
      <c r="O186" s="12">
        <f t="shared" si="179"/>
        <v>0</v>
      </c>
      <c r="P186" s="12">
        <f t="shared" si="179"/>
        <v>0</v>
      </c>
      <c r="Q186" s="12">
        <f t="shared" si="179"/>
        <v>0</v>
      </c>
      <c r="R186" s="12">
        <f t="shared" si="179"/>
        <v>0</v>
      </c>
      <c r="S186" s="12">
        <f t="shared" si="179"/>
        <v>0</v>
      </c>
      <c r="T186" s="12">
        <f t="shared" si="179"/>
        <v>0</v>
      </c>
      <c r="U186" s="12">
        <f t="shared" si="179"/>
        <v>0</v>
      </c>
      <c r="V186" s="63">
        <f t="shared" si="179"/>
        <v>0</v>
      </c>
      <c r="W186" s="12">
        <f t="shared" si="179"/>
        <v>0</v>
      </c>
      <c r="X186" s="13"/>
    </row>
    <row r="187" spans="1:24" x14ac:dyDescent="0.2">
      <c r="A187" s="301"/>
      <c r="B187" s="294" t="s">
        <v>29</v>
      </c>
      <c r="C187" s="298"/>
      <c r="D187" s="3" t="s">
        <v>14</v>
      </c>
      <c r="E187" s="58">
        <v>2769.9740000000002</v>
      </c>
      <c r="F187" s="60">
        <v>6.02</v>
      </c>
      <c r="G187" s="55">
        <v>47.5</v>
      </c>
      <c r="H187" s="56">
        <v>16675.243480000001</v>
      </c>
      <c r="I187" s="56">
        <v>131573.76500000001</v>
      </c>
      <c r="J187" s="2">
        <f>(E187*F187)</f>
        <v>16675.243480000001</v>
      </c>
      <c r="K187" s="2">
        <f>(E187*G187)</f>
        <v>131573.76500000001</v>
      </c>
      <c r="L187" s="16">
        <f>SUM(J187,K187)</f>
        <v>148249.00848000002</v>
      </c>
      <c r="M187" s="17">
        <f>SUM(J187-H187)</f>
        <v>0</v>
      </c>
      <c r="N187" s="17">
        <f>SUM(K187-I187)</f>
        <v>0</v>
      </c>
      <c r="O187" s="2"/>
      <c r="P187" s="2"/>
      <c r="Q187" s="2"/>
      <c r="R187" s="2"/>
      <c r="S187" s="225">
        <v>994770</v>
      </c>
      <c r="T187" s="61"/>
      <c r="U187" s="61"/>
      <c r="V187" s="62"/>
      <c r="W187" s="1"/>
      <c r="X187" s="15"/>
    </row>
    <row r="188" spans="1:24" x14ac:dyDescent="0.2">
      <c r="A188" s="301"/>
      <c r="B188" s="295"/>
      <c r="C188" s="298"/>
      <c r="D188" s="3" t="s">
        <v>15</v>
      </c>
      <c r="E188" s="58">
        <v>2768.4430000000002</v>
      </c>
      <c r="F188" s="60">
        <v>6.02</v>
      </c>
      <c r="G188" s="55">
        <v>47.5</v>
      </c>
      <c r="H188" s="56">
        <v>16666.03</v>
      </c>
      <c r="I188" s="56">
        <v>131501.04250000001</v>
      </c>
      <c r="J188" s="2">
        <f>(E188*F188)</f>
        <v>16666.026860000002</v>
      </c>
      <c r="K188" s="2">
        <f t="shared" ref="K188:K189" si="180">(E188*G188)</f>
        <v>131501.04250000001</v>
      </c>
      <c r="L188" s="16">
        <f t="shared" ref="L188:L189" si="181">SUM(J188,K188)</f>
        <v>148167.06936000002</v>
      </c>
      <c r="M188" s="17">
        <f t="shared" ref="M188:N189" si="182">SUM(J188-H188)</f>
        <v>-3.139999997074483E-3</v>
      </c>
      <c r="N188" s="17">
        <f t="shared" si="182"/>
        <v>0</v>
      </c>
      <c r="O188" s="2"/>
      <c r="P188" s="2"/>
      <c r="Q188" s="2"/>
      <c r="R188" s="2"/>
      <c r="S188" s="227">
        <v>226205.74</v>
      </c>
      <c r="T188" s="218"/>
      <c r="U188" s="61"/>
      <c r="V188" s="62"/>
      <c r="W188" s="1"/>
      <c r="X188" s="15"/>
    </row>
    <row r="189" spans="1:24" ht="48" x14ac:dyDescent="0.2">
      <c r="A189" s="301"/>
      <c r="B189" s="295"/>
      <c r="C189" s="298"/>
      <c r="D189" s="3" t="s">
        <v>16</v>
      </c>
      <c r="E189" s="67">
        <v>2660.4760000000001</v>
      </c>
      <c r="F189" s="60">
        <v>6.02</v>
      </c>
      <c r="G189" s="55">
        <v>47.5</v>
      </c>
      <c r="H189" s="56">
        <v>16016.06552</v>
      </c>
      <c r="I189" s="56">
        <v>126372.61</v>
      </c>
      <c r="J189" s="2">
        <f>(E189*F189)</f>
        <v>16016.06552</v>
      </c>
      <c r="K189" s="2">
        <f t="shared" si="180"/>
        <v>126372.61</v>
      </c>
      <c r="L189" s="16">
        <f t="shared" si="181"/>
        <v>142388.67551999999</v>
      </c>
      <c r="M189" s="17">
        <f t="shared" si="182"/>
        <v>0</v>
      </c>
      <c r="N189" s="17">
        <f t="shared" si="182"/>
        <v>0</v>
      </c>
      <c r="O189" s="2"/>
      <c r="P189" s="2"/>
      <c r="Q189" s="2"/>
      <c r="R189" s="2"/>
      <c r="S189" s="62"/>
      <c r="T189" s="61"/>
      <c r="U189" s="61"/>
      <c r="V189" s="62"/>
      <c r="W189" s="1"/>
      <c r="X189" s="15" t="s">
        <v>102</v>
      </c>
    </row>
    <row r="190" spans="1:24" ht="24" x14ac:dyDescent="0.2">
      <c r="A190" s="301"/>
      <c r="B190" s="295"/>
      <c r="C190" s="298"/>
      <c r="D190" s="23" t="s">
        <v>54</v>
      </c>
      <c r="E190" s="12">
        <f>SUM(E187,E188,E189)</f>
        <v>8198.893</v>
      </c>
      <c r="F190" s="12"/>
      <c r="G190" s="12"/>
      <c r="H190" s="12">
        <f t="shared" ref="H190:W190" si="183">SUM(H187,H188,H189)</f>
        <v>49357.339000000007</v>
      </c>
      <c r="I190" s="12">
        <f t="shared" si="183"/>
        <v>389447.41749999998</v>
      </c>
      <c r="J190" s="12">
        <f t="shared" si="183"/>
        <v>49357.335860000007</v>
      </c>
      <c r="K190" s="12">
        <f t="shared" si="183"/>
        <v>389447.41749999998</v>
      </c>
      <c r="L190" s="12">
        <f t="shared" si="183"/>
        <v>438804.75336000003</v>
      </c>
      <c r="M190" s="12">
        <f t="shared" si="183"/>
        <v>-3.139999997074483E-3</v>
      </c>
      <c r="N190" s="12">
        <f t="shared" si="183"/>
        <v>0</v>
      </c>
      <c r="O190" s="12">
        <f t="shared" si="183"/>
        <v>0</v>
      </c>
      <c r="P190" s="12">
        <f t="shared" si="183"/>
        <v>0</v>
      </c>
      <c r="Q190" s="12">
        <f t="shared" si="183"/>
        <v>0</v>
      </c>
      <c r="R190" s="12">
        <f t="shared" si="183"/>
        <v>0</v>
      </c>
      <c r="S190" s="12">
        <f t="shared" si="183"/>
        <v>1220975.74</v>
      </c>
      <c r="T190" s="12">
        <f t="shared" si="183"/>
        <v>0</v>
      </c>
      <c r="U190" s="12">
        <f t="shared" si="183"/>
        <v>0</v>
      </c>
      <c r="V190" s="63">
        <f t="shared" si="183"/>
        <v>0</v>
      </c>
      <c r="W190" s="12">
        <f t="shared" si="183"/>
        <v>0</v>
      </c>
      <c r="X190" s="13"/>
    </row>
    <row r="191" spans="1:24" x14ac:dyDescent="0.2">
      <c r="A191" s="301"/>
      <c r="B191" s="295"/>
      <c r="C191" s="298"/>
      <c r="D191" s="3" t="s">
        <v>17</v>
      </c>
      <c r="E191" s="58">
        <v>2685.1860000000001</v>
      </c>
      <c r="F191" s="60">
        <v>6.02</v>
      </c>
      <c r="G191" s="55">
        <v>47.5</v>
      </c>
      <c r="H191" s="56">
        <v>16164.81972</v>
      </c>
      <c r="I191" s="56">
        <v>127546.33500000001</v>
      </c>
      <c r="J191" s="2">
        <f>(E191*F191)</f>
        <v>16164.81972</v>
      </c>
      <c r="K191" s="2">
        <f>(E191*G191)</f>
        <v>127546.33500000001</v>
      </c>
      <c r="L191" s="16">
        <f>SUM(J191,K191)</f>
        <v>143711.15471999999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301"/>
      <c r="B192" s="295"/>
      <c r="C192" s="298"/>
      <c r="D192" s="3" t="s">
        <v>18</v>
      </c>
      <c r="E192" s="58">
        <v>2016.4349999999999</v>
      </c>
      <c r="F192" s="60">
        <v>6.02</v>
      </c>
      <c r="G192" s="55">
        <v>47.5</v>
      </c>
      <c r="H192" s="56">
        <v>12138.938699999999</v>
      </c>
      <c r="I192" s="56">
        <v>95780.662499999991</v>
      </c>
      <c r="J192" s="2">
        <f>(E192*F192)</f>
        <v>12138.938699999999</v>
      </c>
      <c r="K192" s="2">
        <f t="shared" ref="K192:K193" si="184">(E192*G192)</f>
        <v>95780.662499999991</v>
      </c>
      <c r="L192" s="16">
        <f t="shared" ref="L192:L193" si="185">SUM(J192,K192)</f>
        <v>107919.60119999999</v>
      </c>
      <c r="M192" s="17">
        <f t="shared" ref="M192:N193" si="186">SUM(J192-H192)</f>
        <v>0</v>
      </c>
      <c r="N192" s="17">
        <f t="shared" si="186"/>
        <v>0</v>
      </c>
      <c r="O192" s="2"/>
      <c r="P192" s="2"/>
      <c r="Q192" s="2"/>
      <c r="R192" s="2"/>
      <c r="S192" s="225">
        <v>470000</v>
      </c>
      <c r="T192" s="61"/>
      <c r="U192" s="61"/>
      <c r="V192" s="62"/>
      <c r="W192" s="1"/>
      <c r="X192" s="15"/>
    </row>
    <row r="193" spans="1:24" x14ac:dyDescent="0.2">
      <c r="A193" s="302"/>
      <c r="B193" s="296"/>
      <c r="C193" s="299"/>
      <c r="D193" s="3" t="s">
        <v>19</v>
      </c>
      <c r="E193" s="67">
        <v>1442.7940000000001</v>
      </c>
      <c r="F193" s="60">
        <v>6.02</v>
      </c>
      <c r="G193" s="55">
        <v>47.5</v>
      </c>
      <c r="H193" s="56">
        <v>8685.6198800000002</v>
      </c>
      <c r="I193" s="56">
        <v>68532.715000000011</v>
      </c>
      <c r="J193" s="2">
        <f>(E193*F193)</f>
        <v>8685.6198800000002</v>
      </c>
      <c r="K193" s="2">
        <f t="shared" si="184"/>
        <v>68532.715000000011</v>
      </c>
      <c r="L193" s="16">
        <f t="shared" si="185"/>
        <v>77218.334880000009</v>
      </c>
      <c r="M193" s="17">
        <f t="shared" si="186"/>
        <v>0</v>
      </c>
      <c r="N193" s="17">
        <f t="shared" si="186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6144.415</v>
      </c>
      <c r="F194" s="12"/>
      <c r="G194" s="12"/>
      <c r="H194" s="12">
        <f t="shared" ref="H194:W194" si="187">SUM(H191,H192,H193)</f>
        <v>36989.378299999997</v>
      </c>
      <c r="I194" s="12">
        <f t="shared" si="187"/>
        <v>291859.71250000002</v>
      </c>
      <c r="J194" s="12">
        <f t="shared" si="187"/>
        <v>36989.378299999997</v>
      </c>
      <c r="K194" s="12">
        <f t="shared" si="187"/>
        <v>291859.71250000002</v>
      </c>
      <c r="L194" s="12">
        <f t="shared" si="187"/>
        <v>328849.09080000001</v>
      </c>
      <c r="M194" s="12">
        <f t="shared" si="187"/>
        <v>0</v>
      </c>
      <c r="N194" s="12">
        <f t="shared" si="187"/>
        <v>0</v>
      </c>
      <c r="O194" s="12">
        <f t="shared" si="187"/>
        <v>0</v>
      </c>
      <c r="P194" s="12">
        <f t="shared" si="187"/>
        <v>0</v>
      </c>
      <c r="Q194" s="12">
        <f t="shared" si="187"/>
        <v>0</v>
      </c>
      <c r="R194" s="12">
        <f t="shared" si="187"/>
        <v>0</v>
      </c>
      <c r="S194" s="12">
        <f t="shared" si="187"/>
        <v>470000</v>
      </c>
      <c r="T194" s="12">
        <f t="shared" si="187"/>
        <v>0</v>
      </c>
      <c r="U194" s="12">
        <f t="shared" si="187"/>
        <v>0</v>
      </c>
      <c r="V194" s="63">
        <f t="shared" si="187"/>
        <v>0</v>
      </c>
      <c r="W194" s="12">
        <f t="shared" si="187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29559.99</v>
      </c>
      <c r="F195" s="40"/>
      <c r="G195" s="40"/>
      <c r="H195" s="40">
        <f>SUM(H182+H186+H190+H194)</f>
        <v>177951.14293999999</v>
      </c>
      <c r="I195" s="40">
        <f t="shared" ref="I195:W195" si="188">SUM(I182+I186+I190+I194)</f>
        <v>1630305.2599999998</v>
      </c>
      <c r="J195" s="40">
        <f t="shared" si="188"/>
        <v>177951.1398</v>
      </c>
      <c r="K195" s="40">
        <f t="shared" si="188"/>
        <v>1630305.2599999998</v>
      </c>
      <c r="L195" s="40">
        <f t="shared" si="188"/>
        <v>1808256.3997999998</v>
      </c>
      <c r="M195" s="40">
        <f t="shared" si="188"/>
        <v>-3.139999997074483E-3</v>
      </c>
      <c r="N195" s="40">
        <f t="shared" si="188"/>
        <v>0</v>
      </c>
      <c r="O195" s="40">
        <f>SUM(O182+O186+O190+O194)</f>
        <v>0</v>
      </c>
      <c r="P195" s="40">
        <f t="shared" ref="P195:R195" si="189">SUM(P182+P186+P190+P194)</f>
        <v>0</v>
      </c>
      <c r="Q195" s="40">
        <f t="shared" si="189"/>
        <v>0</v>
      </c>
      <c r="R195" s="40">
        <f t="shared" si="189"/>
        <v>0</v>
      </c>
      <c r="S195" s="64">
        <f>SUM(S182+S186+S190+S194)</f>
        <v>1690975.74</v>
      </c>
      <c r="T195" s="64">
        <f t="shared" ref="T195:U195" si="190">SUM(T182+T186+T190+T194)</f>
        <v>0</v>
      </c>
      <c r="U195" s="64">
        <f t="shared" si="190"/>
        <v>0</v>
      </c>
      <c r="V195" s="64">
        <f t="shared" si="188"/>
        <v>0</v>
      </c>
      <c r="W195" s="40">
        <f t="shared" si="188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E195+'2021'!E196</f>
        <v>326739.08199999999</v>
      </c>
      <c r="F196" s="27">
        <f>F195+'2021'!F196</f>
        <v>0</v>
      </c>
      <c r="G196" s="27">
        <f>G195+'2021'!G196</f>
        <v>0</v>
      </c>
      <c r="H196" s="27">
        <f>H195+'2021'!H196</f>
        <v>1532087.0760199998</v>
      </c>
      <c r="I196" s="27">
        <f>I195+'2021'!I196</f>
        <v>10047373.172</v>
      </c>
      <c r="J196" s="27">
        <f>J195+'2021'!J196</f>
        <v>1555839.6659999997</v>
      </c>
      <c r="K196" s="27">
        <f>K195+'2021'!K196</f>
        <v>10183496.976000002</v>
      </c>
      <c r="L196" s="27">
        <f>L195+'2021'!L196</f>
        <v>11739336.642000001</v>
      </c>
      <c r="M196" s="27">
        <f>M195+'2021'!M196</f>
        <v>23752.589979999961</v>
      </c>
      <c r="N196" s="27">
        <f>N195+'2021'!N196</f>
        <v>136123.80400000006</v>
      </c>
      <c r="O196" s="27">
        <f>O195+'2021'!O196</f>
        <v>0</v>
      </c>
      <c r="P196" s="27">
        <f>P195+'2021'!P196</f>
        <v>0</v>
      </c>
      <c r="Q196" s="27">
        <f>Q195+'2021'!Q196</f>
        <v>0</v>
      </c>
      <c r="R196" s="27">
        <f>R195+'2021'!R196</f>
        <v>133883.42000000001</v>
      </c>
      <c r="S196" s="27">
        <f>S195+'2021'!S196</f>
        <v>9718152.7899999991</v>
      </c>
      <c r="T196" s="27">
        <f>(H196+P196)-R196</f>
        <v>1398203.6560199999</v>
      </c>
      <c r="U196" s="27">
        <f>(I196+Q196)-S196</f>
        <v>329220.38200000115</v>
      </c>
      <c r="V196" s="27">
        <f>V195+'2021'!V196</f>
        <v>0</v>
      </c>
      <c r="W196" s="27">
        <f>W195+'2021'!W196</f>
        <v>0</v>
      </c>
      <c r="X196" s="27">
        <f>X195+'2021'!X196</f>
        <v>0</v>
      </c>
    </row>
    <row r="197" spans="1:24" x14ac:dyDescent="0.2">
      <c r="A197" s="300">
        <v>11</v>
      </c>
      <c r="B197" s="294" t="s">
        <v>34</v>
      </c>
      <c r="C197" s="303" t="s">
        <v>30</v>
      </c>
      <c r="D197" s="3" t="s">
        <v>8</v>
      </c>
      <c r="E197" s="58">
        <v>161.81299999999999</v>
      </c>
      <c r="F197" s="60">
        <v>6.02</v>
      </c>
      <c r="G197" s="55">
        <v>95</v>
      </c>
      <c r="H197" s="56">
        <v>974.11425999999983</v>
      </c>
      <c r="I197" s="183">
        <v>15372.234999999999</v>
      </c>
      <c r="J197" s="2">
        <f>(E197*F197)</f>
        <v>974.11425999999983</v>
      </c>
      <c r="K197" s="2">
        <f>(E197*G197)</f>
        <v>15372.234999999999</v>
      </c>
      <c r="L197" s="16">
        <f>SUM(J197,K197)</f>
        <v>16346.349259999999</v>
      </c>
      <c r="M197" s="17">
        <f>SUM(J197-H197)</f>
        <v>0</v>
      </c>
      <c r="N197" s="17">
        <f>SUM(K197-I197)</f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/>
    </row>
    <row r="198" spans="1:24" x14ac:dyDescent="0.2">
      <c r="A198" s="301"/>
      <c r="B198" s="295"/>
      <c r="C198" s="304"/>
      <c r="D198" s="3" t="s">
        <v>9</v>
      </c>
      <c r="E198" s="59">
        <v>163.77799999999999</v>
      </c>
      <c r="F198" s="60">
        <v>6.02</v>
      </c>
      <c r="G198" s="55">
        <v>95</v>
      </c>
      <c r="H198" s="56">
        <v>985.94355999999993</v>
      </c>
      <c r="I198" s="183">
        <v>15558.91</v>
      </c>
      <c r="J198" s="2">
        <f>(E198*F198)</f>
        <v>985.94355999999993</v>
      </c>
      <c r="K198" s="2">
        <f t="shared" ref="K198:K199" si="191">(E198*G198)</f>
        <v>15558.91</v>
      </c>
      <c r="L198" s="16">
        <f t="shared" ref="L198:L200" si="192">SUM(J198,K198)</f>
        <v>16544.85356</v>
      </c>
      <c r="M198" s="17">
        <f t="shared" ref="M198:N200" si="193">SUM(J198-H198)</f>
        <v>0</v>
      </c>
      <c r="N198" s="17">
        <f t="shared" si="193"/>
        <v>0</v>
      </c>
      <c r="O198" s="2"/>
      <c r="P198" s="2"/>
      <c r="Q198" s="2"/>
      <c r="R198" s="2"/>
      <c r="S198" s="62"/>
      <c r="T198" s="61"/>
      <c r="U198" s="61"/>
      <c r="V198" s="62"/>
      <c r="W198" s="1"/>
      <c r="X198" s="15"/>
    </row>
    <row r="199" spans="1:24" ht="23.25" customHeight="1" x14ac:dyDescent="0.2">
      <c r="A199" s="301"/>
      <c r="B199" s="295"/>
      <c r="C199" s="304"/>
      <c r="D199" s="69" t="s">
        <v>65</v>
      </c>
      <c r="E199" s="59">
        <v>183.35900000000001</v>
      </c>
      <c r="F199" s="60">
        <v>6.02</v>
      </c>
      <c r="G199" s="55">
        <v>95</v>
      </c>
      <c r="H199" s="56">
        <v>1103.8211799999999</v>
      </c>
      <c r="I199" s="183">
        <v>17419.105</v>
      </c>
      <c r="J199" s="2">
        <f>(E199*F199)</f>
        <v>1103.8211799999999</v>
      </c>
      <c r="K199" s="2">
        <f t="shared" si="191"/>
        <v>17419.105</v>
      </c>
      <c r="L199" s="16">
        <f t="shared" si="192"/>
        <v>18522.926179999999</v>
      </c>
      <c r="M199" s="17">
        <f t="shared" si="193"/>
        <v>0</v>
      </c>
      <c r="N199" s="17">
        <f t="shared" si="193"/>
        <v>0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4" ht="24" hidden="1" x14ac:dyDescent="0.2">
      <c r="A200" s="301"/>
      <c r="B200" s="295"/>
      <c r="C200" s="304"/>
      <c r="D200" s="69" t="s">
        <v>64</v>
      </c>
      <c r="E200" s="57"/>
      <c r="F200" s="60"/>
      <c r="G200" s="55"/>
      <c r="H200" s="56"/>
      <c r="I200" s="56"/>
      <c r="J200" s="16">
        <f t="shared" ref="J200" si="194">(E200*F200)</f>
        <v>0</v>
      </c>
      <c r="K200" s="16">
        <f>SUM(E200*G200)</f>
        <v>0</v>
      </c>
      <c r="L200" s="16">
        <f t="shared" si="192"/>
        <v>0</v>
      </c>
      <c r="M200" s="17">
        <f t="shared" si="193"/>
        <v>0</v>
      </c>
      <c r="N200" s="17">
        <f t="shared" si="193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301"/>
      <c r="B201" s="295"/>
      <c r="C201" s="304"/>
      <c r="D201" s="23" t="s">
        <v>52</v>
      </c>
      <c r="E201" s="12">
        <f>SUM(E197,E198,E199:E200)</f>
        <v>508.95000000000005</v>
      </c>
      <c r="F201" s="12"/>
      <c r="G201" s="12"/>
      <c r="H201" s="12">
        <f t="shared" ref="H201:W201" si="195">SUM(H197,H198,H199:H200)</f>
        <v>3063.8789999999999</v>
      </c>
      <c r="I201" s="12">
        <f t="shared" si="195"/>
        <v>48350.25</v>
      </c>
      <c r="J201" s="12">
        <f t="shared" si="195"/>
        <v>3063.8789999999999</v>
      </c>
      <c r="K201" s="12">
        <f t="shared" si="195"/>
        <v>48350.25</v>
      </c>
      <c r="L201" s="12">
        <f t="shared" si="195"/>
        <v>51414.129000000001</v>
      </c>
      <c r="M201" s="12">
        <f t="shared" si="195"/>
        <v>0</v>
      </c>
      <c r="N201" s="12">
        <f t="shared" si="195"/>
        <v>0</v>
      </c>
      <c r="O201" s="12">
        <f t="shared" si="195"/>
        <v>0</v>
      </c>
      <c r="P201" s="12">
        <f t="shared" si="195"/>
        <v>0</v>
      </c>
      <c r="Q201" s="12">
        <f t="shared" si="195"/>
        <v>0</v>
      </c>
      <c r="R201" s="12">
        <f t="shared" si="195"/>
        <v>0</v>
      </c>
      <c r="S201" s="12">
        <f t="shared" si="195"/>
        <v>0</v>
      </c>
      <c r="T201" s="12">
        <f t="shared" si="195"/>
        <v>0</v>
      </c>
      <c r="U201" s="12">
        <f t="shared" si="195"/>
        <v>0</v>
      </c>
      <c r="V201" s="12">
        <f t="shared" si="195"/>
        <v>0</v>
      </c>
      <c r="W201" s="12">
        <f t="shared" si="195"/>
        <v>0</v>
      </c>
      <c r="X201" s="13"/>
    </row>
    <row r="202" spans="1:24" x14ac:dyDescent="0.2">
      <c r="A202" s="301"/>
      <c r="B202" s="295"/>
      <c r="C202" s="304"/>
      <c r="D202" s="3" t="s">
        <v>11</v>
      </c>
      <c r="E202" s="58">
        <v>202.464</v>
      </c>
      <c r="F202" s="60">
        <v>6.02</v>
      </c>
      <c r="G202" s="55">
        <v>95</v>
      </c>
      <c r="H202" s="56">
        <v>1218.8332799999998</v>
      </c>
      <c r="I202" s="183">
        <v>19234.079999999998</v>
      </c>
      <c r="J202" s="2">
        <f>(E202*F202)</f>
        <v>1218.8332799999998</v>
      </c>
      <c r="K202" s="2">
        <f>(E202*G202)</f>
        <v>19234.079999999998</v>
      </c>
      <c r="L202" s="16">
        <f>SUM(J202,K202)</f>
        <v>20452.913279999997</v>
      </c>
      <c r="M202" s="17">
        <f>SUM(J202-H202)</f>
        <v>0</v>
      </c>
      <c r="N202" s="17">
        <f>SUM(K202-I202)</f>
        <v>0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301"/>
      <c r="B203" s="295"/>
      <c r="C203" s="304"/>
      <c r="D203" s="3" t="s">
        <v>12</v>
      </c>
      <c r="E203" s="58">
        <v>217.15700000000001</v>
      </c>
      <c r="F203" s="60">
        <v>6.02</v>
      </c>
      <c r="G203" s="55">
        <v>95</v>
      </c>
      <c r="H203" s="56">
        <v>1307.28514</v>
      </c>
      <c r="I203" s="2">
        <v>20629.915000000001</v>
      </c>
      <c r="J203" s="2">
        <f>(E203*F203)</f>
        <v>1307.28514</v>
      </c>
      <c r="K203" s="2">
        <f t="shared" ref="K203:K204" si="196">(E203*G203)</f>
        <v>20629.915000000001</v>
      </c>
      <c r="L203" s="16">
        <f t="shared" ref="L203:L204" si="197">SUM(J203,K203)</f>
        <v>21937.200140000001</v>
      </c>
      <c r="M203" s="17">
        <f t="shared" ref="M203:N204" si="198">SUM(J203-H203)</f>
        <v>0</v>
      </c>
      <c r="N203" s="17">
        <f t="shared" si="198"/>
        <v>0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301"/>
      <c r="B204" s="296"/>
      <c r="C204" s="304"/>
      <c r="D204" s="3" t="s">
        <v>13</v>
      </c>
      <c r="E204" s="58">
        <v>203.16200000000001</v>
      </c>
      <c r="F204" s="60">
        <v>6.02</v>
      </c>
      <c r="G204" s="55">
        <v>95</v>
      </c>
      <c r="H204" s="56">
        <v>1223.0352399999999</v>
      </c>
      <c r="I204" s="56">
        <v>19300.39</v>
      </c>
      <c r="J204" s="2">
        <f>(E204*F204)</f>
        <v>1223.0352399999999</v>
      </c>
      <c r="K204" s="2">
        <f t="shared" si="196"/>
        <v>19300.39</v>
      </c>
      <c r="L204" s="16">
        <f t="shared" si="197"/>
        <v>20523.42524</v>
      </c>
      <c r="M204" s="17">
        <f t="shared" si="198"/>
        <v>0</v>
      </c>
      <c r="N204" s="17">
        <f t="shared" si="198"/>
        <v>0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301"/>
      <c r="B205" s="176"/>
      <c r="C205" s="304"/>
      <c r="D205" s="23" t="s">
        <v>53</v>
      </c>
      <c r="E205" s="12">
        <f>SUM(E202,E203,E204)</f>
        <v>622.78300000000002</v>
      </c>
      <c r="F205" s="12"/>
      <c r="G205" s="12"/>
      <c r="H205" s="29">
        <f>SUM(H202:H204)</f>
        <v>3749.1536599999999</v>
      </c>
      <c r="I205" s="29">
        <f>SUM(I202:I204)</f>
        <v>59164.384999999995</v>
      </c>
      <c r="J205" s="12">
        <f t="shared" ref="J205:W205" si="199">SUM(J202,J203,J204)</f>
        <v>3749.1536599999999</v>
      </c>
      <c r="K205" s="12">
        <f t="shared" si="199"/>
        <v>59164.384999999995</v>
      </c>
      <c r="L205" s="12">
        <f t="shared" si="199"/>
        <v>62913.538659999991</v>
      </c>
      <c r="M205" s="12">
        <f t="shared" si="199"/>
        <v>0</v>
      </c>
      <c r="N205" s="12">
        <f t="shared" si="199"/>
        <v>0</v>
      </c>
      <c r="O205" s="12">
        <f t="shared" si="199"/>
        <v>0</v>
      </c>
      <c r="P205" s="12">
        <f t="shared" si="199"/>
        <v>0</v>
      </c>
      <c r="Q205" s="12">
        <f t="shared" si="199"/>
        <v>0</v>
      </c>
      <c r="R205" s="12">
        <f t="shared" si="199"/>
        <v>0</v>
      </c>
      <c r="S205" s="12">
        <f t="shared" si="199"/>
        <v>0</v>
      </c>
      <c r="T205" s="12">
        <f t="shared" si="199"/>
        <v>0</v>
      </c>
      <c r="U205" s="12">
        <f t="shared" si="199"/>
        <v>0</v>
      </c>
      <c r="V205" s="63">
        <f t="shared" si="199"/>
        <v>0</v>
      </c>
      <c r="W205" s="12">
        <f t="shared" si="199"/>
        <v>0</v>
      </c>
      <c r="X205" s="13"/>
    </row>
    <row r="206" spans="1:24" x14ac:dyDescent="0.2">
      <c r="A206" s="301"/>
      <c r="B206" s="294" t="s">
        <v>29</v>
      </c>
      <c r="C206" s="304"/>
      <c r="D206" s="3" t="s">
        <v>14</v>
      </c>
      <c r="E206" s="58">
        <v>214.02199999999999</v>
      </c>
      <c r="F206" s="60">
        <v>6.02</v>
      </c>
      <c r="G206" s="55">
        <v>95</v>
      </c>
      <c r="H206" s="56">
        <v>1288.4124399999998</v>
      </c>
      <c r="I206" s="56">
        <v>20332.09</v>
      </c>
      <c r="J206" s="2">
        <f>(E206*F206)</f>
        <v>1288.4124399999998</v>
      </c>
      <c r="K206" s="2">
        <f>(E206*G206)</f>
        <v>20332.09</v>
      </c>
      <c r="L206" s="16">
        <f>SUM(J206,K206)</f>
        <v>21620.50244</v>
      </c>
      <c r="M206" s="17">
        <f>SUM(J206-H206)</f>
        <v>0</v>
      </c>
      <c r="N206" s="17">
        <f>SUM(K206-I206)</f>
        <v>0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301"/>
      <c r="B207" s="295"/>
      <c r="C207" s="304"/>
      <c r="D207" s="3" t="s">
        <v>15</v>
      </c>
      <c r="E207" s="58">
        <v>226.839</v>
      </c>
      <c r="F207" s="60">
        <v>6.02</v>
      </c>
      <c r="G207" s="55">
        <v>95</v>
      </c>
      <c r="H207" s="56">
        <v>1365.5707799999998</v>
      </c>
      <c r="I207" s="56">
        <v>21549.704999999998</v>
      </c>
      <c r="J207" s="2">
        <f>(E207*F207)</f>
        <v>1365.5707799999998</v>
      </c>
      <c r="K207" s="2">
        <f t="shared" ref="K207:K208" si="200">(E207*G207)</f>
        <v>21549.704999999998</v>
      </c>
      <c r="L207" s="16">
        <f t="shared" ref="L207:L208" si="201">SUM(J207,K207)</f>
        <v>22915.275779999996</v>
      </c>
      <c r="M207" s="17">
        <f t="shared" ref="M207:N208" si="202">SUM(J207-H207)</f>
        <v>0</v>
      </c>
      <c r="N207" s="17">
        <f t="shared" si="202"/>
        <v>0</v>
      </c>
      <c r="O207" s="2"/>
      <c r="P207" s="2"/>
      <c r="Q207" s="2"/>
      <c r="R207" s="2"/>
      <c r="S207" s="225">
        <v>69338.63</v>
      </c>
      <c r="T207" s="61"/>
      <c r="U207" s="61"/>
      <c r="V207" s="62"/>
      <c r="W207" s="1"/>
      <c r="X207" s="15"/>
    </row>
    <row r="208" spans="1:24" x14ac:dyDescent="0.2">
      <c r="A208" s="301"/>
      <c r="B208" s="295"/>
      <c r="C208" s="304"/>
      <c r="D208" s="3" t="s">
        <v>16</v>
      </c>
      <c r="E208" s="67">
        <v>216.43600000000001</v>
      </c>
      <c r="F208" s="60">
        <v>6.02</v>
      </c>
      <c r="G208" s="55">
        <v>95</v>
      </c>
      <c r="H208" s="56">
        <v>1302.94472</v>
      </c>
      <c r="I208" s="56">
        <v>20561.420000000002</v>
      </c>
      <c r="J208" s="2">
        <f>(E208*F208)</f>
        <v>1302.94472</v>
      </c>
      <c r="K208" s="2">
        <f t="shared" si="200"/>
        <v>20561.420000000002</v>
      </c>
      <c r="L208" s="16">
        <f t="shared" si="201"/>
        <v>21864.364720000001</v>
      </c>
      <c r="M208" s="17">
        <f t="shared" si="202"/>
        <v>0</v>
      </c>
      <c r="N208" s="17">
        <f t="shared" si="202"/>
        <v>0</v>
      </c>
      <c r="O208" s="2"/>
      <c r="P208" s="2"/>
      <c r="Q208" s="2"/>
      <c r="R208" s="2"/>
      <c r="S208" s="225">
        <v>69338.63</v>
      </c>
      <c r="T208" s="61"/>
      <c r="U208" s="61"/>
      <c r="V208" s="62"/>
      <c r="W208" s="1"/>
      <c r="X208" s="15"/>
    </row>
    <row r="209" spans="1:25" ht="24" x14ac:dyDescent="0.2">
      <c r="A209" s="301"/>
      <c r="B209" s="295"/>
      <c r="C209" s="304"/>
      <c r="D209" s="23" t="s">
        <v>54</v>
      </c>
      <c r="E209" s="12">
        <f>SUM(E206,E207,E208)</f>
        <v>657.29700000000003</v>
      </c>
      <c r="F209" s="12"/>
      <c r="G209" s="12"/>
      <c r="H209" s="29">
        <f>SUM(H206:H208)</f>
        <v>3956.9279399999996</v>
      </c>
      <c r="I209" s="29">
        <f>SUM(I206:I208)</f>
        <v>62443.214999999997</v>
      </c>
      <c r="J209" s="12">
        <f t="shared" ref="J209:W209" si="203">SUM(J206,J207,J208)</f>
        <v>3956.9279399999996</v>
      </c>
      <c r="K209" s="12">
        <f t="shared" si="203"/>
        <v>62443.214999999997</v>
      </c>
      <c r="L209" s="12">
        <f t="shared" si="203"/>
        <v>66400.142939999991</v>
      </c>
      <c r="M209" s="12">
        <f t="shared" si="203"/>
        <v>0</v>
      </c>
      <c r="N209" s="12">
        <f t="shared" si="203"/>
        <v>0</v>
      </c>
      <c r="O209" s="12">
        <f t="shared" si="203"/>
        <v>0</v>
      </c>
      <c r="P209" s="12">
        <f t="shared" si="203"/>
        <v>0</v>
      </c>
      <c r="Q209" s="12">
        <f t="shared" si="203"/>
        <v>0</v>
      </c>
      <c r="R209" s="12">
        <f t="shared" si="203"/>
        <v>0</v>
      </c>
      <c r="S209" s="12">
        <f t="shared" si="203"/>
        <v>138677.26</v>
      </c>
      <c r="T209" s="12">
        <f t="shared" si="203"/>
        <v>0</v>
      </c>
      <c r="U209" s="12">
        <f t="shared" si="203"/>
        <v>0</v>
      </c>
      <c r="V209" s="63">
        <f t="shared" si="203"/>
        <v>0</v>
      </c>
      <c r="W209" s="12">
        <f t="shared" si="203"/>
        <v>0</v>
      </c>
      <c r="X209" s="13"/>
    </row>
    <row r="210" spans="1:25" x14ac:dyDescent="0.2">
      <c r="A210" s="301"/>
      <c r="B210" s="295"/>
      <c r="C210" s="304"/>
      <c r="D210" s="3" t="s">
        <v>17</v>
      </c>
      <c r="E210" s="58">
        <v>199.226</v>
      </c>
      <c r="F210" s="60">
        <v>6.02</v>
      </c>
      <c r="G210" s="55">
        <v>95</v>
      </c>
      <c r="H210" s="56">
        <v>1199.34052</v>
      </c>
      <c r="I210" s="56">
        <v>18926.47</v>
      </c>
      <c r="J210" s="2">
        <f>(E210*F210)</f>
        <v>1199.34052</v>
      </c>
      <c r="K210" s="2">
        <f>(E210*G210)</f>
        <v>18926.47</v>
      </c>
      <c r="L210" s="16">
        <f>SUM(J210,K210)</f>
        <v>20125.810520000003</v>
      </c>
      <c r="M210" s="17">
        <f>SUM(J210-H210)</f>
        <v>0</v>
      </c>
      <c r="N210" s="17">
        <f>SUM(K210-I210)</f>
        <v>0</v>
      </c>
      <c r="O210" s="2"/>
      <c r="P210" s="2"/>
      <c r="Q210" s="2"/>
      <c r="R210" s="2"/>
      <c r="S210" s="225">
        <v>22800</v>
      </c>
      <c r="T210" s="61"/>
      <c r="U210" s="61"/>
      <c r="V210" s="62"/>
      <c r="W210" s="1"/>
      <c r="X210" s="15"/>
    </row>
    <row r="211" spans="1:25" x14ac:dyDescent="0.2">
      <c r="A211" s="301"/>
      <c r="B211" s="295"/>
      <c r="C211" s="304"/>
      <c r="D211" s="3" t="s">
        <v>18</v>
      </c>
      <c r="E211" s="58">
        <v>207.47499999999999</v>
      </c>
      <c r="F211" s="60">
        <v>6.02</v>
      </c>
      <c r="G211" s="55">
        <v>95</v>
      </c>
      <c r="H211" s="56">
        <v>1248.9994999999999</v>
      </c>
      <c r="I211" s="56">
        <v>19710.125</v>
      </c>
      <c r="J211" s="2">
        <f>(E211*F211)</f>
        <v>1248.9994999999999</v>
      </c>
      <c r="K211" s="2">
        <f t="shared" ref="K211:K212" si="204">(E211*G211)</f>
        <v>19710.125</v>
      </c>
      <c r="L211" s="16">
        <f t="shared" ref="L211:L212" si="205">SUM(J211,K211)</f>
        <v>20959.124499999998</v>
      </c>
      <c r="M211" s="17">
        <f t="shared" ref="M211:N212" si="206">SUM(J211-H211)</f>
        <v>0</v>
      </c>
      <c r="N211" s="17">
        <f t="shared" si="206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302"/>
      <c r="B212" s="296"/>
      <c r="C212" s="305"/>
      <c r="D212" s="3" t="s">
        <v>19</v>
      </c>
      <c r="E212" s="67">
        <v>182.47900000000001</v>
      </c>
      <c r="F212" s="60">
        <v>6.02</v>
      </c>
      <c r="G212" s="55">
        <v>95</v>
      </c>
      <c r="H212" s="56">
        <v>1098.52358</v>
      </c>
      <c r="I212" s="56">
        <v>17335.505000000001</v>
      </c>
      <c r="J212" s="2">
        <f>(E212*F212)</f>
        <v>1098.52358</v>
      </c>
      <c r="K212" s="2">
        <f t="shared" si="204"/>
        <v>17335.505000000001</v>
      </c>
      <c r="L212" s="16">
        <f t="shared" si="205"/>
        <v>18434.028580000002</v>
      </c>
      <c r="M212" s="17">
        <f t="shared" si="206"/>
        <v>0</v>
      </c>
      <c r="N212" s="17">
        <f t="shared" si="206"/>
        <v>0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589.18000000000006</v>
      </c>
      <c r="F213" s="34"/>
      <c r="G213" s="34"/>
      <c r="H213" s="35">
        <f>SUM(H210:H212)</f>
        <v>3546.8635999999997</v>
      </c>
      <c r="I213" s="35">
        <f>SUM(I210:I212)</f>
        <v>55972.100000000006</v>
      </c>
      <c r="J213" s="34">
        <f>SUM(J210:J212)</f>
        <v>3546.8635999999997</v>
      </c>
      <c r="K213" s="34">
        <f>SUM(K210:K212)</f>
        <v>55972.100000000006</v>
      </c>
      <c r="L213" s="34">
        <f>SUM(L210:L212)</f>
        <v>59518.963600000003</v>
      </c>
      <c r="M213" s="34">
        <f t="shared" ref="M213:W213" si="207">SUM(M199+M204+M208+M212)</f>
        <v>0</v>
      </c>
      <c r="N213" s="34">
        <f t="shared" si="207"/>
        <v>0</v>
      </c>
      <c r="O213" s="34">
        <f t="shared" si="207"/>
        <v>0</v>
      </c>
      <c r="P213" s="34">
        <f t="shared" si="207"/>
        <v>0</v>
      </c>
      <c r="Q213" s="34">
        <f t="shared" si="207"/>
        <v>0</v>
      </c>
      <c r="R213" s="34">
        <f t="shared" si="207"/>
        <v>0</v>
      </c>
      <c r="S213" s="34">
        <f t="shared" si="207"/>
        <v>69338.63</v>
      </c>
      <c r="T213" s="34">
        <f t="shared" si="207"/>
        <v>0</v>
      </c>
      <c r="U213" s="34">
        <f t="shared" si="207"/>
        <v>0</v>
      </c>
      <c r="V213" s="65">
        <f t="shared" si="207"/>
        <v>0</v>
      </c>
      <c r="W213" s="34">
        <f t="shared" si="207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2378.21</v>
      </c>
      <c r="F214" s="40"/>
      <c r="G214" s="40"/>
      <c r="H214" s="53">
        <f>SUM(H201,H205,H209,H213)</f>
        <v>14316.824199999999</v>
      </c>
      <c r="I214" s="53">
        <f>SUM(I201,I205,I209,I213)</f>
        <v>225929.94999999998</v>
      </c>
      <c r="J214" s="40">
        <f>SUM(J201,J205,J209,J213)</f>
        <v>14316.824199999999</v>
      </c>
      <c r="K214" s="40">
        <f>SUM(K213,K209,K205,K201)</f>
        <v>225929.95</v>
      </c>
      <c r="L214" s="40">
        <f>SUM(L201,L205,L209,L213)</f>
        <v>240246.77419999999</v>
      </c>
      <c r="M214" s="40">
        <f>SUM(M201,M205,M209,M213)</f>
        <v>0</v>
      </c>
      <c r="N214" s="40">
        <f>SUM(N201,N205,N209,N213)</f>
        <v>0</v>
      </c>
      <c r="O214" s="40">
        <f>SUM(O201,O205,O209,O213)</f>
        <v>0</v>
      </c>
      <c r="P214" s="40">
        <f t="shared" ref="P214:U214" si="208">SUM(P201,P205,P209,P213)</f>
        <v>0</v>
      </c>
      <c r="Q214" s="40">
        <f t="shared" si="208"/>
        <v>0</v>
      </c>
      <c r="R214" s="40">
        <f t="shared" si="208"/>
        <v>0</v>
      </c>
      <c r="S214" s="40">
        <f t="shared" si="208"/>
        <v>208015.89</v>
      </c>
      <c r="T214" s="40">
        <f t="shared" si="208"/>
        <v>0</v>
      </c>
      <c r="U214" s="40">
        <f t="shared" si="208"/>
        <v>0</v>
      </c>
      <c r="V214" s="64">
        <f t="shared" ref="V214:W214" si="209">SUM(V210,V211,V212)</f>
        <v>0</v>
      </c>
      <c r="W214" s="40">
        <f t="shared" si="209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E214+'2021'!E215</f>
        <v>29492.677</v>
      </c>
      <c r="F215" s="27">
        <f>F214+'2021'!F215</f>
        <v>0</v>
      </c>
      <c r="G215" s="27">
        <f>G214+'2021'!G215</f>
        <v>0</v>
      </c>
      <c r="H215" s="27">
        <f>H214+'2021'!H215</f>
        <v>135003.54774000001</v>
      </c>
      <c r="I215" s="27">
        <f>I214+'2021'!I215</f>
        <v>1211188.676</v>
      </c>
      <c r="J215" s="27">
        <f>J214+'2021'!J215</f>
        <v>137431.99406</v>
      </c>
      <c r="K215" s="27">
        <f>K214+'2021'!K215</f>
        <v>1239023.6170000001</v>
      </c>
      <c r="L215" s="27">
        <f>L214+'2021'!L215</f>
        <v>1227666.2405699999</v>
      </c>
      <c r="M215" s="27">
        <f>M214+'2021'!M215</f>
        <v>1203.5728999999956</v>
      </c>
      <c r="N215" s="27">
        <f>N214+'2021'!N215</f>
        <v>13795.637000000013</v>
      </c>
      <c r="O215" s="27">
        <f>O214+'2021'!O215</f>
        <v>0</v>
      </c>
      <c r="P215" s="27">
        <f>P214+'2021'!P215</f>
        <v>0</v>
      </c>
      <c r="Q215" s="27">
        <f>Q214+'2021'!Q215</f>
        <v>0</v>
      </c>
      <c r="R215" s="27">
        <f>R214+'2021'!R215</f>
        <v>10484.59</v>
      </c>
      <c r="S215" s="27">
        <f>S214+'2021'!S215</f>
        <v>712182.31</v>
      </c>
      <c r="T215" s="27">
        <f>(H215+P215)-R215</f>
        <v>124518.95774000001</v>
      </c>
      <c r="U215" s="27">
        <f>(I215+Q215)-S215</f>
        <v>499006.36599999992</v>
      </c>
      <c r="V215" s="27">
        <f>V214+'2021'!V215</f>
        <v>0</v>
      </c>
      <c r="W215" s="27">
        <f>W214+'2021'!W215</f>
        <v>0</v>
      </c>
      <c r="X215" s="27">
        <f>X214+'2021'!X215</f>
        <v>0</v>
      </c>
    </row>
    <row r="216" spans="1:25" ht="12.75" customHeight="1" x14ac:dyDescent="0.2">
      <c r="A216" s="300">
        <v>12</v>
      </c>
      <c r="B216" s="294" t="s">
        <v>34</v>
      </c>
      <c r="C216" s="297" t="s">
        <v>31</v>
      </c>
      <c r="D216" s="3" t="s">
        <v>8</v>
      </c>
      <c r="E216" s="58">
        <v>38.764000000000003</v>
      </c>
      <c r="F216" s="60">
        <v>6.02</v>
      </c>
      <c r="G216" s="55">
        <v>95</v>
      </c>
      <c r="H216" s="56">
        <v>233.35928000000001</v>
      </c>
      <c r="I216" s="183">
        <v>3682.5800000000004</v>
      </c>
      <c r="J216" s="2">
        <f>(E216*F216)</f>
        <v>233.35928000000001</v>
      </c>
      <c r="K216" s="2">
        <f>(E216*G216)</f>
        <v>3682.5800000000004</v>
      </c>
      <c r="L216" s="16">
        <f>SUM(J216,K216)</f>
        <v>3915.9392800000005</v>
      </c>
      <c r="M216" s="17">
        <f>SUM(J216-H216)</f>
        <v>0</v>
      </c>
      <c r="N216" s="17">
        <f>SUM(K216-I216)</f>
        <v>0</v>
      </c>
      <c r="O216" s="2"/>
      <c r="P216" s="2"/>
      <c r="Q216" s="2"/>
      <c r="R216" s="2"/>
      <c r="S216" s="62"/>
      <c r="T216" s="61"/>
      <c r="U216" s="61"/>
      <c r="V216" s="62"/>
      <c r="W216" s="1"/>
      <c r="X216" s="15"/>
    </row>
    <row r="217" spans="1:25" x14ac:dyDescent="0.2">
      <c r="A217" s="301"/>
      <c r="B217" s="295"/>
      <c r="C217" s="298"/>
      <c r="D217" s="3" t="s">
        <v>9</v>
      </c>
      <c r="E217" s="58">
        <v>43.545999999999999</v>
      </c>
      <c r="F217" s="60">
        <v>6.02</v>
      </c>
      <c r="G217" s="55">
        <v>95</v>
      </c>
      <c r="H217" s="56">
        <v>262.14691999999997</v>
      </c>
      <c r="I217" s="183">
        <v>4136.87</v>
      </c>
      <c r="J217" s="2">
        <f t="shared" ref="J217:J219" si="210">(E217*F217)</f>
        <v>262.14691999999997</v>
      </c>
      <c r="K217" s="2">
        <f t="shared" ref="K217:K218" si="211">(E217*G217)</f>
        <v>4136.87</v>
      </c>
      <c r="L217" s="16">
        <f t="shared" ref="L217:L219" si="212">SUM(J217,K217)</f>
        <v>4399.01692</v>
      </c>
      <c r="M217" s="17">
        <f t="shared" ref="M217:N219" si="213">SUM(J217-H217)</f>
        <v>0</v>
      </c>
      <c r="N217" s="17">
        <f t="shared" si="213"/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5" ht="24" hidden="1" x14ac:dyDescent="0.2">
      <c r="A218" s="301"/>
      <c r="B218" s="295"/>
      <c r="C218" s="298"/>
      <c r="D218" s="69" t="s">
        <v>63</v>
      </c>
      <c r="E218" s="59"/>
      <c r="F218" s="60">
        <v>6.02</v>
      </c>
      <c r="G218" s="55">
        <v>95</v>
      </c>
      <c r="H218" s="56">
        <v>0</v>
      </c>
      <c r="I218" s="56">
        <v>0</v>
      </c>
      <c r="J218" s="2">
        <f t="shared" si="210"/>
        <v>0</v>
      </c>
      <c r="K218" s="2">
        <f t="shared" si="211"/>
        <v>0</v>
      </c>
      <c r="L218" s="16">
        <f t="shared" si="212"/>
        <v>0</v>
      </c>
      <c r="M218" s="17">
        <f t="shared" si="213"/>
        <v>0</v>
      </c>
      <c r="N218" s="17">
        <f t="shared" si="213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301"/>
      <c r="B219" s="295"/>
      <c r="C219" s="298"/>
      <c r="D219" s="69" t="s">
        <v>65</v>
      </c>
      <c r="E219" s="57">
        <v>45.078000000000003</v>
      </c>
      <c r="F219" s="60">
        <v>6.02</v>
      </c>
      <c r="G219" s="55">
        <v>95</v>
      </c>
      <c r="H219" s="56">
        <v>271.36955999999998</v>
      </c>
      <c r="I219" s="183">
        <v>4282.41</v>
      </c>
      <c r="J219" s="16">
        <f t="shared" si="210"/>
        <v>271.36955999999998</v>
      </c>
      <c r="K219" s="16">
        <f>SUM(E219*G219)</f>
        <v>4282.41</v>
      </c>
      <c r="L219" s="16">
        <f t="shared" si="212"/>
        <v>4553.7795599999999</v>
      </c>
      <c r="M219" s="17">
        <f t="shared" si="213"/>
        <v>0</v>
      </c>
      <c r="N219" s="17">
        <f t="shared" si="213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301"/>
      <c r="B220" s="295"/>
      <c r="C220" s="298"/>
      <c r="D220" s="23" t="s">
        <v>52</v>
      </c>
      <c r="E220" s="12">
        <f>SUM(E216,E217,E218:E219)</f>
        <v>127.38800000000001</v>
      </c>
      <c r="F220" s="12"/>
      <c r="G220" s="12"/>
      <c r="H220" s="12">
        <f t="shared" ref="H220:W220" si="214">SUM(H216,H217,H218:H219)</f>
        <v>766.8757599999999</v>
      </c>
      <c r="I220" s="12">
        <f t="shared" si="214"/>
        <v>12101.86</v>
      </c>
      <c r="J220" s="12">
        <f t="shared" si="214"/>
        <v>766.8757599999999</v>
      </c>
      <c r="K220" s="12">
        <f t="shared" si="214"/>
        <v>12101.86</v>
      </c>
      <c r="L220" s="12">
        <f t="shared" si="214"/>
        <v>12868.73576</v>
      </c>
      <c r="M220" s="12">
        <f t="shared" si="214"/>
        <v>0</v>
      </c>
      <c r="N220" s="12">
        <f t="shared" si="214"/>
        <v>0</v>
      </c>
      <c r="O220" s="12">
        <f>SUM(O216,O217,O218:O219)</f>
        <v>0</v>
      </c>
      <c r="P220" s="12">
        <f t="shared" ref="P220:U220" si="215">SUM(P216,P217,P218:P219)</f>
        <v>0</v>
      </c>
      <c r="Q220" s="12">
        <f t="shared" si="215"/>
        <v>0</v>
      </c>
      <c r="R220" s="12">
        <f t="shared" si="215"/>
        <v>0</v>
      </c>
      <c r="S220" s="12">
        <f t="shared" si="215"/>
        <v>0</v>
      </c>
      <c r="T220" s="12">
        <f t="shared" si="215"/>
        <v>0</v>
      </c>
      <c r="U220" s="12">
        <f t="shared" si="215"/>
        <v>0</v>
      </c>
      <c r="V220" s="12">
        <f t="shared" si="214"/>
        <v>0</v>
      </c>
      <c r="W220" s="12">
        <f t="shared" si="214"/>
        <v>0</v>
      </c>
      <c r="X220" s="13"/>
    </row>
    <row r="221" spans="1:25" x14ac:dyDescent="0.2">
      <c r="A221" s="301"/>
      <c r="B221" s="295"/>
      <c r="C221" s="298"/>
      <c r="D221" s="3" t="s">
        <v>11</v>
      </c>
      <c r="E221" s="58">
        <v>67.254999999999995</v>
      </c>
      <c r="F221" s="60">
        <v>6.02</v>
      </c>
      <c r="G221" s="55">
        <v>95</v>
      </c>
      <c r="H221" s="56">
        <v>404.87509999999992</v>
      </c>
      <c r="I221" s="183">
        <v>6389.2249999999995</v>
      </c>
      <c r="J221" s="2">
        <f>(E221*F221)</f>
        <v>404.87509999999992</v>
      </c>
      <c r="K221" s="2">
        <f>(E221*G221)</f>
        <v>6389.2249999999995</v>
      </c>
      <c r="L221" s="16">
        <f>SUM(J221,K221)</f>
        <v>6794.1000999999997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301"/>
      <c r="B222" s="295"/>
      <c r="C222" s="298"/>
      <c r="D222" s="3" t="s">
        <v>12</v>
      </c>
      <c r="E222" s="58">
        <v>68.915000000000006</v>
      </c>
      <c r="F222" s="60">
        <v>6.02</v>
      </c>
      <c r="G222" s="55">
        <v>95</v>
      </c>
      <c r="H222" s="56">
        <v>414.86830000000003</v>
      </c>
      <c r="I222" s="56">
        <v>6546.9250000000002</v>
      </c>
      <c r="J222" s="2">
        <f>(E222*F222)</f>
        <v>414.86830000000003</v>
      </c>
      <c r="K222" s="2">
        <f t="shared" ref="K222:K223" si="216">(E222*G222)</f>
        <v>6546.9250000000002</v>
      </c>
      <c r="L222" s="16">
        <f t="shared" ref="L222:L223" si="217">SUM(J222,K222)</f>
        <v>6961.7933000000003</v>
      </c>
      <c r="M222" s="17">
        <f t="shared" ref="M222:N223" si="218">SUM(J222-H222)</f>
        <v>0</v>
      </c>
      <c r="N222" s="17">
        <f t="shared" si="218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301"/>
      <c r="B223" s="296"/>
      <c r="C223" s="298"/>
      <c r="D223" s="3" t="s">
        <v>13</v>
      </c>
      <c r="E223" s="58">
        <v>70.003</v>
      </c>
      <c r="F223" s="60">
        <v>6.02</v>
      </c>
      <c r="G223" s="55">
        <v>95</v>
      </c>
      <c r="H223" s="56">
        <v>421.41805999999997</v>
      </c>
      <c r="I223" s="56">
        <v>6650.2849999999999</v>
      </c>
      <c r="J223" s="2">
        <f>(E223*F223)</f>
        <v>421.41805999999997</v>
      </c>
      <c r="K223" s="2">
        <f t="shared" si="216"/>
        <v>6650.2849999999999</v>
      </c>
      <c r="L223" s="16">
        <f t="shared" si="217"/>
        <v>7071.7030599999998</v>
      </c>
      <c r="M223" s="17">
        <f t="shared" si="218"/>
        <v>0</v>
      </c>
      <c r="N223" s="17">
        <f t="shared" si="218"/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301"/>
      <c r="B224" s="176"/>
      <c r="C224" s="298"/>
      <c r="D224" s="23" t="s">
        <v>53</v>
      </c>
      <c r="E224" s="12">
        <f>SUM(E221,E222,E223)</f>
        <v>206.173</v>
      </c>
      <c r="F224" s="12"/>
      <c r="G224" s="12"/>
      <c r="H224" s="29">
        <f>SUM(H221:H223)</f>
        <v>1241.1614599999998</v>
      </c>
      <c r="I224" s="29">
        <f>SUM(I221:I223)</f>
        <v>19586.434999999998</v>
      </c>
      <c r="J224" s="12">
        <f t="shared" ref="J224:W224" si="219">SUM(J221,J222,J223)</f>
        <v>1241.1614599999998</v>
      </c>
      <c r="K224" s="12">
        <f t="shared" si="219"/>
        <v>19586.434999999998</v>
      </c>
      <c r="L224" s="12">
        <f t="shared" si="219"/>
        <v>20827.596460000001</v>
      </c>
      <c r="M224" s="12">
        <f t="shared" si="219"/>
        <v>0</v>
      </c>
      <c r="N224" s="12">
        <f t="shared" si="219"/>
        <v>0</v>
      </c>
      <c r="O224" s="12">
        <f t="shared" si="219"/>
        <v>0</v>
      </c>
      <c r="P224" s="12">
        <f t="shared" si="219"/>
        <v>0</v>
      </c>
      <c r="Q224" s="12">
        <f t="shared" si="219"/>
        <v>0</v>
      </c>
      <c r="R224" s="12">
        <f t="shared" si="219"/>
        <v>0</v>
      </c>
      <c r="S224" s="12">
        <f t="shared" si="219"/>
        <v>0</v>
      </c>
      <c r="T224" s="12">
        <f t="shared" si="219"/>
        <v>0</v>
      </c>
      <c r="U224" s="12">
        <f t="shared" si="219"/>
        <v>0</v>
      </c>
      <c r="V224" s="63">
        <f t="shared" si="219"/>
        <v>0</v>
      </c>
      <c r="W224" s="12">
        <f t="shared" si="219"/>
        <v>0</v>
      </c>
      <c r="X224" s="13"/>
    </row>
    <row r="225" spans="1:24" x14ac:dyDescent="0.2">
      <c r="A225" s="301"/>
      <c r="B225" s="294" t="s">
        <v>29</v>
      </c>
      <c r="C225" s="298"/>
      <c r="D225" s="3" t="s">
        <v>14</v>
      </c>
      <c r="E225" s="58">
        <v>67.018000000000001</v>
      </c>
      <c r="F225" s="60">
        <v>6.02</v>
      </c>
      <c r="G225" s="55">
        <v>95</v>
      </c>
      <c r="H225" s="56">
        <v>403.44835999999998</v>
      </c>
      <c r="I225" s="56">
        <v>6366.71</v>
      </c>
      <c r="J225" s="2">
        <f>(E225*F225)</f>
        <v>403.44835999999998</v>
      </c>
      <c r="K225" s="2">
        <f>(E225*G225)</f>
        <v>6366.71</v>
      </c>
      <c r="L225" s="16">
        <f>SUM(J225,K225)</f>
        <v>6770.1583600000004</v>
      </c>
      <c r="M225" s="17">
        <f>SUM(J225-H225)</f>
        <v>0</v>
      </c>
      <c r="N225" s="17">
        <f>SUM(K225-I225)</f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301"/>
      <c r="B226" s="295"/>
      <c r="C226" s="298"/>
      <c r="D226" s="3" t="s">
        <v>15</v>
      </c>
      <c r="E226" s="58">
        <v>78.563000000000002</v>
      </c>
      <c r="F226" s="60">
        <v>6.02</v>
      </c>
      <c r="G226" s="55">
        <v>95</v>
      </c>
      <c r="H226" s="56">
        <v>472.95</v>
      </c>
      <c r="I226" s="56">
        <v>7463.4850000000006</v>
      </c>
      <c r="J226" s="2">
        <f>(E226*F226)</f>
        <v>472.94925999999998</v>
      </c>
      <c r="K226" s="2">
        <f t="shared" ref="K226:K227" si="220">(E226*G226)</f>
        <v>7463.4850000000006</v>
      </c>
      <c r="L226" s="16">
        <f t="shared" ref="L226:L227" si="221">SUM(J226,K226)</f>
        <v>7936.4342600000009</v>
      </c>
      <c r="M226" s="17">
        <f t="shared" ref="M226:N227" si="222">SUM(J226-H226)</f>
        <v>-7.4000000000751243E-4</v>
      </c>
      <c r="N226" s="17">
        <f t="shared" si="222"/>
        <v>0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301"/>
      <c r="B227" s="295"/>
      <c r="C227" s="298"/>
      <c r="D227" s="3" t="s">
        <v>16</v>
      </c>
      <c r="E227" s="67">
        <v>78.308000000000007</v>
      </c>
      <c r="F227" s="60">
        <v>6.02</v>
      </c>
      <c r="G227" s="55">
        <v>95</v>
      </c>
      <c r="H227" s="56">
        <v>471.42</v>
      </c>
      <c r="I227" s="56">
        <v>7439.26</v>
      </c>
      <c r="J227" s="2">
        <f>(E227*F227)</f>
        <v>471.41415999999998</v>
      </c>
      <c r="K227" s="2">
        <f t="shared" si="220"/>
        <v>7439.26</v>
      </c>
      <c r="L227" s="16">
        <f t="shared" si="221"/>
        <v>7910.6741600000005</v>
      </c>
      <c r="M227" s="17">
        <f t="shared" si="222"/>
        <v>-5.8400000000347063E-3</v>
      </c>
      <c r="N227" s="17">
        <f t="shared" si="222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301"/>
      <c r="B228" s="295"/>
      <c r="C228" s="298"/>
      <c r="D228" s="23" t="s">
        <v>54</v>
      </c>
      <c r="E228" s="12">
        <f>SUM(E225,E226,E227)</f>
        <v>223.88900000000001</v>
      </c>
      <c r="F228" s="12"/>
      <c r="G228" s="12"/>
      <c r="H228" s="29">
        <f>SUM(H225:H227)</f>
        <v>1347.81836</v>
      </c>
      <c r="I228" s="29">
        <f>SUM(I225:I227)</f>
        <v>21269.455000000002</v>
      </c>
      <c r="J228" s="12">
        <f t="shared" ref="J228:W228" si="223">SUM(J225,J226,J227)</f>
        <v>1347.81178</v>
      </c>
      <c r="K228" s="12">
        <f t="shared" si="223"/>
        <v>21269.455000000002</v>
      </c>
      <c r="L228" s="12">
        <f t="shared" si="223"/>
        <v>22617.266780000002</v>
      </c>
      <c r="M228" s="12">
        <f t="shared" si="223"/>
        <v>-6.5800000000422187E-3</v>
      </c>
      <c r="N228" s="12">
        <f t="shared" si="223"/>
        <v>0</v>
      </c>
      <c r="O228" s="12">
        <f t="shared" si="223"/>
        <v>0</v>
      </c>
      <c r="P228" s="12">
        <f t="shared" si="223"/>
        <v>0</v>
      </c>
      <c r="Q228" s="12">
        <f t="shared" si="223"/>
        <v>0</v>
      </c>
      <c r="R228" s="12">
        <f t="shared" si="223"/>
        <v>0</v>
      </c>
      <c r="S228" s="12">
        <f t="shared" si="223"/>
        <v>0</v>
      </c>
      <c r="T228" s="12">
        <f t="shared" si="223"/>
        <v>0</v>
      </c>
      <c r="U228" s="12">
        <f t="shared" si="223"/>
        <v>0</v>
      </c>
      <c r="V228" s="63">
        <f t="shared" si="223"/>
        <v>0</v>
      </c>
      <c r="W228" s="12">
        <f t="shared" si="223"/>
        <v>0</v>
      </c>
      <c r="X228" s="13"/>
    </row>
    <row r="229" spans="1:24" x14ac:dyDescent="0.2">
      <c r="A229" s="301"/>
      <c r="B229" s="295"/>
      <c r="C229" s="298"/>
      <c r="D229" s="3" t="s">
        <v>17</v>
      </c>
      <c r="E229" s="58">
        <v>62.54</v>
      </c>
      <c r="F229" s="60">
        <v>6.02</v>
      </c>
      <c r="G229" s="55">
        <v>95</v>
      </c>
      <c r="H229" s="56">
        <v>376.49079999999998</v>
      </c>
      <c r="I229" s="56">
        <v>5941.3</v>
      </c>
      <c r="J229" s="2">
        <f>(E229*F229)</f>
        <v>376.49079999999998</v>
      </c>
      <c r="K229" s="2">
        <f>(E229*G229)</f>
        <v>5941.3</v>
      </c>
      <c r="L229" s="16">
        <f>SUM(J229,K229)</f>
        <v>6317.7907999999998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301"/>
      <c r="B230" s="295"/>
      <c r="C230" s="298"/>
      <c r="D230" s="3" t="s">
        <v>18</v>
      </c>
      <c r="E230" s="58">
        <v>61.045999999999999</v>
      </c>
      <c r="F230" s="60">
        <v>6.02</v>
      </c>
      <c r="G230" s="55">
        <v>95</v>
      </c>
      <c r="H230" s="56">
        <v>367.49691999999999</v>
      </c>
      <c r="I230" s="56">
        <v>5799.37</v>
      </c>
      <c r="J230" s="2">
        <f>(E230*F230)</f>
        <v>367.49691999999999</v>
      </c>
      <c r="K230" s="2">
        <f t="shared" ref="K230:K231" si="224">(E230*G230)</f>
        <v>5799.37</v>
      </c>
      <c r="L230" s="16">
        <f t="shared" ref="L230:L231" si="225">SUM(J230,K230)</f>
        <v>6166.8669199999995</v>
      </c>
      <c r="M230" s="17">
        <f t="shared" ref="M230:N231" si="226">SUM(J230-H230)</f>
        <v>0</v>
      </c>
      <c r="N230" s="17">
        <f t="shared" si="226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302"/>
      <c r="B231" s="296"/>
      <c r="C231" s="299"/>
      <c r="D231" s="3" t="s">
        <v>19</v>
      </c>
      <c r="E231" s="59">
        <v>53.624000000000002</v>
      </c>
      <c r="F231" s="60">
        <v>6.02</v>
      </c>
      <c r="G231" s="55">
        <v>95</v>
      </c>
      <c r="H231" s="56">
        <v>322.81648000000001</v>
      </c>
      <c r="I231" s="56">
        <v>5094.2800000000007</v>
      </c>
      <c r="J231" s="2">
        <f>(E231*F231)</f>
        <v>322.81648000000001</v>
      </c>
      <c r="K231" s="2">
        <f t="shared" si="224"/>
        <v>5094.2800000000007</v>
      </c>
      <c r="L231" s="16">
        <f t="shared" si="225"/>
        <v>5417.0964800000011</v>
      </c>
      <c r="M231" s="17">
        <f t="shared" si="226"/>
        <v>0</v>
      </c>
      <c r="N231" s="17">
        <f t="shared" si="226"/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177.21</v>
      </c>
      <c r="F232" s="12"/>
      <c r="G232" s="12"/>
      <c r="H232" s="29">
        <f>SUM(H229:H231)</f>
        <v>1066.8042</v>
      </c>
      <c r="I232" s="29">
        <f>SUM(I229:I231)</f>
        <v>16834.95</v>
      </c>
      <c r="J232" s="12">
        <f t="shared" ref="J232:W232" si="227">SUM(J229,J230,J231)</f>
        <v>1066.8042</v>
      </c>
      <c r="K232" s="12">
        <f t="shared" si="227"/>
        <v>16834.95</v>
      </c>
      <c r="L232" s="12">
        <f t="shared" si="227"/>
        <v>17901.754199999999</v>
      </c>
      <c r="M232" s="12">
        <f t="shared" si="227"/>
        <v>0</v>
      </c>
      <c r="N232" s="12">
        <f t="shared" si="227"/>
        <v>0</v>
      </c>
      <c r="O232" s="12">
        <f t="shared" si="227"/>
        <v>0</v>
      </c>
      <c r="P232" s="12">
        <f t="shared" si="227"/>
        <v>0</v>
      </c>
      <c r="Q232" s="12">
        <f t="shared" si="227"/>
        <v>0</v>
      </c>
      <c r="R232" s="12">
        <f t="shared" si="227"/>
        <v>0</v>
      </c>
      <c r="S232" s="12">
        <f t="shared" si="227"/>
        <v>0</v>
      </c>
      <c r="T232" s="12">
        <f t="shared" si="227"/>
        <v>0</v>
      </c>
      <c r="U232" s="12">
        <f t="shared" si="227"/>
        <v>0</v>
      </c>
      <c r="V232" s="63">
        <f t="shared" si="227"/>
        <v>0</v>
      </c>
      <c r="W232" s="12">
        <f t="shared" si="227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734.66000000000008</v>
      </c>
      <c r="F233" s="40"/>
      <c r="G233" s="40"/>
      <c r="H233" s="41">
        <f>SUM(H220,H224,H228,H232)</f>
        <v>4422.65978</v>
      </c>
      <c r="I233" s="41">
        <f>SUM(I220,I224,I228,I232)</f>
        <v>69792.7</v>
      </c>
      <c r="J233" s="40">
        <f t="shared" ref="J233:W233" si="228">SUM(J220+J224+J228+J232)</f>
        <v>4422.6531999999997</v>
      </c>
      <c r="K233" s="40">
        <f t="shared" si="228"/>
        <v>69792.7</v>
      </c>
      <c r="L233" s="40">
        <f t="shared" si="228"/>
        <v>74215.353199999998</v>
      </c>
      <c r="M233" s="40">
        <f t="shared" si="228"/>
        <v>-6.5800000000422187E-3</v>
      </c>
      <c r="N233" s="40">
        <f t="shared" si="228"/>
        <v>0</v>
      </c>
      <c r="O233" s="40">
        <f>SUM(O220+O224+O228+O232)</f>
        <v>0</v>
      </c>
      <c r="P233" s="40">
        <f t="shared" ref="P233:U233" si="229">SUM(P220+P224+P228+P232)</f>
        <v>0</v>
      </c>
      <c r="Q233" s="40">
        <f t="shared" si="229"/>
        <v>0</v>
      </c>
      <c r="R233" s="40">
        <f t="shared" si="229"/>
        <v>0</v>
      </c>
      <c r="S233" s="40">
        <f t="shared" si="229"/>
        <v>0</v>
      </c>
      <c r="T233" s="40">
        <f t="shared" si="229"/>
        <v>0</v>
      </c>
      <c r="U233" s="40">
        <f t="shared" si="229"/>
        <v>0</v>
      </c>
      <c r="V233" s="64">
        <f t="shared" si="228"/>
        <v>0</v>
      </c>
      <c r="W233" s="40">
        <f t="shared" si="228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E233+'2021'!E234</f>
        <v>6901.8410000000003</v>
      </c>
      <c r="F234" s="27">
        <f>F233+'2021'!F234</f>
        <v>0</v>
      </c>
      <c r="G234" s="27">
        <f>G233+'2021'!G234</f>
        <v>0</v>
      </c>
      <c r="H234" s="27">
        <f>H233+'2021'!H234</f>
        <v>33715.915219999995</v>
      </c>
      <c r="I234" s="27">
        <f>I233+'2021'!I234</f>
        <v>337029.43199999997</v>
      </c>
      <c r="J234" s="27">
        <f>J233+'2021'!J234</f>
        <v>34406.400329999997</v>
      </c>
      <c r="K234" s="27">
        <f>K233+'2021'!K234</f>
        <v>344727.74600000004</v>
      </c>
      <c r="L234" s="27">
        <f>L233+'2021'!L234</f>
        <v>379134.14633000002</v>
      </c>
      <c r="M234" s="27">
        <f>M233+'2021'!M234</f>
        <v>690.48510999999849</v>
      </c>
      <c r="N234" s="27">
        <f>N233+'2021'!N234</f>
        <v>7698.3140000000021</v>
      </c>
      <c r="O234" s="27">
        <f>O233+'2021'!O234</f>
        <v>0</v>
      </c>
      <c r="P234" s="27">
        <f>P233+'2021'!P234</f>
        <v>0</v>
      </c>
      <c r="Q234" s="27">
        <f>Q233+'2021'!Q234</f>
        <v>0</v>
      </c>
      <c r="R234" s="27">
        <f>R233+'2021'!R234</f>
        <v>3247.53</v>
      </c>
      <c r="S234" s="27">
        <f>S233+'2021'!S234</f>
        <v>127577.17000000001</v>
      </c>
      <c r="T234" s="27">
        <f>(H234+P234)-R234</f>
        <v>30468.385219999996</v>
      </c>
      <c r="U234" s="27">
        <f>(I234+Q234)-S234</f>
        <v>209452.26199999996</v>
      </c>
      <c r="V234" s="27">
        <f>V233+'2021'!V234</f>
        <v>0</v>
      </c>
      <c r="W234" s="27">
        <f>W233+'2021'!W234</f>
        <v>0</v>
      </c>
      <c r="X234" s="27">
        <f>X233+'2021'!X234</f>
        <v>0</v>
      </c>
    </row>
    <row r="235" spans="1:24" x14ac:dyDescent="0.2">
      <c r="A235" s="291">
        <v>13</v>
      </c>
      <c r="B235" s="294" t="s">
        <v>35</v>
      </c>
      <c r="C235" s="297" t="s">
        <v>28</v>
      </c>
      <c r="D235" s="3" t="s">
        <v>8</v>
      </c>
      <c r="E235" s="58">
        <v>135.78399999999999</v>
      </c>
      <c r="F235" s="60">
        <v>6.02</v>
      </c>
      <c r="G235" s="55">
        <v>95</v>
      </c>
      <c r="H235" s="56">
        <v>817.41967999999986</v>
      </c>
      <c r="I235" s="183">
        <v>12899.48</v>
      </c>
      <c r="J235" s="2">
        <f>(E235*F235)</f>
        <v>817.41967999999986</v>
      </c>
      <c r="K235" s="2">
        <f>(E235*G235)</f>
        <v>12899.48</v>
      </c>
      <c r="L235" s="16">
        <f>SUM(J235,K235)</f>
        <v>13716.899679999999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292"/>
      <c r="B236" s="295"/>
      <c r="C236" s="298"/>
      <c r="D236" s="3" t="s">
        <v>9</v>
      </c>
      <c r="E236" s="59">
        <v>247.911</v>
      </c>
      <c r="F236" s="60">
        <v>6.02</v>
      </c>
      <c r="G236" s="55">
        <v>95</v>
      </c>
      <c r="H236" s="56">
        <v>1492.4242199999999</v>
      </c>
      <c r="I236" s="183">
        <v>23551.545000000002</v>
      </c>
      <c r="J236" s="2">
        <f>(E236*F236)</f>
        <v>1492.4242199999999</v>
      </c>
      <c r="K236" s="2">
        <f t="shared" ref="K236:K237" si="230">(E236*G236)</f>
        <v>23551.545000000002</v>
      </c>
      <c r="L236" s="16">
        <f t="shared" ref="L236:L238" si="231">SUM(J236,K236)</f>
        <v>25043.969220000003</v>
      </c>
      <c r="M236" s="17">
        <f t="shared" ref="M236:N238" si="232">SUM(J236-H236)</f>
        <v>0</v>
      </c>
      <c r="N236" s="17">
        <f t="shared" si="232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292"/>
      <c r="B237" s="295"/>
      <c r="C237" s="298"/>
      <c r="D237" s="69" t="s">
        <v>65</v>
      </c>
      <c r="E237" s="59">
        <v>237.60499999999999</v>
      </c>
      <c r="F237" s="60">
        <v>6.02</v>
      </c>
      <c r="G237" s="55">
        <v>95</v>
      </c>
      <c r="H237" s="56">
        <v>1430.3820999999998</v>
      </c>
      <c r="I237" s="183">
        <v>22572.474999999999</v>
      </c>
      <c r="J237" s="2">
        <f>(E237*F237)</f>
        <v>1430.3820999999998</v>
      </c>
      <c r="K237" s="2">
        <f t="shared" si="230"/>
        <v>22572.474999999999</v>
      </c>
      <c r="L237" s="16">
        <f t="shared" si="231"/>
        <v>24002.857099999997</v>
      </c>
      <c r="M237" s="17">
        <f t="shared" si="232"/>
        <v>0</v>
      </c>
      <c r="N237" s="17">
        <f t="shared" si="232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292"/>
      <c r="B238" s="295"/>
      <c r="C238" s="298"/>
      <c r="D238" s="69" t="s">
        <v>64</v>
      </c>
      <c r="E238" s="57"/>
      <c r="F238" s="60"/>
      <c r="G238" s="55"/>
      <c r="H238" s="56"/>
      <c r="I238" s="56"/>
      <c r="J238" s="16">
        <f t="shared" ref="J238" si="233">(E238*F238)</f>
        <v>0</v>
      </c>
      <c r="K238" s="16">
        <f>SUM(E238*G238)</f>
        <v>0</v>
      </c>
      <c r="L238" s="16">
        <f t="shared" si="231"/>
        <v>0</v>
      </c>
      <c r="M238" s="17">
        <f t="shared" si="232"/>
        <v>0</v>
      </c>
      <c r="N238" s="17">
        <f t="shared" si="232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292"/>
      <c r="B239" s="295"/>
      <c r="C239" s="298"/>
      <c r="D239" s="23" t="s">
        <v>52</v>
      </c>
      <c r="E239" s="12">
        <f>SUM(E235,E236,E237:E238)</f>
        <v>621.29999999999995</v>
      </c>
      <c r="F239" s="12"/>
      <c r="G239" s="12"/>
      <c r="H239" s="12">
        <f t="shared" ref="H239:W239" si="234">SUM(H235,H236,H237:H238)</f>
        <v>3740.2259999999997</v>
      </c>
      <c r="I239" s="12">
        <f t="shared" si="234"/>
        <v>59023.5</v>
      </c>
      <c r="J239" s="12">
        <f t="shared" si="234"/>
        <v>3740.2259999999997</v>
      </c>
      <c r="K239" s="12">
        <f t="shared" si="234"/>
        <v>59023.5</v>
      </c>
      <c r="L239" s="12">
        <f t="shared" si="234"/>
        <v>62763.725999999995</v>
      </c>
      <c r="M239" s="12">
        <f t="shared" si="234"/>
        <v>0</v>
      </c>
      <c r="N239" s="12">
        <f t="shared" si="234"/>
        <v>0</v>
      </c>
      <c r="O239" s="12">
        <f t="shared" si="234"/>
        <v>0</v>
      </c>
      <c r="P239" s="12">
        <f t="shared" si="234"/>
        <v>0</v>
      </c>
      <c r="Q239" s="12">
        <f t="shared" si="234"/>
        <v>0</v>
      </c>
      <c r="R239" s="12">
        <f t="shared" si="234"/>
        <v>0</v>
      </c>
      <c r="S239" s="12">
        <f t="shared" si="234"/>
        <v>0</v>
      </c>
      <c r="T239" s="12">
        <f t="shared" si="234"/>
        <v>0</v>
      </c>
      <c r="U239" s="12">
        <f t="shared" si="234"/>
        <v>0</v>
      </c>
      <c r="V239" s="12">
        <f t="shared" si="234"/>
        <v>0</v>
      </c>
      <c r="W239" s="12">
        <f t="shared" si="234"/>
        <v>0</v>
      </c>
      <c r="X239" s="13"/>
    </row>
    <row r="240" spans="1:24" x14ac:dyDescent="0.2">
      <c r="A240" s="292"/>
      <c r="B240" s="295"/>
      <c r="C240" s="298"/>
      <c r="D240" s="3" t="s">
        <v>11</v>
      </c>
      <c r="E240" s="58">
        <v>324.69400000000002</v>
      </c>
      <c r="F240" s="60">
        <v>6.02</v>
      </c>
      <c r="G240" s="55">
        <v>95</v>
      </c>
      <c r="H240" s="56">
        <v>1954.65788</v>
      </c>
      <c r="I240" s="183">
        <v>30845.93</v>
      </c>
      <c r="J240" s="2">
        <f>(E240*F240)</f>
        <v>1954.65788</v>
      </c>
      <c r="K240" s="2">
        <f>(E240*G240)</f>
        <v>30845.93</v>
      </c>
      <c r="L240" s="16">
        <f>SUM(J240,K240)</f>
        <v>32800.587879999999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292"/>
      <c r="B241" s="295"/>
      <c r="C241" s="298"/>
      <c r="D241" s="3" t="s">
        <v>12</v>
      </c>
      <c r="E241" s="58">
        <v>311.851</v>
      </c>
      <c r="F241" s="60">
        <v>6.02</v>
      </c>
      <c r="G241" s="55">
        <v>95</v>
      </c>
      <c r="H241" s="56">
        <v>1877.3430199999998</v>
      </c>
      <c r="I241" s="56">
        <v>29625.845000000001</v>
      </c>
      <c r="J241" s="2">
        <f>(E241*F241)</f>
        <v>1877.3430199999998</v>
      </c>
      <c r="K241" s="2">
        <f t="shared" ref="K241:K242" si="235">(E241*G241)</f>
        <v>29625.845000000001</v>
      </c>
      <c r="L241" s="16">
        <f t="shared" ref="L241:L242" si="236">SUM(J241,K241)</f>
        <v>31503.188020000001</v>
      </c>
      <c r="M241" s="17">
        <f t="shared" ref="M241:N242" si="237">SUM(J241-H241)</f>
        <v>0</v>
      </c>
      <c r="N241" s="17">
        <f t="shared" si="237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292"/>
      <c r="B242" s="296"/>
      <c r="C242" s="298"/>
      <c r="D242" s="3" t="s">
        <v>13</v>
      </c>
      <c r="E242" s="58">
        <v>319.459</v>
      </c>
      <c r="F242" s="60">
        <v>6.02</v>
      </c>
      <c r="G242" s="55">
        <v>95</v>
      </c>
      <c r="H242" s="56">
        <v>1923.1431799999998</v>
      </c>
      <c r="I242" s="56">
        <v>30348.605</v>
      </c>
      <c r="J242" s="2">
        <f>(E242*F242)</f>
        <v>1923.1431799999998</v>
      </c>
      <c r="K242" s="2">
        <f t="shared" si="235"/>
        <v>30348.605</v>
      </c>
      <c r="L242" s="16">
        <f t="shared" si="236"/>
        <v>32271.748179999999</v>
      </c>
      <c r="M242" s="17">
        <f t="shared" si="237"/>
        <v>0</v>
      </c>
      <c r="N242" s="17">
        <f t="shared" si="237"/>
        <v>0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292"/>
      <c r="B243" s="176"/>
      <c r="C243" s="298"/>
      <c r="D243" s="23" t="s">
        <v>53</v>
      </c>
      <c r="E243" s="12">
        <f>SUM(E240,E241,E242)</f>
        <v>956.00400000000013</v>
      </c>
      <c r="F243" s="12"/>
      <c r="G243" s="12"/>
      <c r="H243" s="12">
        <f t="shared" ref="H243:W243" si="238">SUM(H240,H241,H242)</f>
        <v>5755.14408</v>
      </c>
      <c r="I243" s="12">
        <f t="shared" si="238"/>
        <v>90820.38</v>
      </c>
      <c r="J243" s="12">
        <f t="shared" si="238"/>
        <v>5755.14408</v>
      </c>
      <c r="K243" s="12">
        <f t="shared" si="238"/>
        <v>90820.38</v>
      </c>
      <c r="L243" s="12">
        <f t="shared" si="238"/>
        <v>96575.524080000003</v>
      </c>
      <c r="M243" s="12">
        <f t="shared" si="238"/>
        <v>0</v>
      </c>
      <c r="N243" s="12">
        <f t="shared" si="238"/>
        <v>0</v>
      </c>
      <c r="O243" s="12">
        <f t="shared" si="238"/>
        <v>0</v>
      </c>
      <c r="P243" s="12">
        <f t="shared" si="238"/>
        <v>0</v>
      </c>
      <c r="Q243" s="12">
        <f t="shared" si="238"/>
        <v>0</v>
      </c>
      <c r="R243" s="12">
        <f t="shared" si="238"/>
        <v>0</v>
      </c>
      <c r="S243" s="12">
        <f t="shared" si="238"/>
        <v>0</v>
      </c>
      <c r="T243" s="12">
        <f t="shared" si="238"/>
        <v>0</v>
      </c>
      <c r="U243" s="12">
        <f t="shared" si="238"/>
        <v>0</v>
      </c>
      <c r="V243" s="63">
        <f t="shared" si="238"/>
        <v>0</v>
      </c>
      <c r="W243" s="12">
        <f t="shared" si="238"/>
        <v>0</v>
      </c>
      <c r="X243" s="13"/>
    </row>
    <row r="244" spans="1:24" x14ac:dyDescent="0.2">
      <c r="A244" s="292"/>
      <c r="B244" s="294" t="s">
        <v>29</v>
      </c>
      <c r="C244" s="298"/>
      <c r="D244" s="3" t="s">
        <v>14</v>
      </c>
      <c r="E244" s="58">
        <v>227.852</v>
      </c>
      <c r="F244" s="60">
        <v>6.02</v>
      </c>
      <c r="G244" s="55">
        <v>95</v>
      </c>
      <c r="H244" s="56">
        <v>1371.66904</v>
      </c>
      <c r="I244" s="56">
        <v>21645.94</v>
      </c>
      <c r="J244" s="2">
        <f>(E244*F244)</f>
        <v>1371.66904</v>
      </c>
      <c r="K244" s="2">
        <f>(E244*G244)</f>
        <v>21645.94</v>
      </c>
      <c r="L244" s="16">
        <f>SUM(J244,K244)</f>
        <v>23017.609039999999</v>
      </c>
      <c r="M244" s="17">
        <f>SUM(J244-H244)</f>
        <v>0</v>
      </c>
      <c r="N244" s="17">
        <f>SUM(K244-I244)</f>
        <v>0</v>
      </c>
      <c r="O244" s="2"/>
      <c r="P244" s="2"/>
      <c r="Q244" s="2"/>
      <c r="R244" s="2"/>
      <c r="S244" s="225">
        <v>247166</v>
      </c>
      <c r="T244" s="61"/>
      <c r="U244" s="61"/>
      <c r="V244" s="62"/>
      <c r="W244" s="1"/>
      <c r="X244" s="15"/>
    </row>
    <row r="245" spans="1:24" x14ac:dyDescent="0.2">
      <c r="A245" s="292"/>
      <c r="B245" s="295"/>
      <c r="C245" s="298"/>
      <c r="D245" s="3" t="s">
        <v>15</v>
      </c>
      <c r="E245" s="58">
        <v>267.358</v>
      </c>
      <c r="F245" s="60">
        <v>6.02</v>
      </c>
      <c r="G245" s="55">
        <v>95</v>
      </c>
      <c r="H245" s="56">
        <v>1609.5</v>
      </c>
      <c r="I245" s="56">
        <v>25399.010000000002</v>
      </c>
      <c r="J245" s="2">
        <f>(E245*F245)</f>
        <v>1609.4951599999999</v>
      </c>
      <c r="K245" s="2">
        <f t="shared" ref="K245:K246" si="239">(E245*G245)</f>
        <v>25399.010000000002</v>
      </c>
      <c r="L245" s="16">
        <f t="shared" ref="L245:L246" si="240">SUM(J245,K245)</f>
        <v>27008.505160000001</v>
      </c>
      <c r="M245" s="17">
        <f t="shared" ref="M245:N246" si="241">SUM(J245-H245)</f>
        <v>-4.8400000000583532E-3</v>
      </c>
      <c r="N245" s="17">
        <f t="shared" si="241"/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292"/>
      <c r="B246" s="295"/>
      <c r="C246" s="298"/>
      <c r="D246" s="3" t="s">
        <v>16</v>
      </c>
      <c r="E246" s="67">
        <v>217.87</v>
      </c>
      <c r="F246" s="60">
        <v>6.02</v>
      </c>
      <c r="G246" s="55">
        <v>95</v>
      </c>
      <c r="H246" s="56">
        <v>1311.5773999999999</v>
      </c>
      <c r="I246" s="56">
        <v>20697.650000000001</v>
      </c>
      <c r="J246" s="2">
        <f>(E246*F246)</f>
        <v>1311.5773999999999</v>
      </c>
      <c r="K246" s="2">
        <f t="shared" si="239"/>
        <v>20697.650000000001</v>
      </c>
      <c r="L246" s="16">
        <f t="shared" si="240"/>
        <v>22009.2274</v>
      </c>
      <c r="M246" s="17">
        <f t="shared" si="241"/>
        <v>0</v>
      </c>
      <c r="N246" s="17">
        <f t="shared" si="241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292"/>
      <c r="B247" s="295"/>
      <c r="C247" s="298"/>
      <c r="D247" s="23" t="s">
        <v>54</v>
      </c>
      <c r="E247" s="12">
        <f>SUM(E244,E245,E246)</f>
        <v>713.08</v>
      </c>
      <c r="F247" s="12"/>
      <c r="G247" s="12"/>
      <c r="H247" s="12">
        <f t="shared" ref="H247:W247" si="242">SUM(H244,H245,H246)</f>
        <v>4292.7464399999999</v>
      </c>
      <c r="I247" s="12">
        <f t="shared" si="242"/>
        <v>67742.600000000006</v>
      </c>
      <c r="J247" s="12">
        <f t="shared" si="242"/>
        <v>4292.7416000000003</v>
      </c>
      <c r="K247" s="12">
        <f t="shared" si="242"/>
        <v>67742.600000000006</v>
      </c>
      <c r="L247" s="12">
        <f t="shared" si="242"/>
        <v>72035.3416</v>
      </c>
      <c r="M247" s="12">
        <f t="shared" si="242"/>
        <v>-4.8400000000583532E-3</v>
      </c>
      <c r="N247" s="12">
        <f t="shared" si="242"/>
        <v>0</v>
      </c>
      <c r="O247" s="12">
        <f t="shared" si="242"/>
        <v>0</v>
      </c>
      <c r="P247" s="12">
        <f t="shared" si="242"/>
        <v>0</v>
      </c>
      <c r="Q247" s="12">
        <f t="shared" si="242"/>
        <v>0</v>
      </c>
      <c r="R247" s="12">
        <f t="shared" si="242"/>
        <v>0</v>
      </c>
      <c r="S247" s="12">
        <f t="shared" si="242"/>
        <v>247166</v>
      </c>
      <c r="T247" s="12">
        <f t="shared" si="242"/>
        <v>0</v>
      </c>
      <c r="U247" s="12">
        <f t="shared" si="242"/>
        <v>0</v>
      </c>
      <c r="V247" s="63">
        <f t="shared" si="242"/>
        <v>0</v>
      </c>
      <c r="W247" s="12">
        <f t="shared" si="242"/>
        <v>0</v>
      </c>
      <c r="X247" s="13"/>
    </row>
    <row r="248" spans="1:24" x14ac:dyDescent="0.2">
      <c r="A248" s="292"/>
      <c r="B248" s="295"/>
      <c r="C248" s="298"/>
      <c r="D248" s="3" t="s">
        <v>17</v>
      </c>
      <c r="E248" s="58">
        <v>299.75099999999998</v>
      </c>
      <c r="F248" s="60">
        <v>6.02</v>
      </c>
      <c r="G248" s="55">
        <v>95</v>
      </c>
      <c r="H248" s="56">
        <v>1804.5010199999997</v>
      </c>
      <c r="I248" s="56">
        <v>28476.344999999998</v>
      </c>
      <c r="J248" s="2">
        <f>(E248*F248)</f>
        <v>1804.5010199999997</v>
      </c>
      <c r="K248" s="2">
        <f>(E248*G248)</f>
        <v>28476.344999999998</v>
      </c>
      <c r="L248" s="16">
        <f>SUM(J248,K248)</f>
        <v>30280.846019999997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292"/>
      <c r="B249" s="295"/>
      <c r="C249" s="298"/>
      <c r="D249" s="3" t="s">
        <v>18</v>
      </c>
      <c r="E249" s="58">
        <v>292.798</v>
      </c>
      <c r="F249" s="60">
        <v>6.02</v>
      </c>
      <c r="G249" s="55">
        <v>95</v>
      </c>
      <c r="H249" s="56">
        <v>1762.6439599999999</v>
      </c>
      <c r="I249" s="56">
        <v>27815.81</v>
      </c>
      <c r="J249" s="2">
        <f>(E249*F249)</f>
        <v>1762.6439599999999</v>
      </c>
      <c r="K249" s="2">
        <f t="shared" ref="K249:K250" si="243">(E249*G249)</f>
        <v>27815.81</v>
      </c>
      <c r="L249" s="16">
        <f t="shared" ref="L249:L250" si="244">SUM(J249,K249)</f>
        <v>29578.453960000003</v>
      </c>
      <c r="M249" s="17">
        <f t="shared" ref="M249:N250" si="245">SUM(J249-H249)</f>
        <v>0</v>
      </c>
      <c r="N249" s="17">
        <f t="shared" si="245"/>
        <v>0</v>
      </c>
      <c r="O249" s="2"/>
      <c r="P249" s="2"/>
      <c r="Q249" s="2"/>
      <c r="R249" s="2"/>
      <c r="S249" s="225">
        <v>571000</v>
      </c>
      <c r="T249" s="61"/>
      <c r="U249" s="61"/>
      <c r="V249" s="62"/>
      <c r="W249" s="1"/>
      <c r="X249" s="15"/>
    </row>
    <row r="250" spans="1:24" x14ac:dyDescent="0.2">
      <c r="A250" s="293"/>
      <c r="B250" s="296"/>
      <c r="C250" s="299"/>
      <c r="D250" s="3" t="s">
        <v>19</v>
      </c>
      <c r="E250" s="59">
        <v>230.61600000000001</v>
      </c>
      <c r="F250" s="60">
        <v>6.02</v>
      </c>
      <c r="G250" s="55">
        <v>95</v>
      </c>
      <c r="H250" s="56">
        <v>1388.3083200000001</v>
      </c>
      <c r="I250" s="56">
        <v>21908.52</v>
      </c>
      <c r="J250" s="2">
        <f>(E250*F250)</f>
        <v>1388.3083200000001</v>
      </c>
      <c r="K250" s="2">
        <f t="shared" si="243"/>
        <v>21908.52</v>
      </c>
      <c r="L250" s="16">
        <f t="shared" si="244"/>
        <v>23296.828320000001</v>
      </c>
      <c r="M250" s="17">
        <f t="shared" si="245"/>
        <v>0</v>
      </c>
      <c r="N250" s="17">
        <f t="shared" si="245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823.16499999999996</v>
      </c>
      <c r="F251" s="12"/>
      <c r="G251" s="12"/>
      <c r="H251" s="12">
        <f t="shared" ref="H251:W251" si="246">SUM(H248,H249,H250)</f>
        <v>4955.4532999999992</v>
      </c>
      <c r="I251" s="12">
        <f t="shared" si="246"/>
        <v>78200.675000000003</v>
      </c>
      <c r="J251" s="12">
        <f t="shared" si="246"/>
        <v>4955.4532999999992</v>
      </c>
      <c r="K251" s="12">
        <f t="shared" si="246"/>
        <v>78200.675000000003</v>
      </c>
      <c r="L251" s="12">
        <f t="shared" si="246"/>
        <v>83156.128299999997</v>
      </c>
      <c r="M251" s="12">
        <f t="shared" si="246"/>
        <v>0</v>
      </c>
      <c r="N251" s="12">
        <f t="shared" si="246"/>
        <v>0</v>
      </c>
      <c r="O251" s="12">
        <f t="shared" si="246"/>
        <v>0</v>
      </c>
      <c r="P251" s="12">
        <f t="shared" si="246"/>
        <v>0</v>
      </c>
      <c r="Q251" s="12">
        <f t="shared" si="246"/>
        <v>0</v>
      </c>
      <c r="R251" s="12">
        <f t="shared" si="246"/>
        <v>0</v>
      </c>
      <c r="S251" s="12">
        <f t="shared" si="246"/>
        <v>571000</v>
      </c>
      <c r="T251" s="12">
        <f t="shared" si="246"/>
        <v>0</v>
      </c>
      <c r="U251" s="12">
        <f t="shared" si="246"/>
        <v>0</v>
      </c>
      <c r="V251" s="63">
        <f t="shared" si="246"/>
        <v>0</v>
      </c>
      <c r="W251" s="12">
        <f t="shared" si="246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3113.549</v>
      </c>
      <c r="F252" s="40"/>
      <c r="G252" s="40"/>
      <c r="H252" s="40">
        <f>SUM(H239+H243+H247+H251)</f>
        <v>18743.569819999997</v>
      </c>
      <c r="I252" s="40">
        <f t="shared" ref="I252" si="247">SUM(I239+I243+I247+I251)</f>
        <v>295787.15500000003</v>
      </c>
      <c r="J252" s="40">
        <f>SUM(J239,J243,J247,J251)</f>
        <v>18743.564980000003</v>
      </c>
      <c r="K252" s="40">
        <f>SUM(K251,K247,K243,K239)</f>
        <v>295787.15500000003</v>
      </c>
      <c r="L252" s="40">
        <f t="shared" ref="L252:W252" si="248">SUM(L239+L243+L247+L251)</f>
        <v>314530.71997999999</v>
      </c>
      <c r="M252" s="40">
        <f t="shared" si="248"/>
        <v>-4.8400000000583532E-3</v>
      </c>
      <c r="N252" s="40">
        <f t="shared" si="248"/>
        <v>0</v>
      </c>
      <c r="O252" s="40">
        <f>SUM(O239+O243+O247+O251)</f>
        <v>0</v>
      </c>
      <c r="P252" s="40">
        <f t="shared" ref="P252:U252" si="249">SUM(P239+P243+P247+P251)</f>
        <v>0</v>
      </c>
      <c r="Q252" s="40">
        <f t="shared" si="249"/>
        <v>0</v>
      </c>
      <c r="R252" s="40">
        <f t="shared" si="249"/>
        <v>0</v>
      </c>
      <c r="S252" s="40">
        <f t="shared" si="249"/>
        <v>818166</v>
      </c>
      <c r="T252" s="40">
        <f t="shared" si="249"/>
        <v>0</v>
      </c>
      <c r="U252" s="40">
        <f t="shared" si="249"/>
        <v>0</v>
      </c>
      <c r="V252" s="64">
        <f t="shared" si="248"/>
        <v>0</v>
      </c>
      <c r="W252" s="40">
        <f t="shared" si="248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E252+'2021'!E253</f>
        <v>18780.261000000002</v>
      </c>
      <c r="F253" s="27">
        <f>F252+'2021'!F253</f>
        <v>0</v>
      </c>
      <c r="G253" s="27">
        <f>G252+'2021'!G253</f>
        <v>0</v>
      </c>
      <c r="H253" s="27">
        <f>H252+'2021'!H253</f>
        <v>91995.818599999999</v>
      </c>
      <c r="I253" s="27">
        <f>I252+'2021'!I253</f>
        <v>1031846.49</v>
      </c>
      <c r="J253" s="27">
        <f>J252+'2021'!J253</f>
        <v>94471.884619999997</v>
      </c>
      <c r="K253" s="27">
        <f>K252+'2021'!K253</f>
        <v>1060227.645</v>
      </c>
      <c r="L253" s="27">
        <f>L252+'2021'!L253</f>
        <v>1154699.5296199999</v>
      </c>
      <c r="M253" s="27">
        <f>M252+'2021'!M253</f>
        <v>2476.0804799999964</v>
      </c>
      <c r="N253" s="27">
        <f>N252+'2021'!N253</f>
        <v>28381.169000000002</v>
      </c>
      <c r="O253" s="27">
        <f>O252+'2021'!O253</f>
        <v>0</v>
      </c>
      <c r="P253" s="27">
        <f>P252+'2021'!P253</f>
        <v>0</v>
      </c>
      <c r="Q253" s="27">
        <f>Q252+'2021'!Q253</f>
        <v>0</v>
      </c>
      <c r="R253" s="27">
        <f>R252+'2021'!R253</f>
        <v>0</v>
      </c>
      <c r="S253" s="27">
        <f>S252+'2021'!S253</f>
        <v>818166</v>
      </c>
      <c r="T253" s="27">
        <f>(H253+P253)-R253</f>
        <v>91995.818599999999</v>
      </c>
      <c r="U253" s="27">
        <f>(I253+Q253)-S253</f>
        <v>213680.49</v>
      </c>
      <c r="V253" s="27">
        <f>V252+'2021'!V253</f>
        <v>0</v>
      </c>
      <c r="W253" s="27">
        <f>W252+'2021'!W253</f>
        <v>0</v>
      </c>
      <c r="X253" s="27">
        <f>X252+'2021'!X253</f>
        <v>0</v>
      </c>
    </row>
    <row r="254" spans="1:24" x14ac:dyDescent="0.2">
      <c r="A254" s="291">
        <v>14</v>
      </c>
      <c r="B254" s="294" t="s">
        <v>35</v>
      </c>
      <c r="C254" s="297" t="s">
        <v>22</v>
      </c>
      <c r="D254" s="3" t="s">
        <v>8</v>
      </c>
      <c r="E254" s="58">
        <v>234.53399999999999</v>
      </c>
      <c r="F254" s="60">
        <v>6.02</v>
      </c>
      <c r="G254" s="55">
        <v>95</v>
      </c>
      <c r="H254" s="56">
        <v>1411.8946799999999</v>
      </c>
      <c r="I254" s="183">
        <v>22280.73</v>
      </c>
      <c r="J254" s="2">
        <f>(E254*F254)</f>
        <v>1411.8946799999999</v>
      </c>
      <c r="K254" s="2">
        <f>(E254*G254)</f>
        <v>22280.73</v>
      </c>
      <c r="L254" s="16">
        <f>SUM(J254,K254)</f>
        <v>23692.624680000001</v>
      </c>
      <c r="M254" s="17">
        <f>SUM(J254-H254)</f>
        <v>0</v>
      </c>
      <c r="N254" s="17">
        <f>SUM(K254-I254)</f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292"/>
      <c r="B255" s="295"/>
      <c r="C255" s="298"/>
      <c r="D255" s="3" t="s">
        <v>9</v>
      </c>
      <c r="E255" s="59">
        <v>233.14400000000001</v>
      </c>
      <c r="F255" s="60">
        <v>6.02</v>
      </c>
      <c r="G255" s="55">
        <v>95</v>
      </c>
      <c r="H255" s="56">
        <v>1403.5268799999999</v>
      </c>
      <c r="I255" s="183">
        <v>22148.68</v>
      </c>
      <c r="J255" s="2">
        <f>(E255*F255)</f>
        <v>1403.5268799999999</v>
      </c>
      <c r="K255" s="2">
        <f t="shared" ref="K255:K256" si="250">(E255*G255)</f>
        <v>22148.68</v>
      </c>
      <c r="L255" s="16">
        <f t="shared" ref="L255:L257" si="251">SUM(J255,K255)</f>
        <v>23552.206880000002</v>
      </c>
      <c r="M255" s="17">
        <f t="shared" ref="M255:N257" si="252">SUM(J255-H255)</f>
        <v>0</v>
      </c>
      <c r="N255" s="17">
        <f t="shared" si="252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292"/>
      <c r="B256" s="295"/>
      <c r="C256" s="298"/>
      <c r="D256" s="69" t="s">
        <v>63</v>
      </c>
      <c r="E256" s="59"/>
      <c r="F256" s="60">
        <v>6.02</v>
      </c>
      <c r="G256" s="55">
        <v>95</v>
      </c>
      <c r="H256" s="56">
        <v>0</v>
      </c>
      <c r="I256" s="56">
        <v>0</v>
      </c>
      <c r="J256" s="2">
        <f>(E256*F256)</f>
        <v>0</v>
      </c>
      <c r="K256" s="2">
        <f t="shared" si="250"/>
        <v>0</v>
      </c>
      <c r="L256" s="16">
        <f t="shared" si="251"/>
        <v>0</v>
      </c>
      <c r="M256" s="17">
        <f t="shared" si="252"/>
        <v>0</v>
      </c>
      <c r="N256" s="17">
        <f t="shared" si="252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292"/>
      <c r="B257" s="295"/>
      <c r="C257" s="298"/>
      <c r="D257" s="69" t="s">
        <v>65</v>
      </c>
      <c r="E257" s="57">
        <v>256.64299999999997</v>
      </c>
      <c r="F257" s="60">
        <v>6.02</v>
      </c>
      <c r="G257" s="55">
        <v>95</v>
      </c>
      <c r="H257" s="56">
        <v>1544.9908599999997</v>
      </c>
      <c r="I257" s="183">
        <v>24381.084999999999</v>
      </c>
      <c r="J257" s="16">
        <f t="shared" ref="J257" si="253">(E257*F257)</f>
        <v>1544.9908599999997</v>
      </c>
      <c r="K257" s="16">
        <f>SUM(E257*G257)</f>
        <v>24381.084999999999</v>
      </c>
      <c r="L257" s="16">
        <f t="shared" si="251"/>
        <v>25926.075859999997</v>
      </c>
      <c r="M257" s="17">
        <f t="shared" si="252"/>
        <v>0</v>
      </c>
      <c r="N257" s="17">
        <f t="shared" si="252"/>
        <v>0</v>
      </c>
      <c r="O257" s="2"/>
      <c r="P257" s="2"/>
      <c r="Q257" s="2"/>
      <c r="R257" s="2"/>
      <c r="S257" s="225">
        <v>35400</v>
      </c>
      <c r="T257" s="61"/>
      <c r="U257" s="61"/>
      <c r="V257" s="62"/>
      <c r="W257" s="1"/>
      <c r="X257" s="15"/>
    </row>
    <row r="258" spans="1:24" ht="24" x14ac:dyDescent="0.2">
      <c r="A258" s="292"/>
      <c r="B258" s="295"/>
      <c r="C258" s="298"/>
      <c r="D258" s="23" t="s">
        <v>52</v>
      </c>
      <c r="E258" s="12">
        <f>SUM(E254:E257)</f>
        <v>724.32099999999991</v>
      </c>
      <c r="F258" s="12"/>
      <c r="G258" s="12"/>
      <c r="H258" s="12">
        <f t="shared" ref="H258:W258" si="254">SUM(H254:H257)</f>
        <v>4360.4124199999997</v>
      </c>
      <c r="I258" s="12">
        <f t="shared" si="254"/>
        <v>68810.494999999995</v>
      </c>
      <c r="J258" s="12">
        <f t="shared" si="254"/>
        <v>4360.4124199999997</v>
      </c>
      <c r="K258" s="12">
        <f t="shared" si="254"/>
        <v>68810.494999999995</v>
      </c>
      <c r="L258" s="12">
        <f t="shared" si="254"/>
        <v>73170.907420000003</v>
      </c>
      <c r="M258" s="12">
        <f t="shared" si="254"/>
        <v>0</v>
      </c>
      <c r="N258" s="12">
        <f t="shared" si="254"/>
        <v>0</v>
      </c>
      <c r="O258" s="12">
        <f t="shared" si="254"/>
        <v>0</v>
      </c>
      <c r="P258" s="12">
        <f t="shared" si="254"/>
        <v>0</v>
      </c>
      <c r="Q258" s="12">
        <f t="shared" si="254"/>
        <v>0</v>
      </c>
      <c r="R258" s="12">
        <f t="shared" si="254"/>
        <v>0</v>
      </c>
      <c r="S258" s="12">
        <f t="shared" si="254"/>
        <v>35400</v>
      </c>
      <c r="T258" s="12">
        <f t="shared" si="254"/>
        <v>0</v>
      </c>
      <c r="U258" s="12">
        <f t="shared" si="254"/>
        <v>0</v>
      </c>
      <c r="V258" s="12">
        <f t="shared" si="254"/>
        <v>0</v>
      </c>
      <c r="W258" s="12">
        <f t="shared" si="254"/>
        <v>0</v>
      </c>
      <c r="X258" s="13"/>
    </row>
    <row r="259" spans="1:24" x14ac:dyDescent="0.2">
      <c r="A259" s="292"/>
      <c r="B259" s="295"/>
      <c r="C259" s="298"/>
      <c r="D259" s="3" t="s">
        <v>11</v>
      </c>
      <c r="E259" s="58">
        <v>282.87900000000002</v>
      </c>
      <c r="F259" s="60">
        <v>6.02</v>
      </c>
      <c r="G259" s="55">
        <v>95</v>
      </c>
      <c r="H259" s="56">
        <v>1702.9315799999999</v>
      </c>
      <c r="I259" s="183">
        <v>26873.505000000001</v>
      </c>
      <c r="J259" s="2">
        <f>(E259*F259)</f>
        <v>1702.9315799999999</v>
      </c>
      <c r="K259" s="2">
        <f>(E259*G259)</f>
        <v>26873.505000000001</v>
      </c>
      <c r="L259" s="16">
        <f>SUM(J259,K259)</f>
        <v>28576.436580000001</v>
      </c>
      <c r="M259" s="17">
        <f>SUM(J259-H259)</f>
        <v>0</v>
      </c>
      <c r="N259" s="17">
        <f>SUM(K259-I259)</f>
        <v>0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292"/>
      <c r="B260" s="295"/>
      <c r="C260" s="298"/>
      <c r="D260" s="3" t="s">
        <v>12</v>
      </c>
      <c r="E260" s="58">
        <v>299.779</v>
      </c>
      <c r="F260" s="60">
        <v>6.02</v>
      </c>
      <c r="G260" s="55">
        <v>95</v>
      </c>
      <c r="H260" s="56">
        <v>1804.6695799999998</v>
      </c>
      <c r="I260" s="56">
        <v>28479.005000000001</v>
      </c>
      <c r="J260" s="2">
        <f>(E260*F260)</f>
        <v>1804.6695799999998</v>
      </c>
      <c r="K260" s="2">
        <f t="shared" ref="K260:K261" si="255">(E260*G260)</f>
        <v>28479.005000000001</v>
      </c>
      <c r="L260" s="16">
        <f t="shared" ref="L260:L261" si="256">SUM(J260,K260)</f>
        <v>30283.674579999999</v>
      </c>
      <c r="M260" s="17">
        <f t="shared" ref="M260:N261" si="257">SUM(J260-H260)</f>
        <v>0</v>
      </c>
      <c r="N260" s="17">
        <f t="shared" si="257"/>
        <v>0</v>
      </c>
      <c r="O260" s="2"/>
      <c r="P260" s="2"/>
      <c r="Q260" s="2"/>
      <c r="R260" s="2"/>
      <c r="S260" s="225">
        <v>299200</v>
      </c>
      <c r="T260" s="61"/>
      <c r="U260" s="61"/>
      <c r="V260" s="62"/>
      <c r="W260" s="1"/>
      <c r="X260" s="15"/>
    </row>
    <row r="261" spans="1:24" x14ac:dyDescent="0.2">
      <c r="A261" s="292"/>
      <c r="B261" s="296"/>
      <c r="C261" s="298"/>
      <c r="D261" s="3" t="s">
        <v>13</v>
      </c>
      <c r="E261" s="58">
        <v>287.822</v>
      </c>
      <c r="F261" s="60">
        <v>6.02</v>
      </c>
      <c r="G261" s="55">
        <v>95</v>
      </c>
      <c r="H261" s="56">
        <v>1732.6884399999999</v>
      </c>
      <c r="I261" s="56">
        <v>27343.09</v>
      </c>
      <c r="J261" s="2">
        <f>(E261*F261)</f>
        <v>1732.6884399999999</v>
      </c>
      <c r="K261" s="2">
        <f t="shared" si="255"/>
        <v>27343.09</v>
      </c>
      <c r="L261" s="16">
        <f t="shared" si="256"/>
        <v>29075.778440000002</v>
      </c>
      <c r="M261" s="17">
        <f t="shared" si="257"/>
        <v>0</v>
      </c>
      <c r="N261" s="17">
        <f t="shared" si="257"/>
        <v>0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292"/>
      <c r="B262" s="176"/>
      <c r="C262" s="298"/>
      <c r="D262" s="23" t="s">
        <v>53</v>
      </c>
      <c r="E262" s="12">
        <f>SUM(E259,E260,E261)</f>
        <v>870.48</v>
      </c>
      <c r="F262" s="12"/>
      <c r="G262" s="12"/>
      <c r="H262" s="12">
        <f t="shared" ref="H262:W262" si="258">SUM(H259,H260,H261)</f>
        <v>5240.2896000000001</v>
      </c>
      <c r="I262" s="12">
        <f t="shared" si="258"/>
        <v>82695.600000000006</v>
      </c>
      <c r="J262" s="12">
        <f t="shared" si="258"/>
        <v>5240.2896000000001</v>
      </c>
      <c r="K262" s="12">
        <f t="shared" si="258"/>
        <v>82695.600000000006</v>
      </c>
      <c r="L262" s="12">
        <f t="shared" si="258"/>
        <v>87935.889599999995</v>
      </c>
      <c r="M262" s="12">
        <f t="shared" si="258"/>
        <v>0</v>
      </c>
      <c r="N262" s="12">
        <f t="shared" si="258"/>
        <v>0</v>
      </c>
      <c r="O262" s="12">
        <f t="shared" si="258"/>
        <v>0</v>
      </c>
      <c r="P262" s="12">
        <f t="shared" si="258"/>
        <v>0</v>
      </c>
      <c r="Q262" s="12">
        <f t="shared" si="258"/>
        <v>0</v>
      </c>
      <c r="R262" s="12">
        <f t="shared" si="258"/>
        <v>0</v>
      </c>
      <c r="S262" s="12">
        <f t="shared" si="258"/>
        <v>299200</v>
      </c>
      <c r="T262" s="12">
        <f t="shared" si="258"/>
        <v>0</v>
      </c>
      <c r="U262" s="12">
        <f t="shared" si="258"/>
        <v>0</v>
      </c>
      <c r="V262" s="63">
        <f t="shared" si="258"/>
        <v>0</v>
      </c>
      <c r="W262" s="12">
        <f t="shared" si="258"/>
        <v>0</v>
      </c>
      <c r="X262" s="13"/>
    </row>
    <row r="263" spans="1:24" x14ac:dyDescent="0.2">
      <c r="A263" s="292"/>
      <c r="B263" s="294" t="s">
        <v>29</v>
      </c>
      <c r="C263" s="298"/>
      <c r="D263" s="3" t="s">
        <v>14</v>
      </c>
      <c r="E263" s="58">
        <v>287.255</v>
      </c>
      <c r="F263" s="60">
        <v>6.02</v>
      </c>
      <c r="G263" s="55">
        <v>95</v>
      </c>
      <c r="H263" s="56">
        <v>1729.2750999999998</v>
      </c>
      <c r="I263" s="56">
        <v>27289.224999999999</v>
      </c>
      <c r="J263" s="2">
        <f>(E263*F263)</f>
        <v>1729.2750999999998</v>
      </c>
      <c r="K263" s="2">
        <f>(E263*G263)</f>
        <v>27289.224999999999</v>
      </c>
      <c r="L263" s="16">
        <f>SUM(J263,K263)</f>
        <v>29018.500099999997</v>
      </c>
      <c r="M263" s="17">
        <f>SUM(J263-H263)</f>
        <v>0</v>
      </c>
      <c r="N263" s="17">
        <f>SUM(K263-I263)</f>
        <v>0</v>
      </c>
      <c r="O263" s="2"/>
      <c r="P263" s="2"/>
      <c r="Q263" s="2"/>
      <c r="R263" s="2"/>
      <c r="S263" s="225">
        <v>30000</v>
      </c>
      <c r="T263" s="61"/>
      <c r="U263" s="61"/>
      <c r="V263" s="62"/>
      <c r="W263" s="1"/>
      <c r="X263" s="15"/>
    </row>
    <row r="264" spans="1:24" x14ac:dyDescent="0.2">
      <c r="A264" s="292"/>
      <c r="B264" s="295"/>
      <c r="C264" s="298"/>
      <c r="D264" s="3" t="s">
        <v>15</v>
      </c>
      <c r="E264" s="58">
        <v>316.87700000000001</v>
      </c>
      <c r="F264" s="60">
        <v>6.02</v>
      </c>
      <c r="G264" s="55">
        <v>95</v>
      </c>
      <c r="H264" s="56">
        <v>1907.5995399999999</v>
      </c>
      <c r="I264" s="56">
        <v>30103.315000000002</v>
      </c>
      <c r="J264" s="2">
        <f>(E264*F264)</f>
        <v>1907.5995399999999</v>
      </c>
      <c r="K264" s="2">
        <f t="shared" ref="K264:K265" si="259">(E264*G264)</f>
        <v>30103.315000000002</v>
      </c>
      <c r="L264" s="16">
        <f t="shared" ref="L264:L265" si="260">SUM(J264,K264)</f>
        <v>32010.914540000002</v>
      </c>
      <c r="M264" s="17">
        <f t="shared" ref="M264:N265" si="261">SUM(J264-H264)</f>
        <v>0</v>
      </c>
      <c r="N264" s="17">
        <f t="shared" si="261"/>
        <v>0</v>
      </c>
      <c r="O264" s="2"/>
      <c r="P264" s="2"/>
      <c r="Q264" s="2"/>
      <c r="R264" s="2"/>
      <c r="S264" s="62"/>
      <c r="T264" s="61"/>
      <c r="U264" s="61"/>
      <c r="V264" s="62"/>
      <c r="W264" s="1"/>
      <c r="X264" s="15"/>
    </row>
    <row r="265" spans="1:24" x14ac:dyDescent="0.2">
      <c r="A265" s="292"/>
      <c r="B265" s="295"/>
      <c r="C265" s="298"/>
      <c r="D265" s="3" t="s">
        <v>16</v>
      </c>
      <c r="E265" s="67">
        <v>301.91000000000003</v>
      </c>
      <c r="F265" s="60">
        <v>6.02</v>
      </c>
      <c r="G265" s="55">
        <v>95</v>
      </c>
      <c r="H265" s="56">
        <v>1817.4982</v>
      </c>
      <c r="I265" s="56">
        <v>28681.45</v>
      </c>
      <c r="J265" s="2">
        <f>(E265*F265)</f>
        <v>1817.4982</v>
      </c>
      <c r="K265" s="2">
        <f t="shared" si="259"/>
        <v>28681.45</v>
      </c>
      <c r="L265" s="16">
        <f t="shared" si="260"/>
        <v>30498.948199999999</v>
      </c>
      <c r="M265" s="17">
        <f t="shared" si="261"/>
        <v>0</v>
      </c>
      <c r="N265" s="17">
        <f t="shared" si="261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292"/>
      <c r="B266" s="295"/>
      <c r="C266" s="298"/>
      <c r="D266" s="23" t="s">
        <v>54</v>
      </c>
      <c r="E266" s="12">
        <f>SUM(E263,E264,E265)</f>
        <v>906.04200000000014</v>
      </c>
      <c r="F266" s="12"/>
      <c r="G266" s="12"/>
      <c r="H266" s="12">
        <f t="shared" ref="H266:W266" si="262">SUM(H263,H264,H265)</f>
        <v>5454.37284</v>
      </c>
      <c r="I266" s="12">
        <f t="shared" si="262"/>
        <v>86073.99</v>
      </c>
      <c r="J266" s="12">
        <f t="shared" si="262"/>
        <v>5454.37284</v>
      </c>
      <c r="K266" s="12">
        <f t="shared" si="262"/>
        <v>86073.99</v>
      </c>
      <c r="L266" s="12">
        <f t="shared" si="262"/>
        <v>91528.362840000002</v>
      </c>
      <c r="M266" s="12">
        <f t="shared" si="262"/>
        <v>0</v>
      </c>
      <c r="N266" s="12">
        <f t="shared" si="262"/>
        <v>0</v>
      </c>
      <c r="O266" s="12">
        <f t="shared" si="262"/>
        <v>0</v>
      </c>
      <c r="P266" s="12">
        <f t="shared" si="262"/>
        <v>0</v>
      </c>
      <c r="Q266" s="12">
        <f t="shared" si="262"/>
        <v>0</v>
      </c>
      <c r="R266" s="12">
        <f t="shared" si="262"/>
        <v>0</v>
      </c>
      <c r="S266" s="12">
        <f t="shared" si="262"/>
        <v>30000</v>
      </c>
      <c r="T266" s="12">
        <f t="shared" si="262"/>
        <v>0</v>
      </c>
      <c r="U266" s="12">
        <f t="shared" si="262"/>
        <v>0</v>
      </c>
      <c r="V266" s="63">
        <f t="shared" si="262"/>
        <v>0</v>
      </c>
      <c r="W266" s="12">
        <f t="shared" si="262"/>
        <v>0</v>
      </c>
      <c r="X266" s="13"/>
    </row>
    <row r="267" spans="1:24" x14ac:dyDescent="0.2">
      <c r="A267" s="292"/>
      <c r="B267" s="295"/>
      <c r="C267" s="298"/>
      <c r="D267" s="3" t="s">
        <v>17</v>
      </c>
      <c r="E267" s="58">
        <v>268.95699999999999</v>
      </c>
      <c r="F267" s="60">
        <v>6.02</v>
      </c>
      <c r="G267" s="55">
        <v>95</v>
      </c>
      <c r="H267" s="56">
        <v>1619.1211399999997</v>
      </c>
      <c r="I267" s="56">
        <v>25550.915000000001</v>
      </c>
      <c r="J267" s="2">
        <f>(E267*F267)</f>
        <v>1619.1211399999997</v>
      </c>
      <c r="K267" s="2">
        <f>(E267*G267)</f>
        <v>25550.915000000001</v>
      </c>
      <c r="L267" s="16">
        <f>SUM(J267,K267)</f>
        <v>27170.03614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292"/>
      <c r="B268" s="295"/>
      <c r="C268" s="298"/>
      <c r="D268" s="3" t="s">
        <v>18</v>
      </c>
      <c r="E268" s="58">
        <v>279.42700000000002</v>
      </c>
      <c r="F268" s="60">
        <v>6.02</v>
      </c>
      <c r="G268" s="55">
        <v>95</v>
      </c>
      <c r="H268" s="56">
        <v>1682.1505400000001</v>
      </c>
      <c r="I268" s="56">
        <v>26545.565000000002</v>
      </c>
      <c r="J268" s="2">
        <f>(E268*F268)</f>
        <v>1682.1505400000001</v>
      </c>
      <c r="K268" s="2">
        <f t="shared" ref="K268:K269" si="263">(E268*G268)</f>
        <v>26545.565000000002</v>
      </c>
      <c r="L268" s="16">
        <f t="shared" ref="L268:L269" si="264">SUM(J268,K268)</f>
        <v>28227.715540000001</v>
      </c>
      <c r="M268" s="17">
        <f t="shared" ref="M268:N269" si="265">SUM(J268-H268)</f>
        <v>0</v>
      </c>
      <c r="N268" s="17">
        <f t="shared" si="265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293"/>
      <c r="B269" s="296"/>
      <c r="C269" s="299"/>
      <c r="D269" s="3" t="s">
        <v>19</v>
      </c>
      <c r="E269" s="67">
        <v>257.86700000000002</v>
      </c>
      <c r="F269" s="60">
        <v>6.02</v>
      </c>
      <c r="G269" s="55">
        <v>95</v>
      </c>
      <c r="H269" s="56">
        <v>1552.35934</v>
      </c>
      <c r="I269" s="56">
        <v>24497.365000000002</v>
      </c>
      <c r="J269" s="2">
        <f>(E269*F269)</f>
        <v>1552.35934</v>
      </c>
      <c r="K269" s="2">
        <f t="shared" si="263"/>
        <v>24497.365000000002</v>
      </c>
      <c r="L269" s="16">
        <f t="shared" si="264"/>
        <v>26049.724340000001</v>
      </c>
      <c r="M269" s="17">
        <f t="shared" si="265"/>
        <v>0</v>
      </c>
      <c r="N269" s="17">
        <f t="shared" si="265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806.25099999999998</v>
      </c>
      <c r="F270" s="12"/>
      <c r="G270" s="12"/>
      <c r="H270" s="12">
        <f t="shared" ref="H270:W270" si="266">SUM(H267,H268,H269)</f>
        <v>4853.6310199999998</v>
      </c>
      <c r="I270" s="12">
        <f t="shared" si="266"/>
        <v>76593.845000000001</v>
      </c>
      <c r="J270" s="12">
        <f t="shared" si="266"/>
        <v>4853.6310199999998</v>
      </c>
      <c r="K270" s="12">
        <f t="shared" si="266"/>
        <v>76593.845000000001</v>
      </c>
      <c r="L270" s="12">
        <f t="shared" si="266"/>
        <v>81447.476020000002</v>
      </c>
      <c r="M270" s="12">
        <f t="shared" si="266"/>
        <v>0</v>
      </c>
      <c r="N270" s="12">
        <f t="shared" si="266"/>
        <v>0</v>
      </c>
      <c r="O270" s="12">
        <f t="shared" si="266"/>
        <v>0</v>
      </c>
      <c r="P270" s="12">
        <f t="shared" si="266"/>
        <v>0</v>
      </c>
      <c r="Q270" s="12">
        <f t="shared" si="266"/>
        <v>0</v>
      </c>
      <c r="R270" s="12">
        <f t="shared" si="266"/>
        <v>0</v>
      </c>
      <c r="S270" s="12">
        <f t="shared" si="266"/>
        <v>0</v>
      </c>
      <c r="T270" s="12">
        <f t="shared" si="266"/>
        <v>0</v>
      </c>
      <c r="U270" s="63">
        <f t="shared" si="266"/>
        <v>0</v>
      </c>
      <c r="V270" s="63">
        <f t="shared" si="266"/>
        <v>0</v>
      </c>
      <c r="W270" s="12">
        <f t="shared" si="266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3307.0940000000001</v>
      </c>
      <c r="F271" s="40"/>
      <c r="G271" s="40"/>
      <c r="H271" s="40">
        <f>SUM(H270,H266,H262,H258)</f>
        <v>19908.705880000001</v>
      </c>
      <c r="I271" s="40">
        <f t="shared" ref="I271" si="267">SUM(I270,I266,I262,I258)</f>
        <v>314173.93000000005</v>
      </c>
      <c r="J271" s="40">
        <f t="shared" ref="J271:W271" si="268">SUM(J258+J262+J266+J270)</f>
        <v>19908.705880000001</v>
      </c>
      <c r="K271" s="40">
        <f t="shared" si="268"/>
        <v>314173.93000000005</v>
      </c>
      <c r="L271" s="40">
        <f t="shared" si="268"/>
        <v>334082.63588000002</v>
      </c>
      <c r="M271" s="40">
        <f t="shared" si="268"/>
        <v>0</v>
      </c>
      <c r="N271" s="40">
        <f t="shared" si="268"/>
        <v>0</v>
      </c>
      <c r="O271" s="40">
        <f t="shared" si="268"/>
        <v>0</v>
      </c>
      <c r="P271" s="40">
        <f t="shared" si="268"/>
        <v>0</v>
      </c>
      <c r="Q271" s="40">
        <f t="shared" si="268"/>
        <v>0</v>
      </c>
      <c r="R271" s="40">
        <f t="shared" si="268"/>
        <v>0</v>
      </c>
      <c r="S271" s="40">
        <f t="shared" si="268"/>
        <v>364600</v>
      </c>
      <c r="T271" s="40">
        <f t="shared" si="268"/>
        <v>0</v>
      </c>
      <c r="U271" s="64">
        <f t="shared" si="268"/>
        <v>0</v>
      </c>
      <c r="V271" s="64">
        <f t="shared" si="268"/>
        <v>0</v>
      </c>
      <c r="W271" s="40">
        <f t="shared" si="268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E271+'2021'!E272</f>
        <v>16717.192999999999</v>
      </c>
      <c r="F272" s="27">
        <f>F271+'2021'!F272</f>
        <v>0</v>
      </c>
      <c r="G272" s="27">
        <f>G271+'2021'!G272</f>
        <v>0</v>
      </c>
      <c r="H272" s="27">
        <f>H271+'2021'!H272</f>
        <v>91684.476360000001</v>
      </c>
      <c r="I272" s="27">
        <f>I271+'2021'!I272</f>
        <v>1065181.7779999999</v>
      </c>
      <c r="J272" s="27">
        <f>J271+'2021'!J272</f>
        <v>93908.509900000005</v>
      </c>
      <c r="K272" s="27">
        <f>K271+'2021'!K272</f>
        <v>1090673.27</v>
      </c>
      <c r="L272" s="27">
        <f>L271+'2021'!L272</f>
        <v>1184581.7799</v>
      </c>
      <c r="M272" s="27">
        <f>M271+'2021'!M272</f>
        <v>2224.0335399999967</v>
      </c>
      <c r="N272" s="27">
        <f>N271+'2021'!N272</f>
        <v>25491.492000000006</v>
      </c>
      <c r="O272" s="27">
        <f>O271+'2021'!O272</f>
        <v>0</v>
      </c>
      <c r="P272" s="27">
        <f>P271+'2021'!P272</f>
        <v>0</v>
      </c>
      <c r="Q272" s="27">
        <f>Q271+'2021'!Q272</f>
        <v>0</v>
      </c>
      <c r="R272" s="27">
        <f>R271+'2021'!R272</f>
        <v>9610.82</v>
      </c>
      <c r="S272" s="27">
        <f>S271+'2021'!S272</f>
        <v>853734.07000000007</v>
      </c>
      <c r="T272" s="27">
        <f>(H272+P272)-R272</f>
        <v>82073.656359999994</v>
      </c>
      <c r="U272" s="27">
        <f>(I272+Q272)-S272</f>
        <v>211447.70799999987</v>
      </c>
      <c r="V272" s="27">
        <f>V271+'2021'!V272</f>
        <v>0</v>
      </c>
      <c r="W272" s="27">
        <f>W271+'2021'!W272</f>
        <v>0</v>
      </c>
      <c r="X272" s="27">
        <f>X271+'2021'!X272</f>
        <v>0</v>
      </c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114148.823</v>
      </c>
      <c r="F273" s="44"/>
      <c r="G273" s="44"/>
      <c r="H273" s="44">
        <f t="shared" ref="H273:W273" si="269">H24+H43+H62+H81+H100+H119+H138+H157+H195+H214+H233+H252+H271+H176</f>
        <v>624244.3134199999</v>
      </c>
      <c r="I273" s="44">
        <f t="shared" si="269"/>
        <v>6907613.4950000001</v>
      </c>
      <c r="J273" s="44">
        <f t="shared" si="269"/>
        <v>684173.70166000002</v>
      </c>
      <c r="K273" s="44">
        <f t="shared" si="269"/>
        <v>7553528.9450000003</v>
      </c>
      <c r="L273" s="44">
        <f t="shared" si="269"/>
        <v>8237702.6466599982</v>
      </c>
      <c r="M273" s="44">
        <f t="shared" si="269"/>
        <v>59929.388240000007</v>
      </c>
      <c r="N273" s="44">
        <f t="shared" si="269"/>
        <v>645915.44999999995</v>
      </c>
      <c r="O273" s="44">
        <f t="shared" si="269"/>
        <v>0</v>
      </c>
      <c r="P273" s="44"/>
      <c r="Q273" s="44">
        <f t="shared" si="269"/>
        <v>0</v>
      </c>
      <c r="R273" s="44"/>
      <c r="S273" s="66">
        <f>S24+S43+S62+S81+S100+S119+S138+S157+S195+S214+S233+S252+S271+S176</f>
        <v>3415890.22</v>
      </c>
      <c r="T273" s="44">
        <f>(H273+P273)-R273</f>
        <v>624244.3134199999</v>
      </c>
      <c r="U273" s="44">
        <f>(I273+Q273)-S273</f>
        <v>3491723.2749999999</v>
      </c>
      <c r="V273" s="66">
        <f t="shared" si="269"/>
        <v>0</v>
      </c>
      <c r="W273" s="44">
        <f t="shared" si="269"/>
        <v>0</v>
      </c>
      <c r="X273" s="45"/>
    </row>
    <row r="275" spans="1:24" x14ac:dyDescent="0.2">
      <c r="C275" s="174">
        <v>281371.95</v>
      </c>
      <c r="D275" s="173" t="s">
        <v>90</v>
      </c>
    </row>
    <row r="276" spans="1:24" x14ac:dyDescent="0.2">
      <c r="C276" s="174">
        <v>226205.74</v>
      </c>
      <c r="D276" t="s">
        <v>91</v>
      </c>
      <c r="J276" t="s">
        <v>92</v>
      </c>
    </row>
    <row r="277" spans="1:24" x14ac:dyDescent="0.2">
      <c r="D277" s="343"/>
      <c r="E277" s="344"/>
      <c r="F277" s="344"/>
      <c r="G277" s="344"/>
      <c r="H277" s="344"/>
      <c r="I277" s="344"/>
      <c r="J277" t="s">
        <v>93</v>
      </c>
    </row>
    <row r="278" spans="1:24" x14ac:dyDescent="0.2">
      <c r="D278" s="344"/>
      <c r="E278" s="344"/>
      <c r="F278" s="344"/>
      <c r="G278" s="344"/>
      <c r="H278" s="344"/>
      <c r="I278" s="344"/>
    </row>
    <row r="279" spans="1:24" x14ac:dyDescent="0.2">
      <c r="D279" s="344"/>
      <c r="E279" s="344"/>
      <c r="F279" s="344"/>
      <c r="G279" s="344"/>
      <c r="H279" s="344"/>
      <c r="I279" s="344"/>
    </row>
    <row r="280" spans="1:24" x14ac:dyDescent="0.2">
      <c r="D280" s="344"/>
      <c r="E280" s="344"/>
      <c r="F280" s="344"/>
      <c r="G280" s="344"/>
      <c r="H280" s="344"/>
      <c r="I280" s="344"/>
    </row>
    <row r="281" spans="1:24" x14ac:dyDescent="0.2">
      <c r="D281" s="344"/>
      <c r="E281" s="344"/>
      <c r="F281" s="344"/>
      <c r="G281" s="344"/>
      <c r="H281" s="344"/>
      <c r="I281" s="344"/>
    </row>
    <row r="282" spans="1:24" x14ac:dyDescent="0.2">
      <c r="D282" s="344"/>
      <c r="E282" s="344"/>
      <c r="F282" s="344"/>
      <c r="G282" s="344"/>
      <c r="H282" s="344"/>
      <c r="I282" s="344"/>
    </row>
    <row r="283" spans="1:24" x14ac:dyDescent="0.2">
      <c r="D283" s="344"/>
      <c r="E283" s="344"/>
      <c r="F283" s="344"/>
      <c r="G283" s="344"/>
      <c r="H283" s="344"/>
      <c r="I283" s="344"/>
    </row>
    <row r="284" spans="1:24" x14ac:dyDescent="0.2">
      <c r="D284" s="344"/>
      <c r="E284" s="344"/>
      <c r="F284" s="344"/>
      <c r="G284" s="344"/>
      <c r="H284" s="344"/>
      <c r="I284" s="344"/>
    </row>
    <row r="285" spans="1:24" x14ac:dyDescent="0.2">
      <c r="D285" s="344"/>
      <c r="E285" s="344"/>
      <c r="F285" s="344"/>
      <c r="G285" s="344"/>
      <c r="H285" s="344"/>
      <c r="I285" s="344"/>
    </row>
    <row r="286" spans="1:24" x14ac:dyDescent="0.2">
      <c r="D286" s="344"/>
      <c r="E286" s="344"/>
      <c r="F286" s="344"/>
      <c r="G286" s="344"/>
      <c r="H286" s="344"/>
      <c r="I286" s="344"/>
    </row>
    <row r="287" spans="1:24" x14ac:dyDescent="0.2">
      <c r="D287" s="344"/>
      <c r="E287" s="344"/>
      <c r="F287" s="344"/>
      <c r="G287" s="344"/>
      <c r="H287" s="344"/>
      <c r="I287" s="344"/>
    </row>
    <row r="288" spans="1:24" x14ac:dyDescent="0.2">
      <c r="D288" s="344"/>
      <c r="E288" s="344"/>
      <c r="F288" s="344"/>
      <c r="G288" s="344"/>
      <c r="H288" s="344"/>
      <c r="I288" s="344"/>
    </row>
    <row r="289" spans="4:9" x14ac:dyDescent="0.2">
      <c r="D289" s="344"/>
      <c r="E289" s="344"/>
      <c r="F289" s="344"/>
      <c r="G289" s="344"/>
      <c r="H289" s="344"/>
      <c r="I289" s="344"/>
    </row>
    <row r="290" spans="4:9" x14ac:dyDescent="0.2">
      <c r="D290" s="344"/>
      <c r="E290" s="344"/>
      <c r="F290" s="344"/>
      <c r="G290" s="344"/>
      <c r="H290" s="344"/>
      <c r="I290" s="344"/>
    </row>
    <row r="291" spans="4:9" x14ac:dyDescent="0.2">
      <c r="D291" s="344"/>
      <c r="E291" s="344"/>
      <c r="F291" s="344"/>
      <c r="G291" s="344"/>
      <c r="H291" s="344"/>
      <c r="I291" s="344"/>
    </row>
    <row r="292" spans="4:9" x14ac:dyDescent="0.2">
      <c r="D292" s="344"/>
      <c r="E292" s="344"/>
      <c r="F292" s="344"/>
      <c r="G292" s="344"/>
      <c r="H292" s="344"/>
      <c r="I292" s="344"/>
    </row>
  </sheetData>
  <mergeCells count="71">
    <mergeCell ref="D277:I292"/>
    <mergeCell ref="A235:A250"/>
    <mergeCell ref="B235:B242"/>
    <mergeCell ref="C235:C250"/>
    <mergeCell ref="B244:B250"/>
    <mergeCell ref="A254:A269"/>
    <mergeCell ref="B254:B261"/>
    <mergeCell ref="C254:C269"/>
    <mergeCell ref="B263:B269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A159:A174"/>
    <mergeCell ref="B159:B174"/>
    <mergeCell ref="C159:C174"/>
    <mergeCell ref="A178:A193"/>
    <mergeCell ref="B178:B185"/>
    <mergeCell ref="C178:C193"/>
    <mergeCell ref="B187:B193"/>
    <mergeCell ref="A121:A136"/>
    <mergeCell ref="B121:B136"/>
    <mergeCell ref="C121:C136"/>
    <mergeCell ref="A140:A155"/>
    <mergeCell ref="B140:B155"/>
    <mergeCell ref="C140:C155"/>
    <mergeCell ref="A83:A98"/>
    <mergeCell ref="B83:B98"/>
    <mergeCell ref="C83:C98"/>
    <mergeCell ref="A102:A117"/>
    <mergeCell ref="B102:B117"/>
    <mergeCell ref="C102:C117"/>
    <mergeCell ref="A45:A60"/>
    <mergeCell ref="B45:B60"/>
    <mergeCell ref="C45:C60"/>
    <mergeCell ref="A64:A79"/>
    <mergeCell ref="B64:B79"/>
    <mergeCell ref="C64:C79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P2:P5"/>
    <mergeCell ref="R2:R5"/>
    <mergeCell ref="T2:T5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topLeftCell="B1" zoomScale="80" zoomScaleNormal="80" zoomScaleSheetLayoutView="80" workbookViewId="0">
      <pane ySplit="6" topLeftCell="A13" activePane="bottomLeft" state="frozen"/>
      <selection activeCell="C1" sqref="C1"/>
      <selection pane="bottomLeft" activeCell="I1" sqref="I1:I1048576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32">
        <v>2023</v>
      </c>
      <c r="D1" s="33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7" t="s">
        <v>1</v>
      </c>
      <c r="B2" s="297" t="s">
        <v>2</v>
      </c>
      <c r="C2" s="334" t="s">
        <v>3</v>
      </c>
      <c r="D2" s="337" t="s">
        <v>4</v>
      </c>
      <c r="E2" s="338"/>
      <c r="F2" s="297" t="s">
        <v>50</v>
      </c>
      <c r="G2" s="297" t="s">
        <v>51</v>
      </c>
      <c r="H2" s="326" t="s">
        <v>47</v>
      </c>
      <c r="I2" s="327"/>
      <c r="J2" s="297" t="s">
        <v>46</v>
      </c>
      <c r="K2" s="297" t="s">
        <v>45</v>
      </c>
      <c r="L2" s="297" t="s">
        <v>5</v>
      </c>
      <c r="M2" s="297" t="s">
        <v>44</v>
      </c>
      <c r="N2" s="297" t="s">
        <v>43</v>
      </c>
      <c r="O2" s="297" t="s">
        <v>40</v>
      </c>
      <c r="P2" s="297" t="s">
        <v>122</v>
      </c>
      <c r="Q2" s="297" t="s">
        <v>41</v>
      </c>
      <c r="R2" s="297" t="s">
        <v>123</v>
      </c>
      <c r="S2" s="297" t="s">
        <v>124</v>
      </c>
      <c r="T2" s="297" t="s">
        <v>125</v>
      </c>
      <c r="U2" s="297" t="s">
        <v>126</v>
      </c>
      <c r="V2" s="297" t="s">
        <v>38</v>
      </c>
      <c r="W2" s="297" t="s">
        <v>39</v>
      </c>
      <c r="X2" s="297" t="s">
        <v>42</v>
      </c>
    </row>
    <row r="3" spans="1:24" x14ac:dyDescent="0.2">
      <c r="A3" s="298"/>
      <c r="B3" s="298"/>
      <c r="C3" s="335"/>
      <c r="D3" s="339"/>
      <c r="E3" s="340"/>
      <c r="F3" s="298"/>
      <c r="G3" s="298"/>
      <c r="H3" s="328"/>
      <c r="I3" s="329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</row>
    <row r="4" spans="1:24" x14ac:dyDescent="0.2">
      <c r="A4" s="298"/>
      <c r="B4" s="298"/>
      <c r="C4" s="335"/>
      <c r="D4" s="341"/>
      <c r="E4" s="342"/>
      <c r="F4" s="298"/>
      <c r="G4" s="298"/>
      <c r="H4" s="330"/>
      <c r="I4" s="331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</row>
    <row r="5" spans="1:24" ht="155.25" customHeight="1" x14ac:dyDescent="0.2">
      <c r="A5" s="299"/>
      <c r="B5" s="299"/>
      <c r="C5" s="336"/>
      <c r="D5" s="22" t="s">
        <v>6</v>
      </c>
      <c r="E5" s="22" t="s">
        <v>7</v>
      </c>
      <c r="F5" s="299"/>
      <c r="G5" s="299"/>
      <c r="H5" s="189" t="s">
        <v>48</v>
      </c>
      <c r="I5" s="189" t="s">
        <v>49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x14ac:dyDescent="0.2">
      <c r="A7" s="291">
        <v>1</v>
      </c>
      <c r="B7" s="315" t="s">
        <v>36</v>
      </c>
      <c r="C7" s="323" t="s">
        <v>21</v>
      </c>
      <c r="D7" s="20" t="s">
        <v>8</v>
      </c>
      <c r="E7" s="54">
        <v>3484.76</v>
      </c>
      <c r="F7" s="55">
        <v>5.98</v>
      </c>
      <c r="G7" s="198">
        <v>47.5</v>
      </c>
      <c r="H7" s="56">
        <v>20838.864800000003</v>
      </c>
      <c r="I7" s="56">
        <v>165526.1</v>
      </c>
      <c r="J7" s="16">
        <f>(E7*F7)</f>
        <v>20838.864800000003</v>
      </c>
      <c r="K7" s="16">
        <f>SUM(E7*G7)</f>
        <v>165526.1</v>
      </c>
      <c r="L7" s="16">
        <f>SUM(J7,K7)</f>
        <v>186364.96480000002</v>
      </c>
      <c r="M7" s="17">
        <f>SUM(J7-H7)</f>
        <v>0</v>
      </c>
      <c r="N7" s="17">
        <f>SUM(K7-I7)</f>
        <v>0</v>
      </c>
      <c r="O7" s="16"/>
      <c r="P7" s="16"/>
      <c r="Q7" s="16"/>
      <c r="R7" s="16"/>
      <c r="S7" s="61"/>
      <c r="T7" s="61"/>
      <c r="U7" s="61"/>
      <c r="V7" s="61"/>
      <c r="W7" s="17"/>
      <c r="X7" s="14"/>
    </row>
    <row r="8" spans="1:24" x14ac:dyDescent="0.2">
      <c r="A8" s="292"/>
      <c r="B8" s="316"/>
      <c r="C8" s="324"/>
      <c r="D8" s="21" t="s">
        <v>9</v>
      </c>
      <c r="E8" s="57">
        <v>2764.5</v>
      </c>
      <c r="F8" s="55">
        <v>5.98</v>
      </c>
      <c r="G8" s="198">
        <v>47.5</v>
      </c>
      <c r="H8" s="56">
        <v>16531.710000000003</v>
      </c>
      <c r="I8" s="56">
        <v>131313.75</v>
      </c>
      <c r="J8" s="16">
        <f t="shared" ref="J8:J22" si="0">(E8*F8)</f>
        <v>16531.710000000003</v>
      </c>
      <c r="K8" s="16">
        <f>SUM(E8*G8)</f>
        <v>131313.75</v>
      </c>
      <c r="L8" s="16">
        <f t="shared" ref="L8:L10" si="1">SUM(J8,K8)</f>
        <v>147845.46</v>
      </c>
      <c r="M8" s="17">
        <f t="shared" ref="M8:N10" si="2">SUM(J8-H8)</f>
        <v>0</v>
      </c>
      <c r="N8" s="17">
        <f t="shared" si="2"/>
        <v>0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292"/>
      <c r="B9" s="316"/>
      <c r="C9" s="324"/>
      <c r="D9" s="69" t="s">
        <v>65</v>
      </c>
      <c r="E9" s="57"/>
      <c r="F9" s="55">
        <v>5.98</v>
      </c>
      <c r="G9" s="55">
        <v>47.5</v>
      </c>
      <c r="H9" s="56">
        <v>0</v>
      </c>
      <c r="I9" s="56">
        <v>0</v>
      </c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292"/>
      <c r="B10" s="316"/>
      <c r="C10" s="324"/>
      <c r="D10" s="69" t="s">
        <v>65</v>
      </c>
      <c r="E10" s="57">
        <v>3058.2</v>
      </c>
      <c r="F10" s="55">
        <v>5.98</v>
      </c>
      <c r="G10" s="55">
        <v>47.5</v>
      </c>
      <c r="H10" s="56">
        <v>18288.036</v>
      </c>
      <c r="I10" s="56">
        <v>145264.5</v>
      </c>
      <c r="J10" s="16">
        <f t="shared" si="0"/>
        <v>18288.036</v>
      </c>
      <c r="K10" s="16">
        <f>SUM(E10*G10)</f>
        <v>145264.5</v>
      </c>
      <c r="L10" s="16">
        <f t="shared" si="1"/>
        <v>163552.53599999999</v>
      </c>
      <c r="M10" s="17">
        <f t="shared" si="2"/>
        <v>0</v>
      </c>
      <c r="N10" s="17">
        <f t="shared" si="2"/>
        <v>0</v>
      </c>
      <c r="O10" s="2"/>
      <c r="P10" s="2"/>
      <c r="Q10" s="2"/>
      <c r="R10" s="2"/>
      <c r="S10" s="62"/>
      <c r="T10" s="61"/>
      <c r="U10" s="61"/>
      <c r="V10" s="62"/>
      <c r="W10" s="1"/>
      <c r="X10" s="15"/>
    </row>
    <row r="11" spans="1:24" ht="24" x14ac:dyDescent="0.2">
      <c r="A11" s="292"/>
      <c r="B11" s="316"/>
      <c r="C11" s="324"/>
      <c r="D11" s="23" t="s">
        <v>52</v>
      </c>
      <c r="E11" s="12">
        <f>SUM(E7,E8,E9:E10)</f>
        <v>9307.4599999999991</v>
      </c>
      <c r="F11" s="12"/>
      <c r="G11" s="12"/>
      <c r="H11" s="12">
        <f t="shared" ref="H11:W11" si="3">SUM(H7,H8,H9:H10)</f>
        <v>55658.610800000002</v>
      </c>
      <c r="I11" s="12">
        <f t="shared" si="3"/>
        <v>442104.35</v>
      </c>
      <c r="J11" s="12">
        <f t="shared" si="3"/>
        <v>55658.610800000002</v>
      </c>
      <c r="K11" s="12">
        <f t="shared" si="3"/>
        <v>442104.35</v>
      </c>
      <c r="L11" s="12">
        <f t="shared" si="3"/>
        <v>497762.9608</v>
      </c>
      <c r="M11" s="12">
        <f t="shared" si="3"/>
        <v>0</v>
      </c>
      <c r="N11" s="12">
        <f t="shared" si="3"/>
        <v>0</v>
      </c>
      <c r="O11" s="12">
        <f>SUM(O7,O8,O9:O10)</f>
        <v>0</v>
      </c>
      <c r="P11" s="12">
        <f t="shared" ref="P11:U11" si="4">SUM(P7,P8,P9:P10)</f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3"/>
        <v>0</v>
      </c>
      <c r="W11" s="12">
        <f t="shared" si="3"/>
        <v>0</v>
      </c>
      <c r="X11" s="13"/>
    </row>
    <row r="12" spans="1:24" ht="15.75" x14ac:dyDescent="0.25">
      <c r="A12" s="292"/>
      <c r="B12" s="316"/>
      <c r="C12" s="324"/>
      <c r="D12" s="21" t="s">
        <v>11</v>
      </c>
      <c r="E12" s="57">
        <v>3165.8</v>
      </c>
      <c r="F12" s="55">
        <v>5.98</v>
      </c>
      <c r="G12" s="55">
        <v>47.5</v>
      </c>
      <c r="H12" s="56">
        <v>18931.484000000004</v>
      </c>
      <c r="I12" s="56">
        <v>150375.5</v>
      </c>
      <c r="J12" s="16">
        <f t="shared" si="0"/>
        <v>18931.484000000004</v>
      </c>
      <c r="K12" s="16">
        <f>(E12*G12)</f>
        <v>150375.5</v>
      </c>
      <c r="L12" s="16">
        <f>SUM(J12,K12)</f>
        <v>169306.984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223"/>
      <c r="T12" s="223"/>
      <c r="U12" s="61"/>
      <c r="V12" s="62"/>
      <c r="W12" s="1"/>
      <c r="X12" s="15"/>
    </row>
    <row r="13" spans="1:24" x14ac:dyDescent="0.2">
      <c r="A13" s="292"/>
      <c r="B13" s="316"/>
      <c r="C13" s="324"/>
      <c r="D13" s="21" t="s">
        <v>12</v>
      </c>
      <c r="E13" s="57">
        <v>3721.18</v>
      </c>
      <c r="F13" s="55">
        <v>5.98</v>
      </c>
      <c r="G13" s="55">
        <v>47.5</v>
      </c>
      <c r="H13" s="56">
        <v>22252.6564</v>
      </c>
      <c r="I13" s="56">
        <v>176756.05</v>
      </c>
      <c r="J13" s="16">
        <f t="shared" si="0"/>
        <v>22252.6564</v>
      </c>
      <c r="K13" s="16">
        <f>(E13*G13)</f>
        <v>176756.05</v>
      </c>
      <c r="L13" s="16">
        <f t="shared" ref="L13:L14" si="5">SUM(J13,K13)</f>
        <v>199008.7064</v>
      </c>
      <c r="M13" s="17">
        <f t="shared" ref="M13:N14" si="6">SUM(J13-H13)</f>
        <v>0</v>
      </c>
      <c r="N13" s="17">
        <f t="shared" si="6"/>
        <v>0</v>
      </c>
      <c r="O13" s="2"/>
      <c r="P13" s="2"/>
      <c r="Q13" s="2"/>
      <c r="R13" s="2"/>
      <c r="S13" s="225">
        <v>1168533.6299999999</v>
      </c>
      <c r="T13" s="62"/>
      <c r="U13" s="61"/>
      <c r="V13" s="62"/>
      <c r="W13" s="1"/>
      <c r="X13" s="15"/>
    </row>
    <row r="14" spans="1:24" x14ac:dyDescent="0.2">
      <c r="A14" s="292"/>
      <c r="B14" s="316"/>
      <c r="C14" s="324"/>
      <c r="D14" s="21" t="s">
        <v>13</v>
      </c>
      <c r="E14" s="57">
        <v>3580.04</v>
      </c>
      <c r="F14" s="55">
        <v>5.98</v>
      </c>
      <c r="G14" s="55">
        <v>47.5</v>
      </c>
      <c r="H14" s="56">
        <v>21408.639200000001</v>
      </c>
      <c r="I14" s="56">
        <v>170051.9</v>
      </c>
      <c r="J14" s="16">
        <f t="shared" si="0"/>
        <v>21408.639200000001</v>
      </c>
      <c r="K14" s="16">
        <f>(E14*G14)</f>
        <v>170051.9</v>
      </c>
      <c r="L14" s="16">
        <f t="shared" si="5"/>
        <v>191460.5392</v>
      </c>
      <c r="M14" s="17">
        <f t="shared" si="6"/>
        <v>0</v>
      </c>
      <c r="N14" s="17">
        <f t="shared" si="6"/>
        <v>0</v>
      </c>
      <c r="O14" s="2"/>
      <c r="P14" s="2"/>
      <c r="Q14" s="2"/>
      <c r="R14" s="2"/>
      <c r="S14" s="62"/>
      <c r="T14" s="62"/>
      <c r="U14" s="61"/>
      <c r="V14" s="62"/>
      <c r="W14" s="1"/>
      <c r="X14" s="15"/>
    </row>
    <row r="15" spans="1:24" ht="24" x14ac:dyDescent="0.2">
      <c r="A15" s="292"/>
      <c r="B15" s="316"/>
      <c r="C15" s="324"/>
      <c r="D15" s="23" t="s">
        <v>53</v>
      </c>
      <c r="E15" s="12">
        <f>SUM(E12,E13,E14)</f>
        <v>10467.02</v>
      </c>
      <c r="F15" s="12"/>
      <c r="G15" s="12"/>
      <c r="H15" s="29">
        <f>SUM(H12:H14)</f>
        <v>62592.779600000009</v>
      </c>
      <c r="I15" s="29">
        <f>SUM(I12:I14)</f>
        <v>497183.44999999995</v>
      </c>
      <c r="J15" s="12">
        <f t="shared" ref="J15:W15" si="7">SUM(J12,J13,J14)</f>
        <v>62592.779600000009</v>
      </c>
      <c r="K15" s="12">
        <f t="shared" si="7"/>
        <v>497183.44999999995</v>
      </c>
      <c r="L15" s="12">
        <f t="shared" si="7"/>
        <v>559776.22959999996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1168533.6299999999</v>
      </c>
      <c r="T15" s="12">
        <f t="shared" si="7"/>
        <v>0</v>
      </c>
      <c r="U15" s="12">
        <f t="shared" si="7"/>
        <v>0</v>
      </c>
      <c r="V15" s="63">
        <f t="shared" si="7"/>
        <v>0</v>
      </c>
      <c r="W15" s="12">
        <f t="shared" si="7"/>
        <v>0</v>
      </c>
      <c r="X15" s="13"/>
    </row>
    <row r="16" spans="1:24" x14ac:dyDescent="0.2">
      <c r="A16" s="292"/>
      <c r="B16" s="321"/>
      <c r="C16" s="324"/>
      <c r="D16" s="21" t="s">
        <v>14</v>
      </c>
      <c r="E16" s="57">
        <v>3154.22</v>
      </c>
      <c r="F16" s="55">
        <v>5.98</v>
      </c>
      <c r="G16" s="55">
        <v>47.5</v>
      </c>
      <c r="H16" s="56">
        <v>18862.2356</v>
      </c>
      <c r="I16" s="56">
        <v>149825.44999999998</v>
      </c>
      <c r="J16" s="16">
        <f t="shared" si="0"/>
        <v>18862.2356</v>
      </c>
      <c r="K16" s="16">
        <f>(E16*G16)</f>
        <v>149825.44999999998</v>
      </c>
      <c r="L16" s="16">
        <f>SUM(J16,K16)</f>
        <v>168687.68559999997</v>
      </c>
      <c r="M16" s="17">
        <f>SUM(J16-H16)</f>
        <v>0</v>
      </c>
      <c r="N16" s="17">
        <f>SUM(K16-I16)</f>
        <v>0</v>
      </c>
      <c r="O16" s="2"/>
      <c r="P16" s="2"/>
      <c r="Q16" s="2"/>
      <c r="R16" s="2"/>
      <c r="S16" s="62">
        <v>336000</v>
      </c>
      <c r="T16" s="61"/>
      <c r="U16" s="61"/>
      <c r="V16" s="62"/>
      <c r="W16" s="1"/>
      <c r="X16" s="15"/>
    </row>
    <row r="17" spans="1:24" x14ac:dyDescent="0.2">
      <c r="A17" s="292"/>
      <c r="B17" s="321"/>
      <c r="C17" s="324"/>
      <c r="D17" s="21" t="s">
        <v>15</v>
      </c>
      <c r="E17" s="57">
        <v>3350.28</v>
      </c>
      <c r="F17" s="55">
        <v>5.98</v>
      </c>
      <c r="G17" s="55">
        <v>47.5</v>
      </c>
      <c r="H17" s="56">
        <v>20034.674400000004</v>
      </c>
      <c r="I17" s="56">
        <v>159138.30000000002</v>
      </c>
      <c r="J17" s="16">
        <f t="shared" si="0"/>
        <v>20034.674400000004</v>
      </c>
      <c r="K17" s="16">
        <f>(E17*G17)</f>
        <v>159138.30000000002</v>
      </c>
      <c r="L17" s="16">
        <f t="shared" ref="L17:L18" si="8">SUM(J17,K17)</f>
        <v>179172.97440000001</v>
      </c>
      <c r="M17" s="17">
        <f t="shared" ref="M17:N18" si="9">SUM(J17-H17)</f>
        <v>0</v>
      </c>
      <c r="N17" s="17">
        <f t="shared" si="9"/>
        <v>0</v>
      </c>
      <c r="O17" s="2"/>
      <c r="P17" s="2"/>
      <c r="Q17" s="2"/>
      <c r="R17" s="2"/>
      <c r="S17" s="174"/>
      <c r="T17" s="218"/>
      <c r="U17" s="61"/>
      <c r="V17" s="62"/>
      <c r="W17" s="1"/>
      <c r="X17" s="15"/>
    </row>
    <row r="18" spans="1:24" x14ac:dyDescent="0.2">
      <c r="A18" s="292"/>
      <c r="B18" s="321"/>
      <c r="C18" s="324"/>
      <c r="D18" s="21" t="s">
        <v>16</v>
      </c>
      <c r="E18" s="57">
        <v>3301.48</v>
      </c>
      <c r="F18" s="55">
        <v>5.98</v>
      </c>
      <c r="G18" s="55">
        <v>47.5</v>
      </c>
      <c r="H18" s="56">
        <v>19742.850400000003</v>
      </c>
      <c r="I18" s="56">
        <v>156820.29999999999</v>
      </c>
      <c r="J18" s="16">
        <f t="shared" si="0"/>
        <v>19742.850400000003</v>
      </c>
      <c r="K18" s="16">
        <f>(E18*G18)</f>
        <v>156820.29999999999</v>
      </c>
      <c r="L18" s="16">
        <f t="shared" si="8"/>
        <v>176563.15039999998</v>
      </c>
      <c r="M18" s="17">
        <f t="shared" si="9"/>
        <v>0</v>
      </c>
      <c r="N18" s="17">
        <f t="shared" si="9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15"/>
    </row>
    <row r="19" spans="1:24" ht="24" x14ac:dyDescent="0.2">
      <c r="A19" s="292"/>
      <c r="B19" s="321"/>
      <c r="C19" s="324"/>
      <c r="D19" s="23" t="s">
        <v>54</v>
      </c>
      <c r="E19" s="12">
        <f>SUM(E16,E17,E18)</f>
        <v>9805.98</v>
      </c>
      <c r="F19" s="12"/>
      <c r="G19" s="12"/>
      <c r="H19" s="29">
        <f>SUM(H16:H18)</f>
        <v>58639.760400000006</v>
      </c>
      <c r="I19" s="29">
        <f>SUM(I16:I18)</f>
        <v>465784.05</v>
      </c>
      <c r="J19" s="12">
        <f t="shared" ref="J19:W19" si="10">SUM(J16,J17,J18)</f>
        <v>58639.760400000006</v>
      </c>
      <c r="K19" s="12">
        <f t="shared" si="10"/>
        <v>465784.05</v>
      </c>
      <c r="L19" s="12">
        <f t="shared" si="10"/>
        <v>524423.81039999996</v>
      </c>
      <c r="M19" s="12">
        <f t="shared" si="10"/>
        <v>0</v>
      </c>
      <c r="N19" s="12">
        <f t="shared" si="10"/>
        <v>0</v>
      </c>
      <c r="O19" s="12">
        <f t="shared" si="10"/>
        <v>0</v>
      </c>
      <c r="P19" s="12">
        <f t="shared" si="10"/>
        <v>0</v>
      </c>
      <c r="Q19" s="12">
        <f t="shared" si="10"/>
        <v>0</v>
      </c>
      <c r="R19" s="12">
        <f t="shared" si="10"/>
        <v>0</v>
      </c>
      <c r="S19" s="12">
        <f t="shared" si="10"/>
        <v>336000</v>
      </c>
      <c r="T19" s="12">
        <f t="shared" si="10"/>
        <v>0</v>
      </c>
      <c r="U19" s="12">
        <f t="shared" si="10"/>
        <v>0</v>
      </c>
      <c r="V19" s="63">
        <f t="shared" si="10"/>
        <v>0</v>
      </c>
      <c r="W19" s="12">
        <f t="shared" si="10"/>
        <v>0</v>
      </c>
      <c r="X19" s="13"/>
    </row>
    <row r="20" spans="1:24" x14ac:dyDescent="0.2">
      <c r="A20" s="292"/>
      <c r="B20" s="321"/>
      <c r="C20" s="324"/>
      <c r="D20" s="21" t="s">
        <v>17</v>
      </c>
      <c r="E20" s="57">
        <v>3573.46</v>
      </c>
      <c r="F20" s="55">
        <v>5.98</v>
      </c>
      <c r="G20" s="55">
        <v>47.5</v>
      </c>
      <c r="H20" s="56">
        <v>21369.290800000002</v>
      </c>
      <c r="I20" s="56">
        <v>169739.35</v>
      </c>
      <c r="J20" s="16">
        <f t="shared" si="0"/>
        <v>21369.290800000002</v>
      </c>
      <c r="K20" s="16">
        <f>(E20*G20)</f>
        <v>169739.35</v>
      </c>
      <c r="L20" s="16">
        <f>SUM(J20,K20)</f>
        <v>191108.64079999999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292"/>
      <c r="B21" s="321"/>
      <c r="C21" s="324"/>
      <c r="D21" s="21" t="s">
        <v>18</v>
      </c>
      <c r="E21" s="57">
        <v>3695.76</v>
      </c>
      <c r="F21" s="55">
        <v>5.98</v>
      </c>
      <c r="G21" s="55">
        <v>47.5</v>
      </c>
      <c r="H21" s="56">
        <v>22100.644800000002</v>
      </c>
      <c r="I21" s="56">
        <v>175548.6</v>
      </c>
      <c r="J21" s="16">
        <f t="shared" si="0"/>
        <v>22100.644800000002</v>
      </c>
      <c r="K21" s="16">
        <f>(E21*G21)</f>
        <v>175548.6</v>
      </c>
      <c r="L21" s="16">
        <f t="shared" ref="L21:L22" si="11">SUM(J21,K21)</f>
        <v>197649.24480000001</v>
      </c>
      <c r="M21" s="17">
        <f t="shared" ref="M21:N22" si="12">SUM(J21-H21)</f>
        <v>0</v>
      </c>
      <c r="N21" s="17">
        <f t="shared" si="12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x14ac:dyDescent="0.2">
      <c r="A22" s="293"/>
      <c r="B22" s="322"/>
      <c r="C22" s="325"/>
      <c r="D22" s="21" t="s">
        <v>19</v>
      </c>
      <c r="E22" s="57">
        <v>4347.5</v>
      </c>
      <c r="F22" s="55">
        <v>5.98</v>
      </c>
      <c r="G22" s="55">
        <v>47.5</v>
      </c>
      <c r="H22" s="56">
        <v>25998.050000000003</v>
      </c>
      <c r="I22" s="56">
        <v>206506.25</v>
      </c>
      <c r="J22" s="16">
        <f t="shared" si="0"/>
        <v>25998.050000000003</v>
      </c>
      <c r="K22" s="16">
        <f>(E22*G22)</f>
        <v>206506.25</v>
      </c>
      <c r="L22" s="16">
        <f t="shared" si="11"/>
        <v>232504.3</v>
      </c>
      <c r="M22" s="17">
        <f t="shared" si="12"/>
        <v>0</v>
      </c>
      <c r="N22" s="17">
        <f t="shared" si="12"/>
        <v>0</v>
      </c>
      <c r="O22" s="2"/>
      <c r="P22" s="2"/>
      <c r="Q22" s="2"/>
      <c r="R22" s="2"/>
      <c r="S22" s="62"/>
      <c r="T22" s="61"/>
      <c r="U22" s="61"/>
      <c r="V22" s="62"/>
      <c r="W22" s="1"/>
      <c r="X22" s="15"/>
    </row>
    <row r="23" spans="1:24" ht="24" x14ac:dyDescent="0.2">
      <c r="A23" s="10"/>
      <c r="B23" s="10"/>
      <c r="C23" s="19"/>
      <c r="D23" s="23" t="s">
        <v>55</v>
      </c>
      <c r="E23" s="12">
        <f>SUM(E20,E21,E22)</f>
        <v>11616.720000000001</v>
      </c>
      <c r="F23" s="12"/>
      <c r="G23" s="12"/>
      <c r="H23" s="29">
        <f>SUM(H20:H22)</f>
        <v>69467.985600000015</v>
      </c>
      <c r="I23" s="29">
        <f>SUM(I20:I22)</f>
        <v>551794.19999999995</v>
      </c>
      <c r="J23" s="12">
        <f t="shared" ref="J23:W23" si="13">SUM(J20,J21,J22)</f>
        <v>69467.985600000015</v>
      </c>
      <c r="K23" s="12">
        <f t="shared" si="13"/>
        <v>551794.19999999995</v>
      </c>
      <c r="L23" s="12">
        <f t="shared" si="13"/>
        <v>621262.18559999997</v>
      </c>
      <c r="M23" s="12">
        <f t="shared" si="13"/>
        <v>0</v>
      </c>
      <c r="N23" s="12">
        <f t="shared" si="13"/>
        <v>0</v>
      </c>
      <c r="O23" s="12">
        <f t="shared" si="13"/>
        <v>0</v>
      </c>
      <c r="P23" s="12">
        <f t="shared" si="13"/>
        <v>0</v>
      </c>
      <c r="Q23" s="12">
        <f t="shared" si="13"/>
        <v>0</v>
      </c>
      <c r="R23" s="12">
        <f t="shared" si="13"/>
        <v>0</v>
      </c>
      <c r="S23" s="12">
        <f t="shared" si="13"/>
        <v>0</v>
      </c>
      <c r="T23" s="12">
        <f t="shared" si="13"/>
        <v>0</v>
      </c>
      <c r="U23" s="12">
        <f t="shared" si="13"/>
        <v>0</v>
      </c>
      <c r="V23" s="63">
        <f t="shared" si="13"/>
        <v>0</v>
      </c>
      <c r="W23" s="12">
        <f t="shared" si="13"/>
        <v>0</v>
      </c>
      <c r="X23" s="13"/>
    </row>
    <row r="24" spans="1:24" ht="21.75" customHeight="1" x14ac:dyDescent="0.2">
      <c r="A24" s="38"/>
      <c r="B24" s="38"/>
      <c r="C24" s="39"/>
      <c r="D24" s="37" t="s">
        <v>58</v>
      </c>
      <c r="E24" s="40">
        <f>SUM(E11+E15+E19+E23)</f>
        <v>41197.18</v>
      </c>
      <c r="F24" s="40"/>
      <c r="G24" s="40"/>
      <c r="H24" s="40">
        <f t="shared" ref="H24:W24" si="14">SUM(H11+H15+H19+H23)</f>
        <v>246359.13640000002</v>
      </c>
      <c r="I24" s="40">
        <f t="shared" si="14"/>
        <v>1956866.0499999998</v>
      </c>
      <c r="J24" s="40">
        <f t="shared" si="14"/>
        <v>246359.13640000002</v>
      </c>
      <c r="K24" s="40">
        <f t="shared" si="14"/>
        <v>1956866.0499999998</v>
      </c>
      <c r="L24" s="40">
        <f t="shared" si="14"/>
        <v>2203225.1864</v>
      </c>
      <c r="M24" s="40">
        <f t="shared" si="14"/>
        <v>0</v>
      </c>
      <c r="N24" s="40">
        <f t="shared" si="14"/>
        <v>0</v>
      </c>
      <c r="O24" s="40">
        <f>SUM(O11+O15+O19+O23)</f>
        <v>0</v>
      </c>
      <c r="P24" s="40">
        <f t="shared" ref="P24:S24" si="15">SUM(P11+P15+P19+P23)</f>
        <v>0</v>
      </c>
      <c r="Q24" s="40">
        <f t="shared" si="15"/>
        <v>0</v>
      </c>
      <c r="R24" s="40">
        <f t="shared" si="15"/>
        <v>0</v>
      </c>
      <c r="S24" s="40">
        <f t="shared" si="15"/>
        <v>1504533.63</v>
      </c>
      <c r="T24" s="40">
        <f>(H24+P24)-R24</f>
        <v>246359.13640000002</v>
      </c>
      <c r="U24" s="40">
        <f>(I24+Q24)-S24</f>
        <v>452332.41999999993</v>
      </c>
      <c r="V24" s="64">
        <f t="shared" si="14"/>
        <v>0</v>
      </c>
      <c r="W24" s="40">
        <f t="shared" si="14"/>
        <v>0</v>
      </c>
      <c r="X24" s="42"/>
    </row>
    <row r="25" spans="1:24" ht="36" x14ac:dyDescent="0.2">
      <c r="A25" s="24"/>
      <c r="B25" s="24"/>
      <c r="C25" s="25"/>
      <c r="D25" s="26" t="s">
        <v>59</v>
      </c>
      <c r="E25" s="27">
        <f>E24+'2022'!E25</f>
        <v>710416.79</v>
      </c>
      <c r="F25" s="27"/>
      <c r="G25" s="27"/>
      <c r="H25" s="27">
        <f>H24+'2022'!H25</f>
        <v>3703870.2159999995</v>
      </c>
      <c r="I25" s="27">
        <f>I24+'2022'!I25</f>
        <v>20392192.07</v>
      </c>
      <c r="J25" s="27">
        <f>J24+'2022'!J25</f>
        <v>3764607.5245000008</v>
      </c>
      <c r="K25" s="27">
        <f>K24+'2022'!K25</f>
        <v>20742599.599999998</v>
      </c>
      <c r="L25" s="27">
        <f>L24+'2022'!L25</f>
        <v>24507207.124499999</v>
      </c>
      <c r="M25" s="27">
        <f>M24+'2022'!M25</f>
        <v>60737.308499999948</v>
      </c>
      <c r="N25" s="27">
        <f>N24+'2022'!N25</f>
        <v>350407.53000000014</v>
      </c>
      <c r="O25" s="27">
        <f>O24+'2022'!O25</f>
        <v>0</v>
      </c>
      <c r="P25" s="27">
        <f>P24+'2022'!P25</f>
        <v>0</v>
      </c>
      <c r="Q25" s="27">
        <f>Q24+'2022'!Q25</f>
        <v>0</v>
      </c>
      <c r="R25" s="27">
        <f>R24+'2022'!R25</f>
        <v>156544.81</v>
      </c>
      <c r="S25" s="27">
        <f>S24+'2022'!S25</f>
        <v>15557502.549999997</v>
      </c>
      <c r="T25" s="27">
        <f>(H25+P25)-R25</f>
        <v>3547325.4059999995</v>
      </c>
      <c r="U25" s="27">
        <f>(I25+Q25)-S25</f>
        <v>4834689.5200000033</v>
      </c>
      <c r="V25" s="27">
        <f>V24+'2022'!V25</f>
        <v>0</v>
      </c>
      <c r="W25" s="27">
        <f>W24+'2022'!W25</f>
        <v>0</v>
      </c>
      <c r="X25" s="27">
        <f>X24+'2022'!X25</f>
        <v>0</v>
      </c>
    </row>
    <row r="26" spans="1:24" x14ac:dyDescent="0.2">
      <c r="A26" s="291">
        <v>2</v>
      </c>
      <c r="B26" s="315" t="s">
        <v>32</v>
      </c>
      <c r="C26" s="318" t="s">
        <v>22</v>
      </c>
      <c r="D26" s="3" t="s">
        <v>8</v>
      </c>
      <c r="E26" s="58">
        <v>31.26</v>
      </c>
      <c r="F26" s="55">
        <v>5.98</v>
      </c>
      <c r="G26" s="55">
        <v>95</v>
      </c>
      <c r="H26" s="56">
        <v>186.93480000000002</v>
      </c>
      <c r="I26" s="56">
        <v>2969.7000000000003</v>
      </c>
      <c r="J26" s="2">
        <f>(E26*F26)</f>
        <v>186.93480000000002</v>
      </c>
      <c r="K26" s="2">
        <f>(E26*G26)</f>
        <v>2969.7000000000003</v>
      </c>
      <c r="L26" s="16">
        <f>SUM(J26,K26)</f>
        <v>3156.6348000000003</v>
      </c>
      <c r="M26" s="17">
        <f>SUM(J26-H26)</f>
        <v>0</v>
      </c>
      <c r="N26" s="17">
        <f>SUM(K26-I26)</f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4" x14ac:dyDescent="0.2">
      <c r="A27" s="292"/>
      <c r="B27" s="316"/>
      <c r="C27" s="319"/>
      <c r="D27" s="3" t="s">
        <v>9</v>
      </c>
      <c r="E27" s="59">
        <v>28.82</v>
      </c>
      <c r="F27" s="55">
        <v>5.98</v>
      </c>
      <c r="G27" s="55">
        <v>95</v>
      </c>
      <c r="H27" s="56">
        <v>172.34360000000001</v>
      </c>
      <c r="I27" s="56">
        <v>2737.9</v>
      </c>
      <c r="J27" s="2">
        <f>(E27*F27)</f>
        <v>172.34360000000001</v>
      </c>
      <c r="K27" s="2">
        <f t="shared" ref="K27:K28" si="16">(E27*G27)</f>
        <v>2737.9</v>
      </c>
      <c r="L27" s="16">
        <f t="shared" ref="L27:L29" si="17">SUM(J27,K27)</f>
        <v>2910.2436000000002</v>
      </c>
      <c r="M27" s="17">
        <f t="shared" ref="M27:N29" si="18">SUM(J27-H27)</f>
        <v>0</v>
      </c>
      <c r="N27" s="17">
        <f t="shared" si="18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hidden="1" x14ac:dyDescent="0.2">
      <c r="A28" s="292"/>
      <c r="B28" s="316"/>
      <c r="C28" s="319"/>
      <c r="D28" s="69" t="s">
        <v>63</v>
      </c>
      <c r="E28" s="59"/>
      <c r="F28" s="55">
        <v>5.98</v>
      </c>
      <c r="G28" s="55">
        <v>95</v>
      </c>
      <c r="H28" s="56"/>
      <c r="I28" s="56">
        <v>0</v>
      </c>
      <c r="J28" s="2">
        <f>(E28*F28)</f>
        <v>0</v>
      </c>
      <c r="K28" s="2">
        <f t="shared" si="16"/>
        <v>0</v>
      </c>
      <c r="L28" s="16">
        <f t="shared" si="17"/>
        <v>0</v>
      </c>
      <c r="M28" s="17">
        <f t="shared" si="18"/>
        <v>0</v>
      </c>
      <c r="N28" s="17">
        <f t="shared" si="18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4" x14ac:dyDescent="0.2">
      <c r="A29" s="292"/>
      <c r="B29" s="316"/>
      <c r="C29" s="319"/>
      <c r="D29" s="69" t="s">
        <v>10</v>
      </c>
      <c r="E29" s="57">
        <v>31.34</v>
      </c>
      <c r="F29" s="55">
        <v>5.98</v>
      </c>
      <c r="G29" s="55">
        <v>95</v>
      </c>
      <c r="H29" s="56">
        <v>187.41320000000002</v>
      </c>
      <c r="I29" s="56">
        <v>2977.3</v>
      </c>
      <c r="J29" s="16">
        <f t="shared" ref="J29" si="19">(E29*F29)</f>
        <v>187.41320000000002</v>
      </c>
      <c r="K29" s="16">
        <f>SUM(E29*G29)</f>
        <v>2977.3</v>
      </c>
      <c r="L29" s="16">
        <f t="shared" si="17"/>
        <v>3164.7132000000001</v>
      </c>
      <c r="M29" s="17">
        <f t="shared" si="18"/>
        <v>0</v>
      </c>
      <c r="N29" s="17">
        <f t="shared" si="18"/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ht="24" x14ac:dyDescent="0.2">
      <c r="A30" s="292"/>
      <c r="B30" s="316"/>
      <c r="C30" s="319"/>
      <c r="D30" s="23" t="s">
        <v>52</v>
      </c>
      <c r="E30" s="12">
        <f>SUM(E26,E27,E28:E29)</f>
        <v>91.42</v>
      </c>
      <c r="F30" s="12"/>
      <c r="G30" s="12"/>
      <c r="H30" s="12">
        <f t="shared" ref="H30:W30" si="20">SUM(H26,H27,H28:H29)</f>
        <v>546.69160000000011</v>
      </c>
      <c r="I30" s="12">
        <f t="shared" si="20"/>
        <v>8684.9000000000015</v>
      </c>
      <c r="J30" s="12">
        <f t="shared" si="20"/>
        <v>546.69160000000011</v>
      </c>
      <c r="K30" s="12">
        <f t="shared" si="20"/>
        <v>8684.9000000000015</v>
      </c>
      <c r="L30" s="12">
        <f t="shared" si="20"/>
        <v>9231.5915999999997</v>
      </c>
      <c r="M30" s="12">
        <f t="shared" si="20"/>
        <v>0</v>
      </c>
      <c r="N30" s="12">
        <f t="shared" si="20"/>
        <v>0</v>
      </c>
      <c r="O30" s="12">
        <f t="shared" si="20"/>
        <v>0</v>
      </c>
      <c r="P30" s="12">
        <f t="shared" si="20"/>
        <v>0</v>
      </c>
      <c r="Q30" s="12">
        <f t="shared" si="20"/>
        <v>0</v>
      </c>
      <c r="R30" s="12">
        <f t="shared" si="20"/>
        <v>0</v>
      </c>
      <c r="S30" s="12">
        <f t="shared" si="20"/>
        <v>0</v>
      </c>
      <c r="T30" s="12">
        <f t="shared" si="20"/>
        <v>0</v>
      </c>
      <c r="U30" s="12">
        <f t="shared" si="20"/>
        <v>0</v>
      </c>
      <c r="V30" s="12">
        <f t="shared" si="20"/>
        <v>0</v>
      </c>
      <c r="W30" s="12">
        <f t="shared" si="20"/>
        <v>0</v>
      </c>
      <c r="X30" s="13"/>
    </row>
    <row r="31" spans="1:24" x14ac:dyDescent="0.2">
      <c r="A31" s="292"/>
      <c r="B31" s="316"/>
      <c r="C31" s="319"/>
      <c r="D31" s="3" t="s">
        <v>11</v>
      </c>
      <c r="E31" s="58">
        <v>45.9</v>
      </c>
      <c r="F31" s="55">
        <v>5.98</v>
      </c>
      <c r="G31" s="55">
        <v>95</v>
      </c>
      <c r="H31" s="56">
        <v>274.48200000000003</v>
      </c>
      <c r="I31" s="56">
        <v>4360.5</v>
      </c>
      <c r="J31" s="2">
        <f>(E31*F31)</f>
        <v>274.48200000000003</v>
      </c>
      <c r="K31" s="2">
        <f>(E31*G31)</f>
        <v>4360.5</v>
      </c>
      <c r="L31" s="16">
        <f>SUM(J31,K31)</f>
        <v>4634.982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x14ac:dyDescent="0.2">
      <c r="A32" s="292"/>
      <c r="B32" s="316"/>
      <c r="C32" s="319"/>
      <c r="D32" s="3" t="s">
        <v>12</v>
      </c>
      <c r="E32" s="58">
        <v>52.76</v>
      </c>
      <c r="F32" s="55">
        <v>5.98</v>
      </c>
      <c r="G32" s="55">
        <v>95</v>
      </c>
      <c r="H32" s="56">
        <v>315.50479999999999</v>
      </c>
      <c r="I32" s="56">
        <v>5012.2</v>
      </c>
      <c r="J32" s="2">
        <f>(E32*F32)</f>
        <v>315.50479999999999</v>
      </c>
      <c r="K32" s="2">
        <f t="shared" ref="K32:K33" si="21">(E32*G32)</f>
        <v>5012.2</v>
      </c>
      <c r="L32" s="16">
        <f t="shared" ref="L32:L33" si="22">SUM(J32,K32)</f>
        <v>5327.7047999999995</v>
      </c>
      <c r="M32" s="17">
        <f t="shared" ref="M32:N33" si="23">SUM(J32-H32)</f>
        <v>0</v>
      </c>
      <c r="N32" s="17">
        <f t="shared" si="23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4" x14ac:dyDescent="0.2">
      <c r="A33" s="292"/>
      <c r="B33" s="316"/>
      <c r="C33" s="319"/>
      <c r="D33" s="3" t="s">
        <v>13</v>
      </c>
      <c r="E33" s="58">
        <v>26.94</v>
      </c>
      <c r="F33" s="55">
        <v>5.98</v>
      </c>
      <c r="G33" s="55">
        <v>95</v>
      </c>
      <c r="H33" s="56">
        <v>161.10120000000001</v>
      </c>
      <c r="I33" s="56">
        <v>2559.3000000000002</v>
      </c>
      <c r="J33" s="2">
        <f>(E33*F33)</f>
        <v>161.10120000000001</v>
      </c>
      <c r="K33" s="2">
        <f t="shared" si="21"/>
        <v>2559.3000000000002</v>
      </c>
      <c r="L33" s="16">
        <f t="shared" si="22"/>
        <v>2720.4012000000002</v>
      </c>
      <c r="M33" s="17">
        <f t="shared" si="23"/>
        <v>0</v>
      </c>
      <c r="N33" s="17">
        <f t="shared" si="23"/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ht="24" x14ac:dyDescent="0.2">
      <c r="A34" s="292"/>
      <c r="B34" s="316"/>
      <c r="C34" s="319"/>
      <c r="D34" s="23" t="s">
        <v>53</v>
      </c>
      <c r="E34" s="12">
        <f>SUM(E31,E32,E33)</f>
        <v>125.6</v>
      </c>
      <c r="F34" s="12"/>
      <c r="G34" s="12"/>
      <c r="H34" s="29">
        <f>SUM(H31:H33)</f>
        <v>751.08799999999997</v>
      </c>
      <c r="I34" s="29">
        <f>SUM(I31:I33)</f>
        <v>11932</v>
      </c>
      <c r="J34" s="12">
        <f t="shared" ref="J34:W34" si="24">SUM(J31,J32,J33)</f>
        <v>751.08799999999997</v>
      </c>
      <c r="K34" s="12">
        <f t="shared" si="24"/>
        <v>11932</v>
      </c>
      <c r="L34" s="12">
        <f t="shared" si="24"/>
        <v>12683.088</v>
      </c>
      <c r="M34" s="12">
        <f t="shared" si="24"/>
        <v>0</v>
      </c>
      <c r="N34" s="12">
        <f t="shared" si="24"/>
        <v>0</v>
      </c>
      <c r="O34" s="12">
        <f t="shared" si="24"/>
        <v>0</v>
      </c>
      <c r="P34" s="12">
        <f t="shared" si="24"/>
        <v>0</v>
      </c>
      <c r="Q34" s="12">
        <f t="shared" si="24"/>
        <v>0</v>
      </c>
      <c r="R34" s="12">
        <f t="shared" si="24"/>
        <v>0</v>
      </c>
      <c r="S34" s="12">
        <f t="shared" si="24"/>
        <v>0</v>
      </c>
      <c r="T34" s="12">
        <f t="shared" si="24"/>
        <v>0</v>
      </c>
      <c r="U34" s="12">
        <f t="shared" si="24"/>
        <v>0</v>
      </c>
      <c r="V34" s="63">
        <f t="shared" si="24"/>
        <v>0</v>
      </c>
      <c r="W34" s="12">
        <f t="shared" si="24"/>
        <v>0</v>
      </c>
      <c r="X34" s="13"/>
    </row>
    <row r="35" spans="1:24" x14ac:dyDescent="0.2">
      <c r="A35" s="292"/>
      <c r="B35" s="316"/>
      <c r="C35" s="319"/>
      <c r="D35" s="3" t="s">
        <v>14</v>
      </c>
      <c r="E35" s="58">
        <v>29.6</v>
      </c>
      <c r="F35" s="55">
        <v>5.98</v>
      </c>
      <c r="G35" s="55">
        <v>95</v>
      </c>
      <c r="H35" s="56">
        <v>177.00800000000001</v>
      </c>
      <c r="I35" s="56">
        <v>2812</v>
      </c>
      <c r="J35" s="2">
        <f>(E35*F35)</f>
        <v>177.00800000000001</v>
      </c>
      <c r="K35" s="2">
        <f>(E35*G35)</f>
        <v>2812</v>
      </c>
      <c r="L35" s="16">
        <f>SUM(J35,K35)</f>
        <v>2989.0079999999998</v>
      </c>
      <c r="M35" s="17">
        <f>SUM(J35-H35)</f>
        <v>0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x14ac:dyDescent="0.2">
      <c r="A36" s="292"/>
      <c r="B36" s="316"/>
      <c r="C36" s="319"/>
      <c r="D36" s="3" t="s">
        <v>15</v>
      </c>
      <c r="E36" s="58">
        <v>70.959999999999994</v>
      </c>
      <c r="F36" s="55">
        <v>5.98</v>
      </c>
      <c r="G36" s="55">
        <v>95</v>
      </c>
      <c r="H36" s="56">
        <v>424.3408</v>
      </c>
      <c r="I36" s="56">
        <v>6741.2</v>
      </c>
      <c r="J36" s="2">
        <f>(E36*F36)</f>
        <v>424.3408</v>
      </c>
      <c r="K36" s="2">
        <f t="shared" ref="K36:K37" si="25">(E36*G36)</f>
        <v>6741.2</v>
      </c>
      <c r="L36" s="16">
        <f t="shared" ref="L36:L37" si="26">SUM(J36,K36)</f>
        <v>7165.5407999999998</v>
      </c>
      <c r="M36" s="17">
        <f t="shared" ref="M36:N37" si="27">SUM(J36-H36)</f>
        <v>0</v>
      </c>
      <c r="N36" s="17">
        <f t="shared" si="27"/>
        <v>0</v>
      </c>
      <c r="O36" s="2"/>
      <c r="P36" s="2"/>
      <c r="Q36" s="2"/>
      <c r="R36" s="2"/>
      <c r="S36" s="62">
        <v>239760</v>
      </c>
      <c r="T36" s="61"/>
      <c r="U36" s="61"/>
      <c r="V36" s="62"/>
      <c r="W36" s="1"/>
      <c r="X36" s="15"/>
    </row>
    <row r="37" spans="1:24" x14ac:dyDescent="0.2">
      <c r="A37" s="292"/>
      <c r="B37" s="316"/>
      <c r="C37" s="319"/>
      <c r="D37" s="3" t="s">
        <v>16</v>
      </c>
      <c r="E37" s="59">
        <v>35.96</v>
      </c>
      <c r="F37" s="55">
        <v>5.98</v>
      </c>
      <c r="G37" s="55">
        <v>95</v>
      </c>
      <c r="H37" s="56">
        <v>215.04080000000002</v>
      </c>
      <c r="I37" s="56">
        <v>3416.2000000000003</v>
      </c>
      <c r="J37" s="2">
        <f>(E37*F37)</f>
        <v>215.04080000000002</v>
      </c>
      <c r="K37" s="2">
        <f t="shared" si="25"/>
        <v>3416.2000000000003</v>
      </c>
      <c r="L37" s="16">
        <f t="shared" si="26"/>
        <v>3631.2408000000005</v>
      </c>
      <c r="M37" s="17">
        <f t="shared" si="27"/>
        <v>0</v>
      </c>
      <c r="N37" s="17">
        <f t="shared" si="27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ht="24" x14ac:dyDescent="0.2">
      <c r="A38" s="292"/>
      <c r="B38" s="316"/>
      <c r="C38" s="319"/>
      <c r="D38" s="23" t="s">
        <v>54</v>
      </c>
      <c r="E38" s="12">
        <f>SUM(E35,E36,E37)</f>
        <v>136.52000000000001</v>
      </c>
      <c r="F38" s="12"/>
      <c r="G38" s="12"/>
      <c r="H38" s="29">
        <f>SUM(H35:H37)</f>
        <v>816.38959999999997</v>
      </c>
      <c r="I38" s="29">
        <f>SUM(I35:I37)</f>
        <v>12969.400000000001</v>
      </c>
      <c r="J38" s="12">
        <f t="shared" ref="J38:W38" si="28">SUM(J35,J36,J37)</f>
        <v>816.38959999999997</v>
      </c>
      <c r="K38" s="12">
        <f t="shared" si="28"/>
        <v>12969.400000000001</v>
      </c>
      <c r="L38" s="12">
        <f t="shared" si="28"/>
        <v>13785.7896</v>
      </c>
      <c r="M38" s="12">
        <f t="shared" si="28"/>
        <v>0</v>
      </c>
      <c r="N38" s="12">
        <f t="shared" si="28"/>
        <v>0</v>
      </c>
      <c r="O38" s="12">
        <f t="shared" si="28"/>
        <v>0</v>
      </c>
      <c r="P38" s="12">
        <f t="shared" si="28"/>
        <v>0</v>
      </c>
      <c r="Q38" s="12">
        <f t="shared" si="28"/>
        <v>0</v>
      </c>
      <c r="R38" s="12">
        <f t="shared" si="28"/>
        <v>0</v>
      </c>
      <c r="S38" s="12">
        <f t="shared" si="28"/>
        <v>239760</v>
      </c>
      <c r="T38" s="12">
        <f t="shared" si="28"/>
        <v>0</v>
      </c>
      <c r="U38" s="12">
        <f t="shared" si="28"/>
        <v>0</v>
      </c>
      <c r="V38" s="63">
        <f t="shared" si="28"/>
        <v>0</v>
      </c>
      <c r="W38" s="12">
        <f t="shared" si="28"/>
        <v>0</v>
      </c>
      <c r="X38" s="13"/>
    </row>
    <row r="39" spans="1:24" x14ac:dyDescent="0.2">
      <c r="A39" s="292"/>
      <c r="B39" s="316"/>
      <c r="C39" s="319"/>
      <c r="D39" s="3" t="s">
        <v>17</v>
      </c>
      <c r="E39" s="58">
        <v>49.88</v>
      </c>
      <c r="F39" s="55">
        <v>5.98</v>
      </c>
      <c r="G39" s="55">
        <v>95</v>
      </c>
      <c r="H39" s="56">
        <v>298.28240000000005</v>
      </c>
      <c r="I39" s="56">
        <v>4738.6000000000004</v>
      </c>
      <c r="J39" s="2">
        <f>(E39*F39)</f>
        <v>298.28240000000005</v>
      </c>
      <c r="K39" s="2">
        <f>(E39*G39)</f>
        <v>4738.6000000000004</v>
      </c>
      <c r="L39" s="16">
        <f>SUM(J39,K39)</f>
        <v>5036.8824000000004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x14ac:dyDescent="0.2">
      <c r="A40" s="292"/>
      <c r="B40" s="316"/>
      <c r="C40" s="319"/>
      <c r="D40" s="3" t="s">
        <v>18</v>
      </c>
      <c r="E40" s="58">
        <v>35.4</v>
      </c>
      <c r="F40" s="55">
        <v>5.98</v>
      </c>
      <c r="G40" s="55">
        <v>95</v>
      </c>
      <c r="H40" s="56">
        <v>211.69200000000001</v>
      </c>
      <c r="I40" s="56">
        <v>3363</v>
      </c>
      <c r="J40" s="2">
        <f>(E40*F40)</f>
        <v>211.69200000000001</v>
      </c>
      <c r="K40" s="2">
        <f t="shared" ref="K40:K41" si="29">(E40*G40)</f>
        <v>3363</v>
      </c>
      <c r="L40" s="16">
        <f t="shared" ref="L40:L41" si="30">SUM(J40,K40)</f>
        <v>3574.692</v>
      </c>
      <c r="M40" s="17">
        <f t="shared" ref="M40:N41" si="31">SUM(J40-H40)</f>
        <v>0</v>
      </c>
      <c r="N40" s="17">
        <f t="shared" si="31"/>
        <v>0</v>
      </c>
      <c r="O40" s="2"/>
      <c r="P40" s="2"/>
      <c r="Q40" s="2"/>
      <c r="R40" s="2"/>
      <c r="S40" s="174"/>
      <c r="T40" s="218"/>
      <c r="U40" s="61"/>
      <c r="V40" s="62"/>
      <c r="W40" s="1"/>
      <c r="X40" s="15"/>
    </row>
    <row r="41" spans="1:24" x14ac:dyDescent="0.2">
      <c r="A41" s="293"/>
      <c r="B41" s="317"/>
      <c r="C41" s="320"/>
      <c r="D41" s="3" t="s">
        <v>19</v>
      </c>
      <c r="E41" s="59">
        <v>29.96</v>
      </c>
      <c r="F41" s="55">
        <v>5.98</v>
      </c>
      <c r="G41" s="55">
        <v>95</v>
      </c>
      <c r="H41" s="56">
        <v>179.16080000000002</v>
      </c>
      <c r="I41" s="56">
        <v>2846.2000000000003</v>
      </c>
      <c r="J41" s="2">
        <f>(E41*F41)</f>
        <v>179.16080000000002</v>
      </c>
      <c r="K41" s="2">
        <f t="shared" si="29"/>
        <v>2846.2000000000003</v>
      </c>
      <c r="L41" s="16">
        <f t="shared" si="30"/>
        <v>3025.3608000000004</v>
      </c>
      <c r="M41" s="17">
        <f t="shared" si="31"/>
        <v>0</v>
      </c>
      <c r="N41" s="17">
        <f t="shared" si="31"/>
        <v>0</v>
      </c>
      <c r="O41" s="2"/>
      <c r="P41" s="2"/>
      <c r="Q41" s="2"/>
      <c r="R41" s="2"/>
      <c r="S41" s="62"/>
      <c r="T41" s="61"/>
      <c r="U41" s="61"/>
      <c r="V41" s="62"/>
      <c r="W41" s="1"/>
      <c r="X41" s="15"/>
    </row>
    <row r="42" spans="1:24" ht="24" x14ac:dyDescent="0.2">
      <c r="A42" s="11"/>
      <c r="B42" s="11"/>
      <c r="C42" s="11"/>
      <c r="D42" s="23" t="s">
        <v>55</v>
      </c>
      <c r="E42" s="12">
        <f>SUM(E39,E40,E41)</f>
        <v>115.24000000000001</v>
      </c>
      <c r="F42" s="12"/>
      <c r="G42" s="12"/>
      <c r="H42" s="29">
        <f>SUM(H39:H41)</f>
        <v>689.13520000000005</v>
      </c>
      <c r="I42" s="29">
        <f>SUM(I39:I41)</f>
        <v>10947.800000000001</v>
      </c>
      <c r="J42" s="12">
        <f t="shared" ref="J42:W42" si="32">SUM(J39,J40,J41)</f>
        <v>689.13520000000005</v>
      </c>
      <c r="K42" s="12">
        <f t="shared" si="32"/>
        <v>10947.800000000001</v>
      </c>
      <c r="L42" s="12">
        <f t="shared" si="32"/>
        <v>11636.935200000002</v>
      </c>
      <c r="M42" s="12">
        <f t="shared" si="32"/>
        <v>0</v>
      </c>
      <c r="N42" s="12">
        <f t="shared" si="32"/>
        <v>0</v>
      </c>
      <c r="O42" s="12">
        <f t="shared" si="32"/>
        <v>0</v>
      </c>
      <c r="P42" s="12">
        <f t="shared" si="32"/>
        <v>0</v>
      </c>
      <c r="Q42" s="12">
        <f t="shared" si="32"/>
        <v>0</v>
      </c>
      <c r="R42" s="12">
        <f t="shared" si="32"/>
        <v>0</v>
      </c>
      <c r="S42" s="12">
        <f t="shared" si="32"/>
        <v>0</v>
      </c>
      <c r="T42" s="12">
        <f t="shared" si="32"/>
        <v>0</v>
      </c>
      <c r="U42" s="12">
        <f t="shared" si="32"/>
        <v>0</v>
      </c>
      <c r="V42" s="63">
        <f t="shared" si="32"/>
        <v>0</v>
      </c>
      <c r="W42" s="12">
        <f t="shared" si="32"/>
        <v>0</v>
      </c>
      <c r="X42" s="13"/>
    </row>
    <row r="43" spans="1:24" ht="24" x14ac:dyDescent="0.2">
      <c r="A43" s="38"/>
      <c r="B43" s="38"/>
      <c r="C43" s="39"/>
      <c r="D43" s="37" t="s">
        <v>58</v>
      </c>
      <c r="E43" s="40">
        <f>SUM(E30+E34+E38+E42)</f>
        <v>468.78</v>
      </c>
      <c r="F43" s="40"/>
      <c r="G43" s="40"/>
      <c r="H43" s="41">
        <f>SUM(H30,H34,H38,H42)</f>
        <v>2803.3044000000004</v>
      </c>
      <c r="I43" s="41">
        <f>SUM(I30,I34,I38,I42)</f>
        <v>44534.100000000006</v>
      </c>
      <c r="J43" s="40">
        <f t="shared" ref="J43:W43" si="33">SUM(J30+J34+J38+J42)</f>
        <v>2803.3044000000004</v>
      </c>
      <c r="K43" s="40">
        <f t="shared" si="33"/>
        <v>44534.100000000006</v>
      </c>
      <c r="L43" s="40">
        <f>SUM(L30+L34+L38+L42)</f>
        <v>47337.404399999999</v>
      </c>
      <c r="M43" s="40">
        <f t="shared" si="33"/>
        <v>0</v>
      </c>
      <c r="N43" s="40">
        <f t="shared" si="33"/>
        <v>0</v>
      </c>
      <c r="O43" s="40">
        <f t="shared" si="33"/>
        <v>0</v>
      </c>
      <c r="P43" s="40">
        <f t="shared" si="33"/>
        <v>0</v>
      </c>
      <c r="Q43" s="40">
        <f t="shared" si="33"/>
        <v>0</v>
      </c>
      <c r="R43" s="40">
        <f t="shared" si="33"/>
        <v>0</v>
      </c>
      <c r="S43" s="40">
        <f t="shared" si="33"/>
        <v>239760</v>
      </c>
      <c r="T43" s="40">
        <f>(H43+P43)-R43</f>
        <v>2803.3044000000004</v>
      </c>
      <c r="U43" s="40">
        <f>(I43+Q43)-S43</f>
        <v>-195225.9</v>
      </c>
      <c r="V43" s="64">
        <f t="shared" si="33"/>
        <v>0</v>
      </c>
      <c r="W43" s="40">
        <f t="shared" si="33"/>
        <v>0</v>
      </c>
      <c r="X43" s="42"/>
    </row>
    <row r="44" spans="1:24" ht="36" x14ac:dyDescent="0.2">
      <c r="A44" s="24"/>
      <c r="B44" s="24"/>
      <c r="C44" s="25"/>
      <c r="D44" s="26" t="s">
        <v>59</v>
      </c>
      <c r="E44" s="27">
        <f>E43+'2022'!E44</f>
        <v>94194.86</v>
      </c>
      <c r="F44" s="27"/>
      <c r="G44" s="27"/>
      <c r="H44" s="27">
        <f>H43+'2022'!H44</f>
        <v>478587.39399999997</v>
      </c>
      <c r="I44" s="27">
        <f>I43+'2022'!I44</f>
        <v>2659190.46</v>
      </c>
      <c r="J44" s="27">
        <f>J43+'2022'!J44</f>
        <v>483298.64840000001</v>
      </c>
      <c r="K44" s="27">
        <f>K43+'2022'!K44</f>
        <v>2713551.42</v>
      </c>
      <c r="L44" s="27">
        <f>L43+'2022'!L44</f>
        <v>3196850.0684000002</v>
      </c>
      <c r="M44" s="27">
        <f>M43+'2022'!M44</f>
        <v>4711.2543999999853</v>
      </c>
      <c r="N44" s="27">
        <f>N43+'2022'!N44</f>
        <v>54360.960000000043</v>
      </c>
      <c r="O44" s="27">
        <f>O43+'2022'!O44</f>
        <v>0</v>
      </c>
      <c r="P44" s="27">
        <f>P43+'2022'!P44</f>
        <v>0</v>
      </c>
      <c r="Q44" s="27">
        <f>Q43+'2022'!Q44</f>
        <v>0</v>
      </c>
      <c r="R44" s="27">
        <f>R43+'2022'!R44</f>
        <v>20577.66</v>
      </c>
      <c r="S44" s="27">
        <f>S43+'2022'!S44</f>
        <v>2211845.8600000003</v>
      </c>
      <c r="T44" s="27">
        <f>(H44+P44)-R44</f>
        <v>458009.734</v>
      </c>
      <c r="U44" s="27">
        <f>(I44+Q44)-S44</f>
        <v>447344.59999999963</v>
      </c>
      <c r="V44" s="27">
        <f>V43+'2022'!V44</f>
        <v>0</v>
      </c>
      <c r="W44" s="27">
        <f>W43+'2022'!W44</f>
        <v>0</v>
      </c>
      <c r="X44" s="27">
        <f>X43+'2022'!X44</f>
        <v>0</v>
      </c>
    </row>
    <row r="45" spans="1:24" ht="72" x14ac:dyDescent="0.2">
      <c r="A45" s="291">
        <v>3</v>
      </c>
      <c r="B45" s="315" t="s">
        <v>32</v>
      </c>
      <c r="C45" s="318" t="s">
        <v>23</v>
      </c>
      <c r="D45" s="3" t="s">
        <v>8</v>
      </c>
      <c r="E45" s="58">
        <v>141.12</v>
      </c>
      <c r="F45" s="55">
        <v>5.98</v>
      </c>
      <c r="G45" s="55">
        <v>95</v>
      </c>
      <c r="H45" s="56"/>
      <c r="I45" s="56"/>
      <c r="J45" s="2">
        <f>SUM(E45*F45)</f>
        <v>843.89760000000012</v>
      </c>
      <c r="K45" s="2">
        <f>(E45*G45)</f>
        <v>13406.4</v>
      </c>
      <c r="L45" s="16">
        <f>SUM(J45,K45)</f>
        <v>14250.2976</v>
      </c>
      <c r="M45" s="17">
        <f>SUM(J45-H45)</f>
        <v>843.89760000000012</v>
      </c>
      <c r="N45" s="17">
        <f>SUM(K45-I45)</f>
        <v>13406.4</v>
      </c>
      <c r="O45" s="2"/>
      <c r="P45" s="2"/>
      <c r="Q45" s="2"/>
      <c r="R45" s="2"/>
      <c r="S45" s="62"/>
      <c r="T45" s="61"/>
      <c r="U45" s="61"/>
      <c r="V45" s="62"/>
      <c r="W45" s="1"/>
      <c r="X45" s="15" t="s">
        <v>109</v>
      </c>
    </row>
    <row r="46" spans="1:24" x14ac:dyDescent="0.2">
      <c r="A46" s="292"/>
      <c r="B46" s="316"/>
      <c r="C46" s="319"/>
      <c r="D46" s="3" t="s">
        <v>9</v>
      </c>
      <c r="E46" s="59">
        <v>127.8</v>
      </c>
      <c r="F46" s="55">
        <v>5.98</v>
      </c>
      <c r="G46" s="55">
        <v>95</v>
      </c>
      <c r="H46" s="56"/>
      <c r="I46" s="56"/>
      <c r="J46" s="2">
        <f>SUM(E46*F46)</f>
        <v>764.24400000000003</v>
      </c>
      <c r="K46" s="2">
        <f t="shared" ref="K46:K47" si="34">(E46*G46)</f>
        <v>12141</v>
      </c>
      <c r="L46" s="16">
        <f t="shared" ref="L46:L48" si="35">SUM(J46,K46)</f>
        <v>12905.244000000001</v>
      </c>
      <c r="M46" s="17">
        <f t="shared" ref="M46:N48" si="36">SUM(J46-H46)</f>
        <v>764.24400000000003</v>
      </c>
      <c r="N46" s="17">
        <f t="shared" si="36"/>
        <v>12141</v>
      </c>
      <c r="O46" s="2"/>
      <c r="P46" s="2"/>
      <c r="Q46" s="2"/>
      <c r="R46" s="2"/>
      <c r="S46" s="225">
        <v>9996</v>
      </c>
      <c r="T46" s="61"/>
      <c r="U46" s="61"/>
      <c r="V46" s="62"/>
      <c r="W46" s="1"/>
      <c r="X46" s="15"/>
    </row>
    <row r="47" spans="1:24" ht="24" hidden="1" x14ac:dyDescent="0.2">
      <c r="A47" s="292"/>
      <c r="B47" s="316"/>
      <c r="C47" s="319"/>
      <c r="D47" s="69" t="s">
        <v>63</v>
      </c>
      <c r="E47" s="59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 t="shared" si="34"/>
        <v>0</v>
      </c>
      <c r="L47" s="16">
        <f t="shared" si="35"/>
        <v>0</v>
      </c>
      <c r="M47" s="17">
        <f t="shared" si="36"/>
        <v>0</v>
      </c>
      <c r="N47" s="17">
        <f t="shared" si="36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4" x14ac:dyDescent="0.2">
      <c r="A48" s="292"/>
      <c r="B48" s="316"/>
      <c r="C48" s="319"/>
      <c r="D48" s="69" t="s">
        <v>10</v>
      </c>
      <c r="E48" s="57">
        <v>242.22</v>
      </c>
      <c r="F48" s="55">
        <v>5.98</v>
      </c>
      <c r="G48" s="55">
        <v>95</v>
      </c>
      <c r="H48" s="56"/>
      <c r="I48" s="56"/>
      <c r="J48" s="16">
        <f t="shared" ref="J48" si="37">(E48*F48)</f>
        <v>1448.4756</v>
      </c>
      <c r="K48" s="16">
        <f>SUM(E48*G48)</f>
        <v>23010.9</v>
      </c>
      <c r="L48" s="16">
        <f t="shared" si="35"/>
        <v>24459.375600000003</v>
      </c>
      <c r="M48" s="17">
        <f>SUM(J48-H48)</f>
        <v>1448.4756</v>
      </c>
      <c r="N48" s="17">
        <f t="shared" si="36"/>
        <v>23010.9</v>
      </c>
      <c r="O48" s="2"/>
      <c r="P48" s="2"/>
      <c r="Q48" s="2"/>
      <c r="R48" s="2"/>
      <c r="S48" s="225">
        <v>18009.599999999999</v>
      </c>
      <c r="T48" s="61"/>
      <c r="U48" s="61"/>
      <c r="V48" s="62"/>
      <c r="W48" s="1"/>
      <c r="X48" s="15"/>
    </row>
    <row r="49" spans="1:24" ht="24" x14ac:dyDescent="0.2">
      <c r="A49" s="292"/>
      <c r="B49" s="316"/>
      <c r="C49" s="319"/>
      <c r="D49" s="23" t="s">
        <v>52</v>
      </c>
      <c r="E49" s="12">
        <f>SUM(E45,E46,E47:E48)</f>
        <v>511.14</v>
      </c>
      <c r="F49" s="12"/>
      <c r="G49" s="12"/>
      <c r="H49" s="12">
        <f t="shared" ref="H49:W49" si="38">SUM(H45,H46,H47:H48)</f>
        <v>0</v>
      </c>
      <c r="I49" s="12">
        <f t="shared" si="38"/>
        <v>0</v>
      </c>
      <c r="J49" s="12">
        <f t="shared" si="38"/>
        <v>3056.6172000000001</v>
      </c>
      <c r="K49" s="12">
        <f t="shared" si="38"/>
        <v>48558.3</v>
      </c>
      <c r="L49" s="12">
        <f t="shared" si="38"/>
        <v>51614.917200000004</v>
      </c>
      <c r="M49" s="12">
        <f t="shared" si="38"/>
        <v>3056.6172000000001</v>
      </c>
      <c r="N49" s="12">
        <f t="shared" si="38"/>
        <v>48558.3</v>
      </c>
      <c r="O49" s="12">
        <f t="shared" si="38"/>
        <v>0</v>
      </c>
      <c r="P49" s="12">
        <f t="shared" si="38"/>
        <v>0</v>
      </c>
      <c r="Q49" s="12">
        <f t="shared" si="38"/>
        <v>0</v>
      </c>
      <c r="R49" s="12">
        <f t="shared" si="38"/>
        <v>0</v>
      </c>
      <c r="S49" s="12">
        <f t="shared" si="38"/>
        <v>28005.599999999999</v>
      </c>
      <c r="T49" s="12">
        <f t="shared" si="38"/>
        <v>0</v>
      </c>
      <c r="U49" s="12">
        <f t="shared" si="38"/>
        <v>0</v>
      </c>
      <c r="V49" s="12">
        <f t="shared" si="38"/>
        <v>0</v>
      </c>
      <c r="W49" s="12">
        <f t="shared" si="38"/>
        <v>0</v>
      </c>
      <c r="X49" s="13"/>
    </row>
    <row r="50" spans="1:24" x14ac:dyDescent="0.2">
      <c r="A50" s="292"/>
      <c r="B50" s="316"/>
      <c r="C50" s="319"/>
      <c r="D50" s="3" t="s">
        <v>11</v>
      </c>
      <c r="E50" s="58">
        <v>238.12</v>
      </c>
      <c r="F50" s="55">
        <v>5.98</v>
      </c>
      <c r="G50" s="55">
        <v>95</v>
      </c>
      <c r="H50" s="56"/>
      <c r="I50" s="56"/>
      <c r="J50" s="2">
        <f>SUM(E50*F50)</f>
        <v>1423.9576000000002</v>
      </c>
      <c r="K50" s="2">
        <f>(E50*G50)</f>
        <v>22621.4</v>
      </c>
      <c r="L50" s="16">
        <f>SUM(J50,K50)</f>
        <v>24045.357600000003</v>
      </c>
      <c r="M50" s="17">
        <f>SUM(J50-H50)</f>
        <v>1423.9576000000002</v>
      </c>
      <c r="N50" s="17">
        <f>SUM(K50-I50)</f>
        <v>22621.4</v>
      </c>
      <c r="O50" s="2"/>
      <c r="P50" s="2"/>
      <c r="Q50" s="2"/>
      <c r="R50" s="2"/>
      <c r="S50" s="225">
        <v>533.70000000000005</v>
      </c>
      <c r="T50" s="61"/>
      <c r="U50" s="61"/>
      <c r="V50" s="62"/>
      <c r="W50" s="1"/>
      <c r="X50" s="15"/>
    </row>
    <row r="51" spans="1:24" x14ac:dyDescent="0.2">
      <c r="A51" s="292"/>
      <c r="B51" s="316"/>
      <c r="C51" s="319"/>
      <c r="D51" s="3" t="s">
        <v>12</v>
      </c>
      <c r="E51" s="58">
        <v>161.32</v>
      </c>
      <c r="F51" s="55">
        <v>5.98</v>
      </c>
      <c r="G51" s="55">
        <v>95</v>
      </c>
      <c r="H51" s="56"/>
      <c r="I51" s="56"/>
      <c r="J51" s="2">
        <f t="shared" ref="J51" si="39">SUM(E51*F51)</f>
        <v>964.69360000000006</v>
      </c>
      <c r="K51" s="2">
        <f t="shared" ref="K51" si="40">(E51*G51)</f>
        <v>15325.4</v>
      </c>
      <c r="L51" s="16">
        <f t="shared" ref="L51:L52" si="41">SUM(J51,K51)</f>
        <v>16290.0936</v>
      </c>
      <c r="M51" s="17">
        <f t="shared" ref="M51:N52" si="42">SUM(J51-H51)</f>
        <v>964.69360000000006</v>
      </c>
      <c r="N51" s="17">
        <f t="shared" si="42"/>
        <v>15325.4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292"/>
      <c r="B52" s="316"/>
      <c r="C52" s="319"/>
      <c r="D52" s="3" t="s">
        <v>13</v>
      </c>
      <c r="E52" s="58">
        <v>168.5</v>
      </c>
      <c r="F52" s="55">
        <v>5.98</v>
      </c>
      <c r="G52" s="55">
        <v>95</v>
      </c>
      <c r="H52" s="56"/>
      <c r="I52" s="56"/>
      <c r="J52" s="2">
        <f>SUM(E52*F52)</f>
        <v>1007.6300000000001</v>
      </c>
      <c r="K52" s="2">
        <f>(E52*G52)</f>
        <v>16007.5</v>
      </c>
      <c r="L52" s="16">
        <f t="shared" si="41"/>
        <v>17015.13</v>
      </c>
      <c r="M52" s="17">
        <f t="shared" si="42"/>
        <v>1007.6300000000001</v>
      </c>
      <c r="N52" s="17">
        <f t="shared" si="42"/>
        <v>16007.5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292"/>
      <c r="B53" s="316"/>
      <c r="C53" s="319"/>
      <c r="D53" s="23" t="s">
        <v>53</v>
      </c>
      <c r="E53" s="12">
        <f>SUM(E50,E51,E52)</f>
        <v>567.94000000000005</v>
      </c>
      <c r="F53" s="12"/>
      <c r="G53" s="12"/>
      <c r="H53" s="29">
        <f>SUM(H50:H52)</f>
        <v>0</v>
      </c>
      <c r="I53" s="29">
        <f>SUM(I50:I52)</f>
        <v>0</v>
      </c>
      <c r="J53" s="12">
        <f t="shared" ref="J53:W53" si="43">SUM(J50,J51,J52)</f>
        <v>3396.2812000000004</v>
      </c>
      <c r="K53" s="12">
        <f t="shared" si="43"/>
        <v>53954.3</v>
      </c>
      <c r="L53" s="12">
        <f t="shared" si="43"/>
        <v>57350.581200000001</v>
      </c>
      <c r="M53" s="12">
        <f t="shared" si="43"/>
        <v>3396.2812000000004</v>
      </c>
      <c r="N53" s="12">
        <f t="shared" si="43"/>
        <v>53954.3</v>
      </c>
      <c r="O53" s="12">
        <f t="shared" si="43"/>
        <v>0</v>
      </c>
      <c r="P53" s="12">
        <f t="shared" si="43"/>
        <v>0</v>
      </c>
      <c r="Q53" s="12">
        <f t="shared" si="43"/>
        <v>0</v>
      </c>
      <c r="R53" s="12">
        <f t="shared" si="43"/>
        <v>0</v>
      </c>
      <c r="S53" s="12">
        <f t="shared" si="43"/>
        <v>533.70000000000005</v>
      </c>
      <c r="T53" s="12">
        <f t="shared" si="43"/>
        <v>0</v>
      </c>
      <c r="U53" s="12">
        <f t="shared" si="43"/>
        <v>0</v>
      </c>
      <c r="V53" s="63">
        <f t="shared" si="43"/>
        <v>0</v>
      </c>
      <c r="W53" s="12">
        <f t="shared" si="43"/>
        <v>0</v>
      </c>
      <c r="X53" s="13"/>
    </row>
    <row r="54" spans="1:24" x14ac:dyDescent="0.2">
      <c r="A54" s="292"/>
      <c r="B54" s="316"/>
      <c r="C54" s="319"/>
      <c r="D54" s="3" t="s">
        <v>14</v>
      </c>
      <c r="E54" s="58">
        <v>163.54</v>
      </c>
      <c r="F54" s="55">
        <v>5.98</v>
      </c>
      <c r="G54" s="55">
        <v>95</v>
      </c>
      <c r="H54" s="56"/>
      <c r="I54" s="56"/>
      <c r="J54" s="2">
        <f>SUM(E54*F54)</f>
        <v>977.9692</v>
      </c>
      <c r="K54" s="2">
        <f>(E54*G54)</f>
        <v>15536.3</v>
      </c>
      <c r="L54" s="16">
        <f>SUM(J54,K54)</f>
        <v>16514.269199999999</v>
      </c>
      <c r="M54" s="17">
        <f>SUM(J54-H54)</f>
        <v>977.9692</v>
      </c>
      <c r="N54" s="17">
        <f>SUM(K54-I54)</f>
        <v>15536.3</v>
      </c>
      <c r="O54" s="2"/>
      <c r="P54" s="2"/>
      <c r="Q54" s="2"/>
      <c r="R54" s="2"/>
      <c r="S54" s="62"/>
      <c r="T54" s="61"/>
      <c r="U54" s="61"/>
      <c r="V54" s="62"/>
      <c r="W54" s="1"/>
      <c r="X54" s="15"/>
    </row>
    <row r="55" spans="1:24" x14ac:dyDescent="0.2">
      <c r="A55" s="292"/>
      <c r="B55" s="316"/>
      <c r="C55" s="319"/>
      <c r="D55" s="3" t="s">
        <v>15</v>
      </c>
      <c r="E55" s="58">
        <v>196.62</v>
      </c>
      <c r="F55" s="55">
        <v>5.98</v>
      </c>
      <c r="G55" s="55">
        <v>95</v>
      </c>
      <c r="H55" s="56"/>
      <c r="I55" s="56"/>
      <c r="J55" s="2">
        <f t="shared" ref="J55:J56" si="44">SUM(E55*F55)</f>
        <v>1175.7876000000001</v>
      </c>
      <c r="K55" s="2">
        <f t="shared" ref="K55:K56" si="45">(E55*G55)</f>
        <v>18678.900000000001</v>
      </c>
      <c r="L55" s="16">
        <f t="shared" ref="L55:L56" si="46">SUM(J55,K55)</f>
        <v>19854.687600000001</v>
      </c>
      <c r="M55" s="17">
        <f t="shared" ref="M55:N56" si="47">SUM(J55-H55)</f>
        <v>1175.7876000000001</v>
      </c>
      <c r="N55" s="17">
        <f t="shared" si="47"/>
        <v>18678.900000000001</v>
      </c>
      <c r="O55" s="2"/>
      <c r="P55" s="2"/>
      <c r="Q55" s="2"/>
      <c r="R55" s="2"/>
      <c r="S55" s="62">
        <v>1617.94</v>
      </c>
      <c r="T55" s="61"/>
      <c r="U55" s="61"/>
      <c r="V55" s="62"/>
      <c r="W55" s="1"/>
      <c r="X55" s="15"/>
    </row>
    <row r="56" spans="1:24" x14ac:dyDescent="0.2">
      <c r="A56" s="292"/>
      <c r="B56" s="316"/>
      <c r="C56" s="319"/>
      <c r="D56" s="3" t="s">
        <v>16</v>
      </c>
      <c r="E56" s="59">
        <v>170.8</v>
      </c>
      <c r="F56" s="55">
        <v>5.98</v>
      </c>
      <c r="G56" s="55">
        <v>95</v>
      </c>
      <c r="H56" s="56"/>
      <c r="I56" s="56"/>
      <c r="J56" s="2">
        <f t="shared" si="44"/>
        <v>1021.3840000000001</v>
      </c>
      <c r="K56" s="2">
        <f t="shared" si="45"/>
        <v>16226.000000000002</v>
      </c>
      <c r="L56" s="16">
        <f t="shared" si="46"/>
        <v>17247.384000000002</v>
      </c>
      <c r="M56" s="17">
        <f t="shared" si="47"/>
        <v>1021.3840000000001</v>
      </c>
      <c r="N56" s="17">
        <f t="shared" si="47"/>
        <v>16226.000000000002</v>
      </c>
      <c r="O56" s="2"/>
      <c r="P56" s="2"/>
      <c r="Q56" s="2"/>
      <c r="R56" s="2"/>
      <c r="S56" s="62">
        <v>30600</v>
      </c>
      <c r="T56" s="61"/>
      <c r="U56" s="61"/>
      <c r="V56" s="62"/>
      <c r="W56" s="1"/>
      <c r="X56" s="15"/>
    </row>
    <row r="57" spans="1:24" ht="24" x14ac:dyDescent="0.2">
      <c r="A57" s="292"/>
      <c r="B57" s="316"/>
      <c r="C57" s="319"/>
      <c r="D57" s="23" t="s">
        <v>54</v>
      </c>
      <c r="E57" s="12">
        <f>SUM(E54,E55,E56)</f>
        <v>530.96</v>
      </c>
      <c r="F57" s="12"/>
      <c r="G57" s="12"/>
      <c r="H57" s="29">
        <f>SUM(H54:H56)</f>
        <v>0</v>
      </c>
      <c r="I57" s="29">
        <f>SUM(I54:I56)</f>
        <v>0</v>
      </c>
      <c r="J57" s="12">
        <f t="shared" ref="J57:W57" si="48">SUM(J54,J55,J56)</f>
        <v>3175.1408000000001</v>
      </c>
      <c r="K57" s="12">
        <f t="shared" si="48"/>
        <v>50441.2</v>
      </c>
      <c r="L57" s="12">
        <f t="shared" si="48"/>
        <v>53616.340800000005</v>
      </c>
      <c r="M57" s="12">
        <f t="shared" si="48"/>
        <v>3175.1408000000001</v>
      </c>
      <c r="N57" s="12">
        <f t="shared" si="48"/>
        <v>50441.2</v>
      </c>
      <c r="O57" s="12">
        <f t="shared" si="48"/>
        <v>0</v>
      </c>
      <c r="P57" s="12">
        <f t="shared" si="48"/>
        <v>0</v>
      </c>
      <c r="Q57" s="12">
        <f t="shared" si="48"/>
        <v>0</v>
      </c>
      <c r="R57" s="12">
        <f t="shared" si="48"/>
        <v>0</v>
      </c>
      <c r="S57" s="12">
        <f t="shared" si="48"/>
        <v>32217.94</v>
      </c>
      <c r="T57" s="12">
        <f t="shared" si="48"/>
        <v>0</v>
      </c>
      <c r="U57" s="12">
        <f t="shared" si="48"/>
        <v>0</v>
      </c>
      <c r="V57" s="63">
        <f t="shared" si="48"/>
        <v>0</v>
      </c>
      <c r="W57" s="12">
        <f t="shared" si="48"/>
        <v>0</v>
      </c>
      <c r="X57" s="13"/>
    </row>
    <row r="58" spans="1:24" x14ac:dyDescent="0.2">
      <c r="A58" s="292"/>
      <c r="B58" s="316"/>
      <c r="C58" s="319"/>
      <c r="D58" s="3" t="s">
        <v>17</v>
      </c>
      <c r="E58" s="58">
        <v>177.7</v>
      </c>
      <c r="F58" s="55">
        <v>5.98</v>
      </c>
      <c r="G58" s="55">
        <v>95</v>
      </c>
      <c r="H58" s="56"/>
      <c r="I58" s="56"/>
      <c r="J58" s="2">
        <f>SUM(E58*F58)</f>
        <v>1062.646</v>
      </c>
      <c r="K58" s="2">
        <f>(E58*G58)</f>
        <v>16881.5</v>
      </c>
      <c r="L58" s="16">
        <f>SUM(J58,K58)</f>
        <v>17944.146000000001</v>
      </c>
      <c r="M58" s="17">
        <f>SUM(J58-H58)</f>
        <v>1062.646</v>
      </c>
      <c r="N58" s="17">
        <f>SUM(K58-I58)</f>
        <v>16881.5</v>
      </c>
      <c r="O58" s="2"/>
      <c r="P58" s="2"/>
      <c r="Q58" s="2"/>
      <c r="R58" s="2"/>
      <c r="S58" s="62"/>
      <c r="T58" s="61"/>
      <c r="U58" s="61"/>
      <c r="V58" s="62"/>
      <c r="W58" s="1"/>
      <c r="X58" s="15"/>
    </row>
    <row r="59" spans="1:24" x14ac:dyDescent="0.2">
      <c r="A59" s="292"/>
      <c r="B59" s="316"/>
      <c r="C59" s="319"/>
      <c r="D59" s="3" t="s">
        <v>18</v>
      </c>
      <c r="E59" s="58">
        <v>149.72</v>
      </c>
      <c r="F59" s="55">
        <v>5.98</v>
      </c>
      <c r="G59" s="55">
        <v>95</v>
      </c>
      <c r="H59" s="56"/>
      <c r="I59" s="56"/>
      <c r="J59" s="2">
        <f t="shared" ref="J59:J60" si="49">SUM(E59*F59)</f>
        <v>895.32560000000001</v>
      </c>
      <c r="K59" s="2">
        <f t="shared" ref="K59:K60" si="50">(E59*G59)</f>
        <v>14223.4</v>
      </c>
      <c r="L59" s="16">
        <f t="shared" ref="L59:L60" si="51">SUM(J59,K59)</f>
        <v>15118.7256</v>
      </c>
      <c r="M59" s="17">
        <f t="shared" ref="M59:N60" si="52">SUM(J59-H59)</f>
        <v>895.32560000000001</v>
      </c>
      <c r="N59" s="17">
        <f t="shared" si="52"/>
        <v>14223.4</v>
      </c>
      <c r="O59" s="2"/>
      <c r="P59" s="2"/>
      <c r="Q59" s="2"/>
      <c r="R59" s="2"/>
      <c r="S59" s="174"/>
      <c r="T59" s="218"/>
      <c r="U59" s="61"/>
      <c r="V59" s="62"/>
      <c r="W59" s="1"/>
      <c r="X59" s="15"/>
    </row>
    <row r="60" spans="1:24" x14ac:dyDescent="0.2">
      <c r="A60" s="293"/>
      <c r="B60" s="317"/>
      <c r="C60" s="320"/>
      <c r="D60" s="3" t="s">
        <v>19</v>
      </c>
      <c r="E60" s="59">
        <v>145.4</v>
      </c>
      <c r="F60" s="55">
        <v>5.98</v>
      </c>
      <c r="G60" s="55">
        <v>95</v>
      </c>
      <c r="H60" s="56"/>
      <c r="I60" s="56"/>
      <c r="J60" s="2">
        <f t="shared" si="49"/>
        <v>869.49200000000008</v>
      </c>
      <c r="K60" s="2">
        <f t="shared" si="50"/>
        <v>13813</v>
      </c>
      <c r="L60" s="16">
        <f t="shared" si="51"/>
        <v>14682.492</v>
      </c>
      <c r="M60" s="17">
        <f t="shared" si="52"/>
        <v>869.49200000000008</v>
      </c>
      <c r="N60" s="17">
        <f t="shared" si="52"/>
        <v>13813</v>
      </c>
      <c r="O60" s="2"/>
      <c r="P60" s="2"/>
      <c r="Q60" s="2"/>
      <c r="R60" s="2"/>
      <c r="S60" s="62"/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472.81999999999994</v>
      </c>
      <c r="F61" s="12"/>
      <c r="G61" s="12"/>
      <c r="H61" s="29">
        <f>SUM(H58:H60)</f>
        <v>0</v>
      </c>
      <c r="I61" s="29">
        <f>SUM(I58:I60)</f>
        <v>0</v>
      </c>
      <c r="J61" s="12">
        <f t="shared" ref="J61:W61" si="53">SUM(J58,J59,J60)</f>
        <v>2827.4636</v>
      </c>
      <c r="K61" s="12">
        <f t="shared" si="53"/>
        <v>44917.9</v>
      </c>
      <c r="L61" s="12">
        <f t="shared" si="53"/>
        <v>47745.363599999997</v>
      </c>
      <c r="M61" s="12">
        <f t="shared" si="53"/>
        <v>2827.4636</v>
      </c>
      <c r="N61" s="12">
        <f t="shared" si="53"/>
        <v>44917.9</v>
      </c>
      <c r="O61" s="12">
        <f t="shared" si="53"/>
        <v>0</v>
      </c>
      <c r="P61" s="12">
        <f t="shared" si="53"/>
        <v>0</v>
      </c>
      <c r="Q61" s="12">
        <f t="shared" si="53"/>
        <v>0</v>
      </c>
      <c r="R61" s="12">
        <f t="shared" si="53"/>
        <v>0</v>
      </c>
      <c r="S61" s="12">
        <f t="shared" si="53"/>
        <v>0</v>
      </c>
      <c r="T61" s="12">
        <f t="shared" si="53"/>
        <v>0</v>
      </c>
      <c r="U61" s="12">
        <f t="shared" si="53"/>
        <v>0</v>
      </c>
      <c r="V61" s="63">
        <f t="shared" si="53"/>
        <v>0</v>
      </c>
      <c r="W61" s="12">
        <f t="shared" si="53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2082.8599999999997</v>
      </c>
      <c r="F62" s="40"/>
      <c r="G62" s="40"/>
      <c r="H62" s="40">
        <f t="shared" ref="H62:W62" si="54">SUM(H49+H53+H57+H61)</f>
        <v>0</v>
      </c>
      <c r="I62" s="40">
        <f t="shared" si="54"/>
        <v>0</v>
      </c>
      <c r="J62" s="40">
        <f t="shared" si="54"/>
        <v>12455.502799999998</v>
      </c>
      <c r="K62" s="40">
        <f t="shared" si="54"/>
        <v>197871.69999999998</v>
      </c>
      <c r="L62" s="40">
        <f t="shared" si="54"/>
        <v>210327.20280000003</v>
      </c>
      <c r="M62" s="40">
        <f t="shared" si="54"/>
        <v>12455.502799999998</v>
      </c>
      <c r="N62" s="40">
        <f t="shared" si="54"/>
        <v>197871.69999999998</v>
      </c>
      <c r="O62" s="40">
        <f t="shared" si="54"/>
        <v>0</v>
      </c>
      <c r="P62" s="40">
        <f t="shared" si="54"/>
        <v>0</v>
      </c>
      <c r="Q62" s="40">
        <f t="shared" si="54"/>
        <v>0</v>
      </c>
      <c r="R62" s="40">
        <f t="shared" si="54"/>
        <v>0</v>
      </c>
      <c r="S62" s="40">
        <f t="shared" si="54"/>
        <v>60757.24</v>
      </c>
      <c r="T62" s="40">
        <f>(H62+P62)-R62</f>
        <v>0</v>
      </c>
      <c r="U62" s="40">
        <f>(I62+Q62)-S62</f>
        <v>-60757.24</v>
      </c>
      <c r="V62" s="64">
        <f t="shared" si="54"/>
        <v>0</v>
      </c>
      <c r="W62" s="40">
        <f t="shared" si="54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E62+'2022'!E63</f>
        <v>22074.16</v>
      </c>
      <c r="F63" s="27"/>
      <c r="G63" s="27"/>
      <c r="H63" s="27">
        <f>H62+'2022'!H63</f>
        <v>92503.643999999986</v>
      </c>
      <c r="I63" s="27">
        <f>I62+'2022'!I63</f>
        <v>707049.91999999993</v>
      </c>
      <c r="J63" s="27">
        <f>J62+'2022'!J63</f>
        <v>120780.07340000001</v>
      </c>
      <c r="K63" s="27">
        <f>K62+'2022'!K63</f>
        <v>1137906.6199999999</v>
      </c>
      <c r="L63" s="27">
        <f>L62+'2022'!L63</f>
        <v>1258686.6934000002</v>
      </c>
      <c r="M63" s="27">
        <f>M62+'2022'!M63</f>
        <v>28276.429400000001</v>
      </c>
      <c r="N63" s="27">
        <f>N62+'2022'!N63</f>
        <v>430856.69999999995</v>
      </c>
      <c r="O63" s="27">
        <f>O62+'2022'!O63</f>
        <v>0</v>
      </c>
      <c r="P63" s="27">
        <f>P62+'2022'!P63</f>
        <v>0</v>
      </c>
      <c r="Q63" s="27">
        <f>Q62+'2022'!Q63</f>
        <v>0</v>
      </c>
      <c r="R63" s="27">
        <f>R62+'2022'!R63</f>
        <v>10311.32</v>
      </c>
      <c r="S63" s="27">
        <f>S62+'2022'!S63</f>
        <v>521681.12</v>
      </c>
      <c r="T63" s="27">
        <f>(H63+P63)-R63</f>
        <v>82192.323999999993</v>
      </c>
      <c r="U63" s="27">
        <f>(I63+Q63)-S63</f>
        <v>185368.79999999993</v>
      </c>
      <c r="V63" s="27">
        <f>V62+'2022'!V63</f>
        <v>0</v>
      </c>
      <c r="W63" s="27">
        <f>W62+'2022'!W63</f>
        <v>0</v>
      </c>
      <c r="X63" s="27">
        <f>X62+'2022'!X63</f>
        <v>0</v>
      </c>
    </row>
    <row r="64" spans="1:24" ht="108" x14ac:dyDescent="0.2">
      <c r="A64" s="300">
        <v>4</v>
      </c>
      <c r="B64" s="315" t="s">
        <v>32</v>
      </c>
      <c r="C64" s="323" t="s">
        <v>24</v>
      </c>
      <c r="D64" s="3" t="s">
        <v>8</v>
      </c>
      <c r="E64" s="58">
        <v>608.36</v>
      </c>
      <c r="F64" s="55">
        <v>5.98</v>
      </c>
      <c r="G64" s="198">
        <v>47.5</v>
      </c>
      <c r="H64" s="56"/>
      <c r="I64" s="56"/>
      <c r="J64" s="2">
        <f>(E64*F64)</f>
        <v>3637.9928000000004</v>
      </c>
      <c r="K64" s="2">
        <f>(E64*G64)</f>
        <v>28897.100000000002</v>
      </c>
      <c r="L64" s="16">
        <f>SUM(J64,K64)</f>
        <v>32535.092800000002</v>
      </c>
      <c r="M64" s="17">
        <f>SUM(J64-H64)</f>
        <v>3637.9928000000004</v>
      </c>
      <c r="N64" s="17">
        <f>SUM(K64-I64)</f>
        <v>28897.100000000002</v>
      </c>
      <c r="O64" s="2"/>
      <c r="P64" s="2"/>
      <c r="Q64" s="2"/>
      <c r="R64" s="2"/>
      <c r="S64" s="62"/>
      <c r="T64" s="61"/>
      <c r="U64" s="61"/>
      <c r="V64" s="62"/>
      <c r="W64" s="1"/>
      <c r="X64" s="15" t="s">
        <v>132</v>
      </c>
    </row>
    <row r="65" spans="1:24" x14ac:dyDescent="0.2">
      <c r="A65" s="301"/>
      <c r="B65" s="316"/>
      <c r="C65" s="324"/>
      <c r="D65" s="3" t="s">
        <v>9</v>
      </c>
      <c r="E65" s="59">
        <v>438.3</v>
      </c>
      <c r="F65" s="55">
        <v>5.98</v>
      </c>
      <c r="G65" s="198">
        <v>47.5</v>
      </c>
      <c r="H65" s="56"/>
      <c r="I65" s="56"/>
      <c r="J65" s="2">
        <f>(E65*F65)</f>
        <v>2621.0340000000001</v>
      </c>
      <c r="K65" s="2">
        <f t="shared" ref="K65:K66" si="55">(E65*G65)</f>
        <v>20819.25</v>
      </c>
      <c r="L65" s="16">
        <f t="shared" ref="L65:L67" si="56">SUM(J65,K65)</f>
        <v>23440.284</v>
      </c>
      <c r="M65" s="17">
        <f t="shared" ref="M65:N67" si="57">SUM(J65-H65)</f>
        <v>2621.0340000000001</v>
      </c>
      <c r="N65" s="17">
        <f t="shared" si="57"/>
        <v>20819.25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4" ht="24" hidden="1" x14ac:dyDescent="0.2">
      <c r="A66" s="301"/>
      <c r="B66" s="316"/>
      <c r="C66" s="324"/>
      <c r="D66" s="69" t="s">
        <v>63</v>
      </c>
      <c r="E66" s="59"/>
      <c r="F66" s="55">
        <v>5.98</v>
      </c>
      <c r="G66" s="55">
        <v>47.5</v>
      </c>
      <c r="H66" s="56"/>
      <c r="I66" s="56"/>
      <c r="J66" s="2">
        <f>(E66*F66)</f>
        <v>0</v>
      </c>
      <c r="K66" s="2">
        <f t="shared" si="55"/>
        <v>0</v>
      </c>
      <c r="L66" s="16">
        <f t="shared" si="56"/>
        <v>0</v>
      </c>
      <c r="M66" s="17">
        <f t="shared" si="57"/>
        <v>0</v>
      </c>
      <c r="N66" s="17">
        <f t="shared" si="57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4" x14ac:dyDescent="0.2">
      <c r="A67" s="301"/>
      <c r="B67" s="316"/>
      <c r="C67" s="324"/>
      <c r="D67" s="69" t="s">
        <v>10</v>
      </c>
      <c r="E67" s="57">
        <v>574.34</v>
      </c>
      <c r="F67" s="55">
        <v>5.98</v>
      </c>
      <c r="G67" s="55">
        <v>47.5</v>
      </c>
      <c r="H67" s="56"/>
      <c r="I67" s="56"/>
      <c r="J67" s="16">
        <f t="shared" ref="J67" si="58">(E67*F67)</f>
        <v>3434.5532000000003</v>
      </c>
      <c r="K67" s="16">
        <f>SUM(E67*G67)</f>
        <v>27281.15</v>
      </c>
      <c r="L67" s="16">
        <f t="shared" si="56"/>
        <v>30715.703200000004</v>
      </c>
      <c r="M67" s="17">
        <f t="shared" si="57"/>
        <v>3434.5532000000003</v>
      </c>
      <c r="N67" s="17">
        <f t="shared" si="57"/>
        <v>27281.15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4" ht="24" x14ac:dyDescent="0.2">
      <c r="A68" s="301"/>
      <c r="B68" s="316"/>
      <c r="C68" s="324"/>
      <c r="D68" s="23" t="s">
        <v>52</v>
      </c>
      <c r="E68" s="12">
        <f>SUM(E64,E65,E66:E67)</f>
        <v>1621</v>
      </c>
      <c r="F68" s="12"/>
      <c r="G68" s="12"/>
      <c r="H68" s="12">
        <f t="shared" ref="H68:W68" si="59">SUM(H64,H65,H66:H67)</f>
        <v>0</v>
      </c>
      <c r="I68" s="12">
        <f t="shared" si="59"/>
        <v>0</v>
      </c>
      <c r="J68" s="12">
        <f t="shared" si="59"/>
        <v>9693.5800000000017</v>
      </c>
      <c r="K68" s="12">
        <f t="shared" si="59"/>
        <v>76997.5</v>
      </c>
      <c r="L68" s="12">
        <f t="shared" si="59"/>
        <v>86691.08</v>
      </c>
      <c r="M68" s="12">
        <f t="shared" si="59"/>
        <v>9693.5800000000017</v>
      </c>
      <c r="N68" s="12">
        <f t="shared" si="59"/>
        <v>76997.5</v>
      </c>
      <c r="O68" s="12">
        <f t="shared" si="59"/>
        <v>0</v>
      </c>
      <c r="P68" s="12">
        <f t="shared" si="59"/>
        <v>0</v>
      </c>
      <c r="Q68" s="12">
        <f t="shared" si="59"/>
        <v>0</v>
      </c>
      <c r="R68" s="12">
        <f t="shared" si="59"/>
        <v>0</v>
      </c>
      <c r="S68" s="12">
        <f t="shared" si="59"/>
        <v>0</v>
      </c>
      <c r="T68" s="12">
        <f t="shared" si="59"/>
        <v>0</v>
      </c>
      <c r="U68" s="12">
        <f t="shared" si="59"/>
        <v>0</v>
      </c>
      <c r="V68" s="12">
        <f t="shared" si="59"/>
        <v>0</v>
      </c>
      <c r="W68" s="12">
        <f t="shared" si="59"/>
        <v>0</v>
      </c>
      <c r="X68" s="13"/>
    </row>
    <row r="69" spans="1:24" x14ac:dyDescent="0.2">
      <c r="A69" s="301"/>
      <c r="B69" s="316"/>
      <c r="C69" s="324"/>
      <c r="D69" s="3" t="s">
        <v>11</v>
      </c>
      <c r="E69" s="58">
        <v>495.6</v>
      </c>
      <c r="F69" s="55">
        <v>5.98</v>
      </c>
      <c r="G69" s="55">
        <v>47.5</v>
      </c>
      <c r="H69" s="56"/>
      <c r="I69" s="56"/>
      <c r="J69" s="2">
        <f>(E69*F69)</f>
        <v>2963.6880000000006</v>
      </c>
      <c r="K69" s="2">
        <f>(E69*G69)</f>
        <v>23541</v>
      </c>
      <c r="L69" s="16">
        <f>SUM(J69,K69)</f>
        <v>26504.688000000002</v>
      </c>
      <c r="M69" s="17">
        <f>SUM(J69-H69)</f>
        <v>2963.6880000000006</v>
      </c>
      <c r="N69" s="17">
        <f>SUM(K69-I69)</f>
        <v>23541</v>
      </c>
      <c r="O69" s="2"/>
      <c r="P69" s="2"/>
      <c r="Q69" s="2"/>
      <c r="R69" s="2"/>
      <c r="S69" s="225">
        <v>214200</v>
      </c>
      <c r="T69" s="61"/>
      <c r="U69" s="61"/>
      <c r="V69" s="62"/>
      <c r="W69" s="1"/>
      <c r="X69" s="15"/>
    </row>
    <row r="70" spans="1:24" x14ac:dyDescent="0.2">
      <c r="A70" s="301"/>
      <c r="B70" s="316"/>
      <c r="C70" s="324"/>
      <c r="D70" s="3" t="s">
        <v>12</v>
      </c>
      <c r="E70" s="58">
        <v>705.04</v>
      </c>
      <c r="F70" s="55">
        <v>5.98</v>
      </c>
      <c r="G70" s="55">
        <v>47.5</v>
      </c>
      <c r="H70" s="56"/>
      <c r="I70" s="56"/>
      <c r="J70" s="2">
        <f>(E70*F70)</f>
        <v>4216.1392000000005</v>
      </c>
      <c r="K70" s="2">
        <f t="shared" ref="K70:K71" si="60">(E70*G70)</f>
        <v>33489.4</v>
      </c>
      <c r="L70" s="16">
        <f t="shared" ref="L70:L71" si="61">SUM(J70,K70)</f>
        <v>37705.539199999999</v>
      </c>
      <c r="M70" s="17">
        <f t="shared" ref="M70:N71" si="62">SUM(J70-H70)</f>
        <v>4216.1392000000005</v>
      </c>
      <c r="N70" s="17">
        <f t="shared" si="62"/>
        <v>33489.4</v>
      </c>
      <c r="O70" s="2"/>
      <c r="P70" s="2"/>
      <c r="Q70" s="2"/>
      <c r="R70" s="2"/>
      <c r="S70" s="225">
        <v>57994.080000000002</v>
      </c>
      <c r="T70" s="61"/>
      <c r="U70" s="61"/>
      <c r="V70" s="62"/>
      <c r="W70" s="1"/>
      <c r="X70" s="15"/>
    </row>
    <row r="71" spans="1:24" x14ac:dyDescent="0.2">
      <c r="A71" s="301"/>
      <c r="B71" s="316"/>
      <c r="C71" s="324"/>
      <c r="D71" s="3" t="s">
        <v>13</v>
      </c>
      <c r="E71" s="58">
        <v>576.86</v>
      </c>
      <c r="F71" s="55">
        <v>5.98</v>
      </c>
      <c r="G71" s="55">
        <v>47.5</v>
      </c>
      <c r="H71" s="56"/>
      <c r="I71" s="56"/>
      <c r="J71" s="2">
        <f>(E71*F71)</f>
        <v>3449.6228000000006</v>
      </c>
      <c r="K71" s="2">
        <f t="shared" si="60"/>
        <v>27400.850000000002</v>
      </c>
      <c r="L71" s="16">
        <f t="shared" si="61"/>
        <v>30850.472800000003</v>
      </c>
      <c r="M71" s="17">
        <f t="shared" si="62"/>
        <v>3449.6228000000006</v>
      </c>
      <c r="N71" s="17">
        <f t="shared" si="62"/>
        <v>27400.850000000002</v>
      </c>
      <c r="O71" s="2"/>
      <c r="P71" s="2"/>
      <c r="Q71" s="2"/>
      <c r="R71" s="2"/>
      <c r="S71" s="225">
        <v>75000</v>
      </c>
      <c r="T71" s="61"/>
      <c r="U71" s="61"/>
      <c r="V71" s="62"/>
      <c r="W71" s="1"/>
      <c r="X71" s="15"/>
    </row>
    <row r="72" spans="1:24" ht="24" x14ac:dyDescent="0.2">
      <c r="A72" s="301"/>
      <c r="B72" s="316"/>
      <c r="C72" s="324"/>
      <c r="D72" s="23" t="s">
        <v>53</v>
      </c>
      <c r="E72" s="12">
        <f>SUM(E69,E70,E71)</f>
        <v>1777.5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3">SUM(J69,J70,J71)</f>
        <v>10629.450000000003</v>
      </c>
      <c r="K72" s="12">
        <f t="shared" si="63"/>
        <v>84431.25</v>
      </c>
      <c r="L72" s="12">
        <f t="shared" si="63"/>
        <v>95060.700000000012</v>
      </c>
      <c r="M72" s="12">
        <f t="shared" si="63"/>
        <v>10629.450000000003</v>
      </c>
      <c r="N72" s="12">
        <f t="shared" si="63"/>
        <v>84431.25</v>
      </c>
      <c r="O72" s="12">
        <f t="shared" si="63"/>
        <v>0</v>
      </c>
      <c r="P72" s="12">
        <f t="shared" si="63"/>
        <v>0</v>
      </c>
      <c r="Q72" s="12">
        <f t="shared" si="63"/>
        <v>0</v>
      </c>
      <c r="R72" s="12">
        <f t="shared" si="63"/>
        <v>0</v>
      </c>
      <c r="S72" s="12">
        <f t="shared" si="63"/>
        <v>347194.08</v>
      </c>
      <c r="T72" s="12">
        <f t="shared" si="63"/>
        <v>0</v>
      </c>
      <c r="U72" s="12">
        <f t="shared" si="63"/>
        <v>0</v>
      </c>
      <c r="V72" s="63">
        <f t="shared" si="63"/>
        <v>0</v>
      </c>
      <c r="W72" s="12">
        <f t="shared" si="63"/>
        <v>0</v>
      </c>
      <c r="X72" s="13"/>
    </row>
    <row r="73" spans="1:24" x14ac:dyDescent="0.2">
      <c r="A73" s="301"/>
      <c r="B73" s="316"/>
      <c r="C73" s="324"/>
      <c r="D73" s="3" t="s">
        <v>14</v>
      </c>
      <c r="E73" s="58">
        <v>548.02</v>
      </c>
      <c r="F73" s="55">
        <v>5.98</v>
      </c>
      <c r="G73" s="55">
        <v>47.5</v>
      </c>
      <c r="H73" s="56"/>
      <c r="I73" s="56"/>
      <c r="J73" s="2">
        <f>(E73*F73)</f>
        <v>3277.1596</v>
      </c>
      <c r="K73" s="2">
        <f>(E73*G73)</f>
        <v>26030.95</v>
      </c>
      <c r="L73" s="16">
        <f>SUM(J73,K73)</f>
        <v>29308.1096</v>
      </c>
      <c r="M73" s="17">
        <f>SUM(J73-H73)</f>
        <v>3277.1596</v>
      </c>
      <c r="N73" s="17">
        <f>SUM(K73-I73)</f>
        <v>26030.95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301"/>
      <c r="B74" s="316"/>
      <c r="C74" s="324"/>
      <c r="D74" s="3" t="s">
        <v>15</v>
      </c>
      <c r="E74" s="58">
        <v>471.12</v>
      </c>
      <c r="F74" s="55">
        <v>5.98</v>
      </c>
      <c r="G74" s="55">
        <v>47.5</v>
      </c>
      <c r="H74" s="56"/>
      <c r="I74" s="56"/>
      <c r="J74" s="2">
        <f>(E74*F74)</f>
        <v>2817.2976000000003</v>
      </c>
      <c r="K74" s="2">
        <f t="shared" ref="K74:K75" si="64">(E74*G74)</f>
        <v>22378.2</v>
      </c>
      <c r="L74" s="16">
        <f t="shared" ref="L74:L75" si="65">SUM(J74,K74)</f>
        <v>25195.497600000002</v>
      </c>
      <c r="M74" s="17">
        <f t="shared" ref="M74:N75" si="66">SUM(J74-H74)</f>
        <v>2817.2976000000003</v>
      </c>
      <c r="N74" s="17">
        <f t="shared" si="66"/>
        <v>22378.2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4" x14ac:dyDescent="0.2">
      <c r="A75" s="301"/>
      <c r="B75" s="316"/>
      <c r="C75" s="324"/>
      <c r="D75" s="3" t="s">
        <v>16</v>
      </c>
      <c r="E75" s="59">
        <v>660.12</v>
      </c>
      <c r="F75" s="55">
        <v>5.98</v>
      </c>
      <c r="G75" s="55">
        <v>47.5</v>
      </c>
      <c r="H75" s="56"/>
      <c r="I75" s="56"/>
      <c r="J75" s="2">
        <f>(E75*F75)</f>
        <v>3947.5176000000001</v>
      </c>
      <c r="K75" s="2">
        <f t="shared" si="64"/>
        <v>31355.7</v>
      </c>
      <c r="L75" s="16">
        <f t="shared" si="65"/>
        <v>35303.217600000004</v>
      </c>
      <c r="M75" s="17">
        <f t="shared" si="66"/>
        <v>3947.5176000000001</v>
      </c>
      <c r="N75" s="17">
        <f t="shared" si="66"/>
        <v>31355.7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" x14ac:dyDescent="0.2">
      <c r="A76" s="301"/>
      <c r="B76" s="316"/>
      <c r="C76" s="324"/>
      <c r="D76" s="23" t="s">
        <v>54</v>
      </c>
      <c r="E76" s="12">
        <f>SUM(E73,E74,E75)</f>
        <v>1679.26</v>
      </c>
      <c r="F76" s="12"/>
      <c r="G76" s="12"/>
      <c r="H76" s="29">
        <f>SUM(H73:H75)</f>
        <v>0</v>
      </c>
      <c r="I76" s="29">
        <f>SUM(I73:I75)</f>
        <v>0</v>
      </c>
      <c r="J76" s="12">
        <f t="shared" ref="J76:W76" si="67">SUM(J73,J74,J75)</f>
        <v>10041.9748</v>
      </c>
      <c r="K76" s="12">
        <f t="shared" si="67"/>
        <v>79764.850000000006</v>
      </c>
      <c r="L76" s="12">
        <f t="shared" si="67"/>
        <v>89806.824800000002</v>
      </c>
      <c r="M76" s="12">
        <f t="shared" si="67"/>
        <v>10041.9748</v>
      </c>
      <c r="N76" s="12">
        <f t="shared" si="67"/>
        <v>79764.850000000006</v>
      </c>
      <c r="O76" s="12">
        <f t="shared" si="67"/>
        <v>0</v>
      </c>
      <c r="P76" s="12">
        <f t="shared" si="67"/>
        <v>0</v>
      </c>
      <c r="Q76" s="12">
        <f t="shared" si="67"/>
        <v>0</v>
      </c>
      <c r="R76" s="12">
        <f t="shared" si="67"/>
        <v>0</v>
      </c>
      <c r="S76" s="12">
        <f t="shared" si="67"/>
        <v>0</v>
      </c>
      <c r="T76" s="12">
        <f t="shared" si="67"/>
        <v>0</v>
      </c>
      <c r="U76" s="12">
        <f t="shared" si="67"/>
        <v>0</v>
      </c>
      <c r="V76" s="63">
        <f t="shared" si="67"/>
        <v>0</v>
      </c>
      <c r="W76" s="12">
        <f t="shared" si="67"/>
        <v>0</v>
      </c>
      <c r="X76" s="13"/>
    </row>
    <row r="77" spans="1:24" x14ac:dyDescent="0.2">
      <c r="A77" s="301"/>
      <c r="B77" s="316"/>
      <c r="C77" s="324"/>
      <c r="D77" s="3" t="s">
        <v>17</v>
      </c>
      <c r="E77" s="58">
        <v>843.76</v>
      </c>
      <c r="F77" s="55">
        <v>5.98</v>
      </c>
      <c r="G77" s="55">
        <v>47.5</v>
      </c>
      <c r="H77" s="56"/>
      <c r="I77" s="56"/>
      <c r="J77" s="2">
        <f>(E77*F77)</f>
        <v>5045.6848</v>
      </c>
      <c r="K77" s="2">
        <f>(E77*G77)</f>
        <v>40078.6</v>
      </c>
      <c r="L77" s="16">
        <f>SUM(J77,K77)</f>
        <v>45124.284800000001</v>
      </c>
      <c r="M77" s="17">
        <f>SUM(J77-H77)</f>
        <v>5045.6848</v>
      </c>
      <c r="N77" s="17">
        <f>SUM(K77-I77)</f>
        <v>40078.6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4" x14ac:dyDescent="0.2">
      <c r="A78" s="301"/>
      <c r="B78" s="316"/>
      <c r="C78" s="324"/>
      <c r="D78" s="3" t="s">
        <v>18</v>
      </c>
      <c r="E78" s="58">
        <v>665.94</v>
      </c>
      <c r="F78" s="55">
        <v>5.98</v>
      </c>
      <c r="G78" s="55">
        <v>47.5</v>
      </c>
      <c r="H78" s="56"/>
      <c r="I78" s="56"/>
      <c r="J78" s="2">
        <f>(E78*F78)</f>
        <v>3982.3212000000008</v>
      </c>
      <c r="K78" s="2">
        <f t="shared" ref="K78:K79" si="68">(E78*G78)</f>
        <v>31632.15</v>
      </c>
      <c r="L78" s="16">
        <f t="shared" ref="L78:L79" si="69">SUM(J78,K78)</f>
        <v>35614.4712</v>
      </c>
      <c r="M78" s="17">
        <f t="shared" ref="M78:N79" si="70">SUM(J78-H78)</f>
        <v>3982.3212000000008</v>
      </c>
      <c r="N78" s="17">
        <f t="shared" si="70"/>
        <v>31632.15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4" x14ac:dyDescent="0.2">
      <c r="A79" s="302"/>
      <c r="B79" s="317"/>
      <c r="C79" s="325"/>
      <c r="D79" s="3" t="s">
        <v>19</v>
      </c>
      <c r="E79" s="59">
        <v>525.78</v>
      </c>
      <c r="F79" s="55">
        <v>5.98</v>
      </c>
      <c r="G79" s="55">
        <v>47.5</v>
      </c>
      <c r="H79" s="56"/>
      <c r="I79" s="56"/>
      <c r="J79" s="2">
        <f>(E79*F79)</f>
        <v>3144.1644000000001</v>
      </c>
      <c r="K79" s="2">
        <f t="shared" si="68"/>
        <v>24974.55</v>
      </c>
      <c r="L79" s="16">
        <f t="shared" si="69"/>
        <v>28118.714400000001</v>
      </c>
      <c r="M79" s="17">
        <f t="shared" si="70"/>
        <v>3144.1644000000001</v>
      </c>
      <c r="N79" s="17">
        <f t="shared" si="70"/>
        <v>24974.55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4" ht="24.75" x14ac:dyDescent="0.25">
      <c r="A80" s="4"/>
      <c r="B80" s="4"/>
      <c r="C80" s="4"/>
      <c r="D80" s="23" t="s">
        <v>55</v>
      </c>
      <c r="E80" s="12">
        <f>SUM(E77,E78,E79)</f>
        <v>2035.48</v>
      </c>
      <c r="F80" s="12"/>
      <c r="G80" s="12"/>
      <c r="H80" s="12">
        <f>SUM(H77:H79)</f>
        <v>0</v>
      </c>
      <c r="I80" s="12">
        <f>SUM(I77:I79)</f>
        <v>0</v>
      </c>
      <c r="J80" s="12">
        <f t="shared" ref="J80:W80" si="71">SUM(J77,J78,J79)</f>
        <v>12172.170400000001</v>
      </c>
      <c r="K80" s="12">
        <f t="shared" si="71"/>
        <v>96685.3</v>
      </c>
      <c r="L80" s="12">
        <f t="shared" si="71"/>
        <v>108857.47039999999</v>
      </c>
      <c r="M80" s="12">
        <f t="shared" si="71"/>
        <v>12172.170400000001</v>
      </c>
      <c r="N80" s="12">
        <f t="shared" si="71"/>
        <v>96685.3</v>
      </c>
      <c r="O80" s="12">
        <f t="shared" si="71"/>
        <v>0</v>
      </c>
      <c r="P80" s="12">
        <f t="shared" si="71"/>
        <v>0</v>
      </c>
      <c r="Q80" s="12">
        <f t="shared" si="71"/>
        <v>0</v>
      </c>
      <c r="R80" s="12">
        <f t="shared" si="71"/>
        <v>0</v>
      </c>
      <c r="S80" s="12">
        <f t="shared" si="71"/>
        <v>0</v>
      </c>
      <c r="T80" s="12">
        <f t="shared" si="71"/>
        <v>0</v>
      </c>
      <c r="U80" s="12">
        <f t="shared" si="71"/>
        <v>0</v>
      </c>
      <c r="V80" s="63">
        <f t="shared" si="71"/>
        <v>0</v>
      </c>
      <c r="W80" s="12">
        <f t="shared" si="71"/>
        <v>0</v>
      </c>
      <c r="X80" s="13"/>
    </row>
    <row r="81" spans="1:24" ht="24" x14ac:dyDescent="0.2">
      <c r="A81" s="38"/>
      <c r="B81" s="38"/>
      <c r="C81" s="39"/>
      <c r="D81" s="37" t="s">
        <v>58</v>
      </c>
      <c r="E81" s="40">
        <f>SUM(E68+E72+E76+E80)</f>
        <v>7113.24</v>
      </c>
      <c r="F81" s="40"/>
      <c r="G81" s="40"/>
      <c r="H81" s="40">
        <f t="shared" ref="H81:W81" si="72">SUM(H68+H72+H76+H80)</f>
        <v>0</v>
      </c>
      <c r="I81" s="40">
        <f t="shared" si="72"/>
        <v>0</v>
      </c>
      <c r="J81" s="40">
        <f t="shared" si="72"/>
        <v>42537.175200000005</v>
      </c>
      <c r="K81" s="40">
        <f t="shared" si="72"/>
        <v>337878.9</v>
      </c>
      <c r="L81" s="40">
        <f t="shared" si="72"/>
        <v>380416.07520000002</v>
      </c>
      <c r="M81" s="40">
        <f t="shared" si="72"/>
        <v>42537.175200000005</v>
      </c>
      <c r="N81" s="40">
        <f t="shared" si="72"/>
        <v>337878.9</v>
      </c>
      <c r="O81" s="40">
        <f t="shared" si="72"/>
        <v>0</v>
      </c>
      <c r="P81" s="40">
        <f t="shared" si="72"/>
        <v>0</v>
      </c>
      <c r="Q81" s="40">
        <f t="shared" si="72"/>
        <v>0</v>
      </c>
      <c r="R81" s="40">
        <f t="shared" si="72"/>
        <v>0</v>
      </c>
      <c r="S81" s="40">
        <f t="shared" si="72"/>
        <v>347194.08</v>
      </c>
      <c r="T81" s="40">
        <f>(H81+P81)-R81</f>
        <v>0</v>
      </c>
      <c r="U81" s="40">
        <f>(I81+Q81)-S81</f>
        <v>-347194.08</v>
      </c>
      <c r="V81" s="64">
        <f t="shared" si="72"/>
        <v>0</v>
      </c>
      <c r="W81" s="40">
        <f t="shared" si="72"/>
        <v>0</v>
      </c>
      <c r="X81" s="42"/>
    </row>
    <row r="82" spans="1:24" ht="36" x14ac:dyDescent="0.2">
      <c r="A82" s="24"/>
      <c r="B82" s="24"/>
      <c r="C82" s="25"/>
      <c r="D82" s="26" t="s">
        <v>59</v>
      </c>
      <c r="E82" s="27">
        <f>E81+'2022'!E82</f>
        <v>80142.720000000001</v>
      </c>
      <c r="F82" s="27"/>
      <c r="G82" s="27"/>
      <c r="H82" s="27">
        <f>H81+'2022'!H82</f>
        <v>325999.68139999994</v>
      </c>
      <c r="I82" s="27">
        <f>I81+'2022'!I82</f>
        <v>1750946.75</v>
      </c>
      <c r="J82" s="27">
        <f>J81+'2022'!J82</f>
        <v>434706.97680000006</v>
      </c>
      <c r="K82" s="27">
        <f>K81+'2022'!K82</f>
        <v>2557176.7099999995</v>
      </c>
      <c r="L82" s="27">
        <f>L81+'2022'!L82</f>
        <v>2991883.6868000003</v>
      </c>
      <c r="M82" s="27">
        <f>M81+'2022'!M82</f>
        <v>108707.2954</v>
      </c>
      <c r="N82" s="27">
        <f>N81+'2022'!N82</f>
        <v>806229.96</v>
      </c>
      <c r="O82" s="27">
        <f>O81+'2022'!O82</f>
        <v>0</v>
      </c>
      <c r="P82" s="27">
        <f>P81+'2022'!P82</f>
        <v>40749.29</v>
      </c>
      <c r="Q82" s="27">
        <f>Q81+'2022'!Q82</f>
        <v>255853.89</v>
      </c>
      <c r="R82" s="27">
        <f>R81+'2022'!R82</f>
        <v>0</v>
      </c>
      <c r="S82" s="27">
        <f>S81+'2022'!S82</f>
        <v>1882552.08</v>
      </c>
      <c r="T82" s="27">
        <f>(H82+P82)-R82</f>
        <v>366748.97139999992</v>
      </c>
      <c r="U82" s="27">
        <f>(I82+Q82)-S82</f>
        <v>124248.56000000006</v>
      </c>
      <c r="V82" s="27">
        <f>V81+'2022'!V82</f>
        <v>0</v>
      </c>
      <c r="W82" s="27">
        <f>W81+'2022'!W82</f>
        <v>0</v>
      </c>
      <c r="X82" s="27">
        <f>X81+'2022'!X82</f>
        <v>0</v>
      </c>
    </row>
    <row r="83" spans="1:24" ht="84" x14ac:dyDescent="0.2">
      <c r="A83" s="300">
        <v>5</v>
      </c>
      <c r="B83" s="315" t="s">
        <v>32</v>
      </c>
      <c r="C83" s="323" t="s">
        <v>25</v>
      </c>
      <c r="D83" s="3" t="s">
        <v>8</v>
      </c>
      <c r="E83" s="58">
        <v>271.12</v>
      </c>
      <c r="F83" s="55">
        <v>5.98</v>
      </c>
      <c r="G83" s="55">
        <v>95</v>
      </c>
      <c r="H83" s="56">
        <v>1621.2976000000001</v>
      </c>
      <c r="I83" s="56">
        <v>25756.400000000001</v>
      </c>
      <c r="J83" s="2">
        <f>(E83*F83)</f>
        <v>1621.2976000000001</v>
      </c>
      <c r="K83" s="2">
        <f>(E83*G83)</f>
        <v>25756.400000000001</v>
      </c>
      <c r="L83" s="16">
        <f>SUM(J83,K83)</f>
        <v>27377.697600000003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/>
      <c r="T83" s="61"/>
      <c r="U83" s="61"/>
      <c r="V83" s="62"/>
      <c r="W83" s="1"/>
      <c r="X83" s="15" t="s">
        <v>111</v>
      </c>
    </row>
    <row r="84" spans="1:24" x14ac:dyDescent="0.2">
      <c r="A84" s="301"/>
      <c r="B84" s="316"/>
      <c r="C84" s="324"/>
      <c r="D84" s="3" t="s">
        <v>9</v>
      </c>
      <c r="E84" s="59">
        <v>234.06</v>
      </c>
      <c r="F84" s="55">
        <v>5.98</v>
      </c>
      <c r="G84" s="55">
        <v>95</v>
      </c>
      <c r="H84" s="56">
        <v>1399.6788000000001</v>
      </c>
      <c r="I84" s="56">
        <v>22235.7</v>
      </c>
      <c r="J84" s="2">
        <f>(E84*F84)</f>
        <v>1399.6788000000001</v>
      </c>
      <c r="K84" s="2">
        <f t="shared" ref="K84:K85" si="73">(E84*G84)</f>
        <v>22235.7</v>
      </c>
      <c r="L84" s="16">
        <f t="shared" ref="L84:L86" si="74">SUM(J84,K84)</f>
        <v>23635.378800000002</v>
      </c>
      <c r="M84" s="17">
        <f t="shared" ref="M84:N86" si="75">SUM(J84-H84)</f>
        <v>0</v>
      </c>
      <c r="N84" s="17">
        <f t="shared" si="75"/>
        <v>0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4" x14ac:dyDescent="0.2">
      <c r="A85" s="301"/>
      <c r="B85" s="316"/>
      <c r="C85" s="324"/>
      <c r="D85" s="69" t="s">
        <v>65</v>
      </c>
      <c r="E85" s="59">
        <v>351.78</v>
      </c>
      <c r="F85" s="55">
        <v>5.98</v>
      </c>
      <c r="G85" s="55">
        <v>95</v>
      </c>
      <c r="H85" s="56">
        <v>2103.6444000000001</v>
      </c>
      <c r="I85" s="56">
        <v>33419.1</v>
      </c>
      <c r="J85" s="2">
        <f>(E85*F85)</f>
        <v>2103.6444000000001</v>
      </c>
      <c r="K85" s="2">
        <f t="shared" si="73"/>
        <v>33419.1</v>
      </c>
      <c r="L85" s="16">
        <f t="shared" si="74"/>
        <v>35522.744399999996</v>
      </c>
      <c r="M85" s="17">
        <f t="shared" si="75"/>
        <v>0</v>
      </c>
      <c r="N85" s="17">
        <f t="shared" si="75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4" hidden="1" x14ac:dyDescent="0.2">
      <c r="A86" s="301"/>
      <c r="B86" s="316"/>
      <c r="C86" s="324"/>
      <c r="D86" s="69"/>
      <c r="E86" s="57"/>
      <c r="F86" s="55"/>
      <c r="G86" s="55"/>
      <c r="H86" s="56"/>
      <c r="I86" s="56"/>
      <c r="J86" s="16">
        <f t="shared" ref="J86" si="76">(E86*F86)</f>
        <v>0</v>
      </c>
      <c r="K86" s="16">
        <f>SUM(E86*G86)</f>
        <v>0</v>
      </c>
      <c r="L86" s="16">
        <f t="shared" si="74"/>
        <v>0</v>
      </c>
      <c r="M86" s="17">
        <f t="shared" si="75"/>
        <v>0</v>
      </c>
      <c r="N86" s="17">
        <f t="shared" si="75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4" ht="24" x14ac:dyDescent="0.2">
      <c r="A87" s="301"/>
      <c r="B87" s="316"/>
      <c r="C87" s="324"/>
      <c r="D87" s="23" t="s">
        <v>52</v>
      </c>
      <c r="E87" s="12">
        <f>SUM(E83,E84,E85:E86)</f>
        <v>856.96</v>
      </c>
      <c r="F87" s="12"/>
      <c r="G87" s="12"/>
      <c r="H87" s="12">
        <f t="shared" ref="H87:W87" si="77">SUM(H83,H84,H85:H86)</f>
        <v>5124.6208000000006</v>
      </c>
      <c r="I87" s="12">
        <f t="shared" si="77"/>
        <v>81411.200000000012</v>
      </c>
      <c r="J87" s="12">
        <f t="shared" si="77"/>
        <v>5124.6208000000006</v>
      </c>
      <c r="K87" s="12">
        <f t="shared" si="77"/>
        <v>81411.200000000012</v>
      </c>
      <c r="L87" s="12">
        <f t="shared" si="77"/>
        <v>86535.820800000001</v>
      </c>
      <c r="M87" s="12">
        <f t="shared" si="77"/>
        <v>0</v>
      </c>
      <c r="N87" s="12">
        <f t="shared" si="77"/>
        <v>0</v>
      </c>
      <c r="O87" s="12">
        <f t="shared" si="77"/>
        <v>0</v>
      </c>
      <c r="P87" s="12">
        <f t="shared" si="77"/>
        <v>0</v>
      </c>
      <c r="Q87" s="12">
        <f t="shared" si="77"/>
        <v>0</v>
      </c>
      <c r="R87" s="12">
        <f t="shared" si="77"/>
        <v>0</v>
      </c>
      <c r="S87" s="12">
        <f t="shared" si="77"/>
        <v>0</v>
      </c>
      <c r="T87" s="12">
        <f t="shared" si="77"/>
        <v>0</v>
      </c>
      <c r="U87" s="12">
        <f t="shared" si="77"/>
        <v>0</v>
      </c>
      <c r="V87" s="12">
        <f t="shared" si="77"/>
        <v>0</v>
      </c>
      <c r="W87" s="12">
        <f t="shared" si="77"/>
        <v>0</v>
      </c>
      <c r="X87" s="13"/>
    </row>
    <row r="88" spans="1:24" x14ac:dyDescent="0.2">
      <c r="A88" s="301"/>
      <c r="B88" s="316"/>
      <c r="C88" s="324"/>
      <c r="D88" s="3" t="s">
        <v>11</v>
      </c>
      <c r="E88" s="58">
        <v>345.42</v>
      </c>
      <c r="F88" s="55">
        <v>5.98</v>
      </c>
      <c r="G88" s="55">
        <v>95</v>
      </c>
      <c r="H88" s="56">
        <v>2065.6116000000002</v>
      </c>
      <c r="I88" s="56">
        <v>32814.9</v>
      </c>
      <c r="J88" s="2">
        <f>(E88*F88)</f>
        <v>2065.6116000000002</v>
      </c>
      <c r="K88" s="2">
        <f>(E88*G88)</f>
        <v>32814.9</v>
      </c>
      <c r="L88" s="16">
        <f>SUM(J88,K88)</f>
        <v>34880.511599999998</v>
      </c>
      <c r="M88" s="17">
        <f>SUM(J88-H88)</f>
        <v>0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301"/>
      <c r="B89" s="316"/>
      <c r="C89" s="324"/>
      <c r="D89" s="3" t="s">
        <v>12</v>
      </c>
      <c r="E89" s="58">
        <v>363.62</v>
      </c>
      <c r="F89" s="55">
        <v>5.98</v>
      </c>
      <c r="G89" s="55">
        <v>95</v>
      </c>
      <c r="H89" s="56"/>
      <c r="I89" s="56"/>
      <c r="J89" s="2">
        <f>(E89*F89)</f>
        <v>2174.4476</v>
      </c>
      <c r="K89" s="2">
        <f t="shared" ref="K89:K90" si="78">(E89*G89)</f>
        <v>34543.9</v>
      </c>
      <c r="L89" s="16">
        <f t="shared" ref="L89:L90" si="79">SUM(J89,K89)</f>
        <v>36718.347600000001</v>
      </c>
      <c r="M89" s="17">
        <f t="shared" ref="M89:N90" si="80">SUM(J89-H89)</f>
        <v>2174.4476</v>
      </c>
      <c r="N89" s="17">
        <f t="shared" si="80"/>
        <v>34543.9</v>
      </c>
      <c r="O89" s="2"/>
      <c r="P89" s="2"/>
      <c r="Q89" s="2"/>
      <c r="R89" s="2"/>
      <c r="S89" s="225">
        <v>17441.740000000002</v>
      </c>
      <c r="T89" s="61"/>
      <c r="U89" s="61"/>
      <c r="V89" s="62"/>
      <c r="W89" s="1"/>
      <c r="X89" s="15"/>
    </row>
    <row r="90" spans="1:24" x14ac:dyDescent="0.2">
      <c r="A90" s="301"/>
      <c r="B90" s="316"/>
      <c r="C90" s="324"/>
      <c r="D90" s="3" t="s">
        <v>13</v>
      </c>
      <c r="E90" s="58">
        <v>345.22</v>
      </c>
      <c r="F90" s="55">
        <v>5.98</v>
      </c>
      <c r="G90" s="55">
        <v>95</v>
      </c>
      <c r="H90" s="56"/>
      <c r="I90" s="56"/>
      <c r="J90" s="2">
        <f>(E90*F90)</f>
        <v>2064.4156000000003</v>
      </c>
      <c r="K90" s="2">
        <f t="shared" si="78"/>
        <v>32795.9</v>
      </c>
      <c r="L90" s="16">
        <f t="shared" si="79"/>
        <v>34860.315600000002</v>
      </c>
      <c r="M90" s="17">
        <f t="shared" si="80"/>
        <v>2064.4156000000003</v>
      </c>
      <c r="N90" s="17">
        <f t="shared" si="80"/>
        <v>32795.9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4" ht="24" x14ac:dyDescent="0.2">
      <c r="A91" s="301"/>
      <c r="B91" s="316"/>
      <c r="C91" s="324"/>
      <c r="D91" s="23" t="s">
        <v>53</v>
      </c>
      <c r="E91" s="12">
        <f>SUM(E88,E89,E90)</f>
        <v>1054.26</v>
      </c>
      <c r="F91" s="12"/>
      <c r="G91" s="12"/>
      <c r="H91" s="29">
        <f>SUM(H88:H90)</f>
        <v>2065.6116000000002</v>
      </c>
      <c r="I91" s="29">
        <f>SUM(I88:I90)</f>
        <v>32814.9</v>
      </c>
      <c r="J91" s="12">
        <f t="shared" ref="J91:W91" si="81">SUM(J88,J89,J90)</f>
        <v>6304.4748</v>
      </c>
      <c r="K91" s="12">
        <f t="shared" si="81"/>
        <v>100154.70000000001</v>
      </c>
      <c r="L91" s="12">
        <f t="shared" si="81"/>
        <v>106459.17480000001</v>
      </c>
      <c r="M91" s="12">
        <f t="shared" si="81"/>
        <v>4238.8631999999998</v>
      </c>
      <c r="N91" s="12">
        <f t="shared" si="81"/>
        <v>67339.8</v>
      </c>
      <c r="O91" s="12">
        <f t="shared" si="81"/>
        <v>0</v>
      </c>
      <c r="P91" s="12">
        <f t="shared" si="81"/>
        <v>0</v>
      </c>
      <c r="Q91" s="12">
        <f t="shared" si="81"/>
        <v>0</v>
      </c>
      <c r="R91" s="12">
        <f t="shared" si="81"/>
        <v>0</v>
      </c>
      <c r="S91" s="12">
        <f t="shared" si="81"/>
        <v>17441.740000000002</v>
      </c>
      <c r="T91" s="12">
        <f t="shared" si="81"/>
        <v>0</v>
      </c>
      <c r="U91" s="12">
        <f t="shared" si="81"/>
        <v>0</v>
      </c>
      <c r="V91" s="63">
        <f t="shared" si="81"/>
        <v>0</v>
      </c>
      <c r="W91" s="12">
        <f t="shared" si="81"/>
        <v>0</v>
      </c>
      <c r="X91" s="13"/>
    </row>
    <row r="92" spans="1:24" x14ac:dyDescent="0.2">
      <c r="A92" s="301"/>
      <c r="B92" s="316"/>
      <c r="C92" s="324"/>
      <c r="D92" s="3" t="s">
        <v>14</v>
      </c>
      <c r="E92" s="58">
        <v>367.76</v>
      </c>
      <c r="F92" s="55">
        <v>5.98</v>
      </c>
      <c r="G92" s="55">
        <v>95</v>
      </c>
      <c r="H92" s="56"/>
      <c r="I92" s="56"/>
      <c r="J92" s="2">
        <f>(E92*F92)</f>
        <v>2199.2048</v>
      </c>
      <c r="K92" s="2">
        <f>(E92*G92)</f>
        <v>34937.199999999997</v>
      </c>
      <c r="L92" s="16">
        <f>SUM(J92,K92)</f>
        <v>37136.404799999997</v>
      </c>
      <c r="M92" s="17">
        <f>SUM(J92-H92)</f>
        <v>2199.2048</v>
      </c>
      <c r="N92" s="17">
        <f>SUM(K92-I92)</f>
        <v>34937.199999999997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301"/>
      <c r="B93" s="316"/>
      <c r="C93" s="324"/>
      <c r="D93" s="3" t="s">
        <v>15</v>
      </c>
      <c r="E93" s="58">
        <v>412.22</v>
      </c>
      <c r="F93" s="55">
        <v>5.98</v>
      </c>
      <c r="G93" s="55">
        <v>95</v>
      </c>
      <c r="H93" s="56"/>
      <c r="I93" s="56"/>
      <c r="J93" s="2">
        <f>(E93*F93)</f>
        <v>2465.0756000000001</v>
      </c>
      <c r="K93" s="2">
        <f t="shared" ref="K93:K94" si="82">(E93*G93)</f>
        <v>39160.9</v>
      </c>
      <c r="L93" s="16">
        <f t="shared" ref="L93:L94" si="83">SUM(J93,K93)</f>
        <v>41625.975600000005</v>
      </c>
      <c r="M93" s="17">
        <f t="shared" ref="M93:N94" si="84">SUM(J93-H93)</f>
        <v>2465.0756000000001</v>
      </c>
      <c r="N93" s="17">
        <f t="shared" si="84"/>
        <v>39160.9</v>
      </c>
      <c r="O93" s="2"/>
      <c r="P93" s="2"/>
      <c r="Q93" s="2"/>
      <c r="R93" s="2"/>
      <c r="S93" s="62">
        <v>5400</v>
      </c>
      <c r="T93" s="61"/>
      <c r="U93" s="61"/>
      <c r="V93" s="62"/>
      <c r="W93" s="1"/>
      <c r="X93" s="15"/>
    </row>
    <row r="94" spans="1:24" x14ac:dyDescent="0.2">
      <c r="A94" s="301"/>
      <c r="B94" s="316"/>
      <c r="C94" s="324"/>
      <c r="D94" s="3" t="s">
        <v>16</v>
      </c>
      <c r="E94" s="59">
        <v>354.04</v>
      </c>
      <c r="F94" s="55">
        <v>5.98</v>
      </c>
      <c r="G94" s="55">
        <v>95</v>
      </c>
      <c r="H94" s="56"/>
      <c r="I94" s="56"/>
      <c r="J94" s="2">
        <f>(E94*F94)</f>
        <v>2117.1592000000001</v>
      </c>
      <c r="K94" s="2">
        <f t="shared" si="82"/>
        <v>33633.800000000003</v>
      </c>
      <c r="L94" s="16">
        <f t="shared" si="83"/>
        <v>35750.959200000005</v>
      </c>
      <c r="M94" s="17">
        <f t="shared" si="84"/>
        <v>2117.1592000000001</v>
      </c>
      <c r="N94" s="17">
        <f t="shared" si="84"/>
        <v>33633.800000000003</v>
      </c>
      <c r="O94" s="2"/>
      <c r="P94" s="2"/>
      <c r="Q94" s="2"/>
      <c r="R94" s="2"/>
      <c r="S94" s="62"/>
      <c r="T94" s="61"/>
      <c r="U94" s="61"/>
      <c r="V94" s="62"/>
      <c r="W94" s="1"/>
      <c r="X94" s="15"/>
    </row>
    <row r="95" spans="1:24" ht="24" x14ac:dyDescent="0.2">
      <c r="A95" s="301"/>
      <c r="B95" s="316"/>
      <c r="C95" s="324"/>
      <c r="D95" s="23" t="s">
        <v>54</v>
      </c>
      <c r="E95" s="12">
        <f>SUM(E92,E93,E94)</f>
        <v>1134.02</v>
      </c>
      <c r="F95" s="12"/>
      <c r="G95" s="12"/>
      <c r="H95" s="29">
        <f>SUM(H92:H94)</f>
        <v>0</v>
      </c>
      <c r="I95" s="29">
        <f>SUM(I92:I94)</f>
        <v>0</v>
      </c>
      <c r="J95" s="12">
        <f t="shared" ref="J95:W95" si="85">SUM(J92,J93,J94)</f>
        <v>6781.4395999999997</v>
      </c>
      <c r="K95" s="12">
        <f t="shared" si="85"/>
        <v>107731.90000000001</v>
      </c>
      <c r="L95" s="12">
        <f t="shared" si="85"/>
        <v>114513.33960000001</v>
      </c>
      <c r="M95" s="12">
        <f t="shared" si="85"/>
        <v>6781.4395999999997</v>
      </c>
      <c r="N95" s="12">
        <f t="shared" si="85"/>
        <v>107731.90000000001</v>
      </c>
      <c r="O95" s="12">
        <f t="shared" si="85"/>
        <v>0</v>
      </c>
      <c r="P95" s="12">
        <f t="shared" si="85"/>
        <v>0</v>
      </c>
      <c r="Q95" s="12">
        <f t="shared" si="85"/>
        <v>0</v>
      </c>
      <c r="R95" s="12">
        <f t="shared" si="85"/>
        <v>0</v>
      </c>
      <c r="S95" s="12">
        <f t="shared" si="85"/>
        <v>5400</v>
      </c>
      <c r="T95" s="12">
        <f t="shared" si="85"/>
        <v>0</v>
      </c>
      <c r="U95" s="12">
        <f t="shared" si="85"/>
        <v>0</v>
      </c>
      <c r="V95" s="63">
        <f t="shared" si="85"/>
        <v>0</v>
      </c>
      <c r="W95" s="12">
        <f t="shared" si="85"/>
        <v>0</v>
      </c>
      <c r="X95" s="13"/>
    </row>
    <row r="96" spans="1:24" x14ac:dyDescent="0.2">
      <c r="A96" s="301"/>
      <c r="B96" s="316"/>
      <c r="C96" s="324"/>
      <c r="D96" s="3" t="s">
        <v>17</v>
      </c>
      <c r="E96" s="58">
        <v>373.02</v>
      </c>
      <c r="F96" s="55">
        <v>5.98</v>
      </c>
      <c r="G96" s="55">
        <v>95</v>
      </c>
      <c r="H96" s="56"/>
      <c r="I96" s="56"/>
      <c r="J96" s="2">
        <f>(E96*F96)</f>
        <v>2230.6596</v>
      </c>
      <c r="K96" s="2">
        <f>(E96*G96)</f>
        <v>35436.9</v>
      </c>
      <c r="L96" s="16">
        <f>SUM(J96,K96)</f>
        <v>37667.559600000001</v>
      </c>
      <c r="M96" s="17">
        <f>SUM(J96-H96)</f>
        <v>2230.6596</v>
      </c>
      <c r="N96" s="17">
        <f>SUM(K96-I96)</f>
        <v>35436.9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4" x14ac:dyDescent="0.2">
      <c r="A97" s="301"/>
      <c r="B97" s="316"/>
      <c r="C97" s="324"/>
      <c r="D97" s="3" t="s">
        <v>18</v>
      </c>
      <c r="E97" s="58">
        <v>355.68</v>
      </c>
      <c r="F97" s="55">
        <v>5.98</v>
      </c>
      <c r="G97" s="55">
        <v>95</v>
      </c>
      <c r="H97" s="56"/>
      <c r="I97" s="56"/>
      <c r="J97" s="2">
        <f>(E97*F97)</f>
        <v>2126.9664000000002</v>
      </c>
      <c r="K97" s="2">
        <f t="shared" ref="K97:K98" si="86">(E97*G97)</f>
        <v>33789.599999999999</v>
      </c>
      <c r="L97" s="16">
        <f t="shared" ref="L97:L98" si="87">SUM(J97,K97)</f>
        <v>35916.566399999996</v>
      </c>
      <c r="M97" s="17">
        <f t="shared" ref="M97:N98" si="88">SUM(J97-H97)</f>
        <v>2126.9664000000002</v>
      </c>
      <c r="N97" s="17">
        <f t="shared" si="88"/>
        <v>33789.599999999999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4" x14ac:dyDescent="0.2">
      <c r="A98" s="302"/>
      <c r="B98" s="317"/>
      <c r="C98" s="325"/>
      <c r="D98" s="3" t="s">
        <v>19</v>
      </c>
      <c r="E98" s="59">
        <v>334.22</v>
      </c>
      <c r="F98" s="55">
        <v>5.98</v>
      </c>
      <c r="G98" s="55">
        <v>95</v>
      </c>
      <c r="H98" s="56"/>
      <c r="I98" s="56"/>
      <c r="J98" s="2">
        <f>(E98*F98)</f>
        <v>1998.6356000000003</v>
      </c>
      <c r="K98" s="2">
        <f t="shared" si="86"/>
        <v>31750.9</v>
      </c>
      <c r="L98" s="16">
        <f t="shared" si="87"/>
        <v>33749.535600000003</v>
      </c>
      <c r="M98" s="17">
        <f t="shared" si="88"/>
        <v>1998.6356000000003</v>
      </c>
      <c r="N98" s="17">
        <f t="shared" si="88"/>
        <v>31750.9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ht="24.75" x14ac:dyDescent="0.25">
      <c r="A99" s="4"/>
      <c r="B99" s="4"/>
      <c r="C99" s="4"/>
      <c r="D99" s="23" t="s">
        <v>55</v>
      </c>
      <c r="E99" s="12">
        <f>SUM(E96,E97,E98)</f>
        <v>1062.92</v>
      </c>
      <c r="F99" s="12"/>
      <c r="G99" s="12"/>
      <c r="H99" s="29">
        <f>SUM(H96:H98)</f>
        <v>0</v>
      </c>
      <c r="I99" s="29">
        <f>SUM(I96:I98)</f>
        <v>0</v>
      </c>
      <c r="J99" s="12">
        <f t="shared" ref="J99:W99" si="89">SUM(J96,J97,J98)</f>
        <v>6356.2616000000007</v>
      </c>
      <c r="K99" s="12">
        <f t="shared" si="89"/>
        <v>100977.4</v>
      </c>
      <c r="L99" s="12">
        <f t="shared" si="89"/>
        <v>107333.66159999999</v>
      </c>
      <c r="M99" s="12">
        <f t="shared" si="89"/>
        <v>6356.2616000000007</v>
      </c>
      <c r="N99" s="12">
        <f t="shared" si="89"/>
        <v>100977.4</v>
      </c>
      <c r="O99" s="12">
        <f t="shared" si="89"/>
        <v>0</v>
      </c>
      <c r="P99" s="12">
        <f t="shared" si="89"/>
        <v>0</v>
      </c>
      <c r="Q99" s="12">
        <f t="shared" si="89"/>
        <v>0</v>
      </c>
      <c r="R99" s="12">
        <f t="shared" si="89"/>
        <v>0</v>
      </c>
      <c r="S99" s="12">
        <f t="shared" si="89"/>
        <v>0</v>
      </c>
      <c r="T99" s="12">
        <f t="shared" si="89"/>
        <v>0</v>
      </c>
      <c r="U99" s="12">
        <f t="shared" si="89"/>
        <v>0</v>
      </c>
      <c r="V99" s="63">
        <f t="shared" si="89"/>
        <v>0</v>
      </c>
      <c r="W99" s="12">
        <f t="shared" si="89"/>
        <v>0</v>
      </c>
      <c r="X99" s="13"/>
    </row>
    <row r="100" spans="1:24" ht="24" x14ac:dyDescent="0.2">
      <c r="A100" s="38"/>
      <c r="B100" s="38"/>
      <c r="C100" s="39"/>
      <c r="D100" s="37" t="s">
        <v>58</v>
      </c>
      <c r="E100" s="40">
        <f>SUM(E87+E91+E95+E99)</f>
        <v>4108.16</v>
      </c>
      <c r="F100" s="40"/>
      <c r="G100" s="40"/>
      <c r="H100" s="48">
        <f>SUM(H87,H91,H95,H99)</f>
        <v>7190.2324000000008</v>
      </c>
      <c r="I100" s="48">
        <f>SUM(I87,I91,I95,I99)</f>
        <v>114226.1</v>
      </c>
      <c r="J100" s="40">
        <f t="shared" ref="J100:W100" si="90">SUM(J87+J91+J95+J99)</f>
        <v>24566.7968</v>
      </c>
      <c r="K100" s="40">
        <f t="shared" si="90"/>
        <v>390275.20000000007</v>
      </c>
      <c r="L100" s="40">
        <f t="shared" si="90"/>
        <v>414841.99680000002</v>
      </c>
      <c r="M100" s="40">
        <f t="shared" si="90"/>
        <v>17376.564399999999</v>
      </c>
      <c r="N100" s="40">
        <f t="shared" si="90"/>
        <v>276049.09999999998</v>
      </c>
      <c r="O100" s="40">
        <f t="shared" si="90"/>
        <v>0</v>
      </c>
      <c r="P100" s="40">
        <f t="shared" si="90"/>
        <v>0</v>
      </c>
      <c r="Q100" s="40">
        <f t="shared" si="90"/>
        <v>0</v>
      </c>
      <c r="R100" s="40">
        <f t="shared" si="90"/>
        <v>0</v>
      </c>
      <c r="S100" s="40">
        <f t="shared" si="90"/>
        <v>22841.74</v>
      </c>
      <c r="T100" s="40">
        <f>(H100+P100)-R100</f>
        <v>7190.2324000000008</v>
      </c>
      <c r="U100" s="40">
        <f>(I100+Q100)-S100</f>
        <v>91384.36</v>
      </c>
      <c r="V100" s="64">
        <f t="shared" si="90"/>
        <v>0</v>
      </c>
      <c r="W100" s="40">
        <f t="shared" si="90"/>
        <v>0</v>
      </c>
      <c r="X100" s="42"/>
    </row>
    <row r="101" spans="1:24" ht="36" x14ac:dyDescent="0.2">
      <c r="A101" s="24"/>
      <c r="B101" s="24"/>
      <c r="C101" s="25"/>
      <c r="D101" s="26" t="s">
        <v>59</v>
      </c>
      <c r="E101" s="27">
        <f>E100+'2022'!E101</f>
        <v>45566.37999999999</v>
      </c>
      <c r="F101" s="27"/>
      <c r="G101" s="27"/>
      <c r="H101" s="27">
        <f>H100+'2022'!H101</f>
        <v>228283.87480000002</v>
      </c>
      <c r="I101" s="27">
        <f>I100+'2022'!I101</f>
        <v>1944669.42</v>
      </c>
      <c r="J101" s="27">
        <f>J100+'2022'!J101</f>
        <v>249513.36000000004</v>
      </c>
      <c r="K101" s="27">
        <f>K100+'2022'!K101</f>
        <v>2265175.2200000002</v>
      </c>
      <c r="L101" s="27">
        <f>L100+'2022'!L101</f>
        <v>2514688.58</v>
      </c>
      <c r="M101" s="27">
        <f>M100+'2022'!M101</f>
        <v>21229.485199999999</v>
      </c>
      <c r="N101" s="27">
        <f>N100+'2022'!N101</f>
        <v>320505.79999999993</v>
      </c>
      <c r="O101" s="27">
        <f>O100+'2022'!O101</f>
        <v>0</v>
      </c>
      <c r="P101" s="27">
        <f>P100+'2022'!P101</f>
        <v>0</v>
      </c>
      <c r="Q101" s="27">
        <f>Q100+'2022'!Q101</f>
        <v>0</v>
      </c>
      <c r="R101" s="27">
        <f>R100+'2022'!R101</f>
        <v>16491.28</v>
      </c>
      <c r="S101" s="27">
        <f>S100+'2022'!S101</f>
        <v>580311.83000000007</v>
      </c>
      <c r="T101" s="27">
        <f>(H101+P101)-R101</f>
        <v>211792.59480000002</v>
      </c>
      <c r="U101" s="27">
        <f>(I101+Q101)-S101</f>
        <v>1364357.5899999999</v>
      </c>
      <c r="V101" s="27">
        <f>V100+'2022'!V101</f>
        <v>0</v>
      </c>
      <c r="W101" s="27">
        <f>W100+'2022'!W101</f>
        <v>0</v>
      </c>
      <c r="X101" s="27">
        <f>X100+'2022'!X101</f>
        <v>0</v>
      </c>
    </row>
    <row r="102" spans="1:24" ht="84" x14ac:dyDescent="0.2">
      <c r="A102" s="300">
        <v>6</v>
      </c>
      <c r="B102" s="315" t="s">
        <v>32</v>
      </c>
      <c r="C102" s="323" t="s">
        <v>26</v>
      </c>
      <c r="D102" s="3" t="s">
        <v>8</v>
      </c>
      <c r="E102" s="58">
        <v>199.56</v>
      </c>
      <c r="F102" s="55">
        <v>5.98</v>
      </c>
      <c r="G102" s="55">
        <v>95</v>
      </c>
      <c r="H102" s="56"/>
      <c r="I102" s="56"/>
      <c r="J102" s="2">
        <f>(E102*F102)</f>
        <v>1193.3688000000002</v>
      </c>
      <c r="K102" s="2">
        <f>(E102*G102)</f>
        <v>18958.2</v>
      </c>
      <c r="L102" s="16">
        <f>SUM(J102,K102)</f>
        <v>20151.568800000001</v>
      </c>
      <c r="M102" s="17">
        <f>SUM(J102-H102)</f>
        <v>1193.3688000000002</v>
      </c>
      <c r="N102" s="17">
        <f>SUM(K102-I102)</f>
        <v>18958.2</v>
      </c>
      <c r="O102" s="2"/>
      <c r="P102" s="2"/>
      <c r="Q102" s="2"/>
      <c r="R102" s="2"/>
      <c r="S102" s="225">
        <v>570000</v>
      </c>
      <c r="T102" s="61"/>
      <c r="U102" s="61"/>
      <c r="V102" s="62"/>
      <c r="W102" s="1"/>
      <c r="X102" s="15" t="s">
        <v>131</v>
      </c>
    </row>
    <row r="103" spans="1:24" x14ac:dyDescent="0.2">
      <c r="A103" s="301"/>
      <c r="B103" s="316"/>
      <c r="C103" s="324"/>
      <c r="D103" s="3" t="s">
        <v>9</v>
      </c>
      <c r="E103" s="59">
        <v>164.62</v>
      </c>
      <c r="F103" s="55">
        <v>5.98</v>
      </c>
      <c r="G103" s="55">
        <v>95</v>
      </c>
      <c r="H103" s="56"/>
      <c r="I103" s="56"/>
      <c r="J103" s="2">
        <f>(E103*F103)</f>
        <v>984.4276000000001</v>
      </c>
      <c r="K103" s="2">
        <f t="shared" ref="K103:K104" si="91">(E103*G103)</f>
        <v>15638.9</v>
      </c>
      <c r="L103" s="16">
        <f t="shared" ref="L103:L105" si="92">SUM(J103,K103)</f>
        <v>16623.327600000001</v>
      </c>
      <c r="M103" s="17">
        <f t="shared" ref="M103:N105" si="93">SUM(J103-H103)</f>
        <v>984.4276000000001</v>
      </c>
      <c r="N103" s="17">
        <f t="shared" si="93"/>
        <v>15638.9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x14ac:dyDescent="0.2">
      <c r="A104" s="301"/>
      <c r="B104" s="316"/>
      <c r="C104" s="324"/>
      <c r="D104" s="69" t="s">
        <v>65</v>
      </c>
      <c r="E104" s="59">
        <v>239.68</v>
      </c>
      <c r="F104" s="55">
        <v>5.98</v>
      </c>
      <c r="G104" s="55">
        <v>95</v>
      </c>
      <c r="H104" s="56"/>
      <c r="I104" s="56"/>
      <c r="J104" s="2">
        <f>(E104*F104)</f>
        <v>1433.2864000000002</v>
      </c>
      <c r="K104" s="2">
        <f t="shared" si="91"/>
        <v>22769.600000000002</v>
      </c>
      <c r="L104" s="16">
        <f t="shared" si="92"/>
        <v>24202.886400000003</v>
      </c>
      <c r="M104" s="17">
        <f t="shared" si="93"/>
        <v>1433.2864000000002</v>
      </c>
      <c r="N104" s="17">
        <f t="shared" si="93"/>
        <v>22769.600000000002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4" ht="24" hidden="1" x14ac:dyDescent="0.2">
      <c r="A105" s="301"/>
      <c r="B105" s="316"/>
      <c r="C105" s="324"/>
      <c r="D105" s="69" t="s">
        <v>64</v>
      </c>
      <c r="E105" s="57"/>
      <c r="F105" s="55"/>
      <c r="G105" s="55"/>
      <c r="H105" s="56"/>
      <c r="I105" s="56"/>
      <c r="J105" s="16">
        <f t="shared" ref="J105" si="94">(E105*F105)</f>
        <v>0</v>
      </c>
      <c r="K105" s="16">
        <f>SUM(E105*G105)</f>
        <v>0</v>
      </c>
      <c r="L105" s="16">
        <f t="shared" si="92"/>
        <v>0</v>
      </c>
      <c r="M105" s="17">
        <f t="shared" si="93"/>
        <v>0</v>
      </c>
      <c r="N105" s="17">
        <f t="shared" si="93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ht="24" x14ac:dyDescent="0.2">
      <c r="A106" s="301"/>
      <c r="B106" s="316"/>
      <c r="C106" s="324"/>
      <c r="D106" s="23" t="s">
        <v>52</v>
      </c>
      <c r="E106" s="12">
        <f>SUM(E102,E103,E104:E105)</f>
        <v>603.86</v>
      </c>
      <c r="F106" s="12"/>
      <c r="G106" s="12"/>
      <c r="H106" s="12">
        <f t="shared" ref="H106:W106" si="95">SUM(H102,H103,H104:H105)</f>
        <v>0</v>
      </c>
      <c r="I106" s="12">
        <f t="shared" si="95"/>
        <v>0</v>
      </c>
      <c r="J106" s="12">
        <f t="shared" si="95"/>
        <v>3611.0828000000001</v>
      </c>
      <c r="K106" s="12">
        <f t="shared" si="95"/>
        <v>57366.7</v>
      </c>
      <c r="L106" s="12">
        <f t="shared" si="95"/>
        <v>60977.782800000001</v>
      </c>
      <c r="M106" s="12">
        <f t="shared" si="95"/>
        <v>3611.0828000000001</v>
      </c>
      <c r="N106" s="12">
        <f t="shared" si="95"/>
        <v>57366.7</v>
      </c>
      <c r="O106" s="12">
        <f t="shared" si="95"/>
        <v>0</v>
      </c>
      <c r="P106" s="12">
        <f t="shared" si="95"/>
        <v>0</v>
      </c>
      <c r="Q106" s="12">
        <f t="shared" si="95"/>
        <v>0</v>
      </c>
      <c r="R106" s="12">
        <f t="shared" si="95"/>
        <v>0</v>
      </c>
      <c r="S106" s="12">
        <f t="shared" si="95"/>
        <v>570000</v>
      </c>
      <c r="T106" s="12">
        <f t="shared" si="95"/>
        <v>0</v>
      </c>
      <c r="U106" s="12">
        <f t="shared" si="95"/>
        <v>0</v>
      </c>
      <c r="V106" s="12">
        <f t="shared" si="95"/>
        <v>0</v>
      </c>
      <c r="W106" s="12">
        <f t="shared" si="95"/>
        <v>0</v>
      </c>
      <c r="X106" s="13"/>
    </row>
    <row r="107" spans="1:24" x14ac:dyDescent="0.2">
      <c r="A107" s="301"/>
      <c r="B107" s="316"/>
      <c r="C107" s="324"/>
      <c r="D107" s="3" t="s">
        <v>11</v>
      </c>
      <c r="E107" s="58">
        <v>232.86</v>
      </c>
      <c r="F107" s="55">
        <v>5.98</v>
      </c>
      <c r="G107" s="55">
        <v>95</v>
      </c>
      <c r="H107" s="56"/>
      <c r="I107" s="56"/>
      <c r="J107" s="2">
        <f>(E107*F107)</f>
        <v>1392.5028000000002</v>
      </c>
      <c r="K107" s="2">
        <f>(E107*G107)</f>
        <v>22121.7</v>
      </c>
      <c r="L107" s="16">
        <f>SUM(J107,K107)</f>
        <v>23514.202799999999</v>
      </c>
      <c r="M107" s="17">
        <f>SUM(J107-H107)</f>
        <v>1392.5028000000002</v>
      </c>
      <c r="N107" s="17">
        <f>SUM(K107-I107)</f>
        <v>22121.7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x14ac:dyDescent="0.2">
      <c r="A108" s="301"/>
      <c r="B108" s="316"/>
      <c r="C108" s="324"/>
      <c r="D108" s="3" t="s">
        <v>12</v>
      </c>
      <c r="E108" s="58">
        <v>245.98</v>
      </c>
      <c r="F108" s="55">
        <v>5.98</v>
      </c>
      <c r="G108" s="55">
        <v>95</v>
      </c>
      <c r="H108" s="56"/>
      <c r="I108" s="56"/>
      <c r="J108" s="2">
        <f>(E108*F108)</f>
        <v>1470.9603999999999</v>
      </c>
      <c r="K108" s="2">
        <f t="shared" ref="K108:K109" si="96">(E108*G108)</f>
        <v>23368.1</v>
      </c>
      <c r="L108" s="16">
        <f t="shared" ref="L108:L109" si="97">SUM(J108,K108)</f>
        <v>24839.060399999998</v>
      </c>
      <c r="M108" s="17">
        <f t="shared" ref="M108:N109" si="98">SUM(J108-H108)</f>
        <v>1470.9603999999999</v>
      </c>
      <c r="N108" s="17">
        <f t="shared" si="98"/>
        <v>23368.1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4" x14ac:dyDescent="0.2">
      <c r="A109" s="301"/>
      <c r="B109" s="316"/>
      <c r="C109" s="324"/>
      <c r="D109" s="3" t="s">
        <v>13</v>
      </c>
      <c r="E109" s="58">
        <v>248.6</v>
      </c>
      <c r="F109" s="55">
        <v>5.98</v>
      </c>
      <c r="G109" s="55">
        <v>95</v>
      </c>
      <c r="H109" s="56"/>
      <c r="I109" s="56"/>
      <c r="J109" s="2">
        <f>(E109*F109)</f>
        <v>1486.6280000000002</v>
      </c>
      <c r="K109" s="2">
        <f t="shared" si="96"/>
        <v>23617</v>
      </c>
      <c r="L109" s="16">
        <f t="shared" si="97"/>
        <v>25103.628000000001</v>
      </c>
      <c r="M109" s="17">
        <f t="shared" si="98"/>
        <v>1486.6280000000002</v>
      </c>
      <c r="N109" s="17">
        <f t="shared" si="98"/>
        <v>23617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ht="24" x14ac:dyDescent="0.2">
      <c r="A110" s="301"/>
      <c r="B110" s="316"/>
      <c r="C110" s="324"/>
      <c r="D110" s="23" t="s">
        <v>53</v>
      </c>
      <c r="E110" s="12">
        <f>SUM(E107,E108,E109)</f>
        <v>727.44</v>
      </c>
      <c r="F110" s="12"/>
      <c r="G110" s="12"/>
      <c r="H110" s="29">
        <f>SUM(H107:H109)</f>
        <v>0</v>
      </c>
      <c r="I110" s="29">
        <f>SUM(I107:I109)</f>
        <v>0</v>
      </c>
      <c r="J110" s="12">
        <f t="shared" ref="J110:W110" si="99">SUM(J107,J108,J109)</f>
        <v>4350.0912000000008</v>
      </c>
      <c r="K110" s="12">
        <f t="shared" si="99"/>
        <v>69106.8</v>
      </c>
      <c r="L110" s="12">
        <f t="shared" si="99"/>
        <v>73456.891199999998</v>
      </c>
      <c r="M110" s="12">
        <f t="shared" si="99"/>
        <v>4350.0912000000008</v>
      </c>
      <c r="N110" s="12">
        <f t="shared" si="99"/>
        <v>69106.8</v>
      </c>
      <c r="O110" s="12">
        <f t="shared" si="99"/>
        <v>0</v>
      </c>
      <c r="P110" s="12">
        <f t="shared" si="99"/>
        <v>0</v>
      </c>
      <c r="Q110" s="12">
        <f t="shared" si="99"/>
        <v>0</v>
      </c>
      <c r="R110" s="12">
        <f t="shared" si="99"/>
        <v>0</v>
      </c>
      <c r="S110" s="12">
        <f t="shared" si="99"/>
        <v>0</v>
      </c>
      <c r="T110" s="12">
        <f t="shared" si="99"/>
        <v>0</v>
      </c>
      <c r="U110" s="12">
        <f t="shared" si="99"/>
        <v>0</v>
      </c>
      <c r="V110" s="63">
        <f t="shared" si="99"/>
        <v>0</v>
      </c>
      <c r="W110" s="12">
        <f t="shared" si="99"/>
        <v>0</v>
      </c>
      <c r="X110" s="13"/>
    </row>
    <row r="111" spans="1:24" x14ac:dyDescent="0.2">
      <c r="A111" s="301"/>
      <c r="B111" s="316"/>
      <c r="C111" s="324"/>
      <c r="D111" s="3" t="s">
        <v>14</v>
      </c>
      <c r="E111" s="58">
        <v>236.82</v>
      </c>
      <c r="F111" s="55">
        <v>5.98</v>
      </c>
      <c r="G111" s="55">
        <v>95</v>
      </c>
      <c r="H111" s="56"/>
      <c r="I111" s="56"/>
      <c r="J111" s="2">
        <f>(E111*F111)</f>
        <v>1416.1836000000001</v>
      </c>
      <c r="K111" s="2">
        <f>(E111*G111)</f>
        <v>22497.899999999998</v>
      </c>
      <c r="L111" s="16">
        <f>SUM(J111,K111)</f>
        <v>23914.083599999998</v>
      </c>
      <c r="M111" s="17">
        <f>SUM(J111-H111)</f>
        <v>1416.1836000000001</v>
      </c>
      <c r="N111" s="17">
        <f>SUM(K111-I111)</f>
        <v>22497.899999999998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4" x14ac:dyDescent="0.2">
      <c r="A112" s="301"/>
      <c r="B112" s="316"/>
      <c r="C112" s="324"/>
      <c r="D112" s="3" t="s">
        <v>15</v>
      </c>
      <c r="E112" s="58">
        <v>306.86</v>
      </c>
      <c r="F112" s="55">
        <v>5.98</v>
      </c>
      <c r="G112" s="55">
        <v>95</v>
      </c>
      <c r="H112" s="56"/>
      <c r="I112" s="56"/>
      <c r="J112" s="2">
        <f>(E112*F112)</f>
        <v>1835.0228000000002</v>
      </c>
      <c r="K112" s="2">
        <f t="shared" ref="K112:K113" si="100">(E112*G112)</f>
        <v>29151.7</v>
      </c>
      <c r="L112" s="16">
        <f t="shared" ref="L112:L113" si="101">SUM(J112,K112)</f>
        <v>30986.7228</v>
      </c>
      <c r="M112" s="17">
        <f t="shared" ref="M112:N113" si="102">SUM(J112-H112)</f>
        <v>1835.0228000000002</v>
      </c>
      <c r="N112" s="17">
        <f t="shared" si="102"/>
        <v>29151.7</v>
      </c>
      <c r="O112" s="2"/>
      <c r="P112" s="2"/>
      <c r="Q112" s="2"/>
      <c r="R112" s="2"/>
      <c r="S112" s="191"/>
      <c r="T112" s="217"/>
      <c r="U112" s="61"/>
      <c r="V112" s="62"/>
      <c r="W112" s="1"/>
      <c r="X112" s="192"/>
    </row>
    <row r="113" spans="1:24" x14ac:dyDescent="0.2">
      <c r="A113" s="301"/>
      <c r="B113" s="316"/>
      <c r="C113" s="324"/>
      <c r="D113" s="3" t="s">
        <v>16</v>
      </c>
      <c r="E113" s="59">
        <v>246.4</v>
      </c>
      <c r="F113" s="55">
        <v>5.98</v>
      </c>
      <c r="G113" s="55">
        <v>95</v>
      </c>
      <c r="H113" s="56"/>
      <c r="I113" s="56"/>
      <c r="J113" s="2">
        <f>(E113*F113)</f>
        <v>1473.4720000000002</v>
      </c>
      <c r="K113" s="2">
        <f t="shared" si="100"/>
        <v>23408</v>
      </c>
      <c r="L113" s="16">
        <f t="shared" si="101"/>
        <v>24881.472000000002</v>
      </c>
      <c r="M113" s="17">
        <f t="shared" si="102"/>
        <v>1473.4720000000002</v>
      </c>
      <c r="N113" s="17">
        <f t="shared" si="102"/>
        <v>23408</v>
      </c>
      <c r="O113" s="2"/>
      <c r="P113" s="2"/>
      <c r="Q113" s="2"/>
      <c r="R113" s="2"/>
      <c r="S113" s="62"/>
      <c r="T113" s="61"/>
      <c r="U113" s="61"/>
      <c r="V113" s="62"/>
      <c r="W113" s="1"/>
      <c r="X113" s="15"/>
    </row>
    <row r="114" spans="1:24" ht="24" x14ac:dyDescent="0.2">
      <c r="A114" s="301"/>
      <c r="B114" s="316"/>
      <c r="C114" s="324"/>
      <c r="D114" s="23" t="s">
        <v>54</v>
      </c>
      <c r="E114" s="12">
        <f>SUM(E111,E112,E113)</f>
        <v>790.08</v>
      </c>
      <c r="F114" s="12"/>
      <c r="G114" s="12"/>
      <c r="H114" s="29">
        <f>SUM(H111:H113)</f>
        <v>0</v>
      </c>
      <c r="I114" s="29">
        <f>SUM(I111:I113)</f>
        <v>0</v>
      </c>
      <c r="J114" s="12">
        <f t="shared" ref="J114:W114" si="103">SUM(J111,J112,J113)</f>
        <v>4724.6784000000007</v>
      </c>
      <c r="K114" s="12">
        <f t="shared" si="103"/>
        <v>75057.600000000006</v>
      </c>
      <c r="L114" s="12">
        <f t="shared" si="103"/>
        <v>79782.27840000001</v>
      </c>
      <c r="M114" s="12">
        <f t="shared" si="103"/>
        <v>4724.6784000000007</v>
      </c>
      <c r="N114" s="12">
        <f t="shared" si="103"/>
        <v>75057.600000000006</v>
      </c>
      <c r="O114" s="12">
        <f t="shared" si="103"/>
        <v>0</v>
      </c>
      <c r="P114" s="12">
        <f t="shared" si="103"/>
        <v>0</v>
      </c>
      <c r="Q114" s="12">
        <f t="shared" si="103"/>
        <v>0</v>
      </c>
      <c r="R114" s="12">
        <f t="shared" si="103"/>
        <v>0</v>
      </c>
      <c r="S114" s="12">
        <f t="shared" si="103"/>
        <v>0</v>
      </c>
      <c r="T114" s="12">
        <f t="shared" si="103"/>
        <v>0</v>
      </c>
      <c r="U114" s="12">
        <f t="shared" si="103"/>
        <v>0</v>
      </c>
      <c r="V114" s="63">
        <f t="shared" si="103"/>
        <v>0</v>
      </c>
      <c r="W114" s="12">
        <f t="shared" si="103"/>
        <v>0</v>
      </c>
      <c r="X114" s="13"/>
    </row>
    <row r="115" spans="1:24" x14ac:dyDescent="0.2">
      <c r="A115" s="301"/>
      <c r="B115" s="316"/>
      <c r="C115" s="324"/>
      <c r="D115" s="3" t="s">
        <v>17</v>
      </c>
      <c r="E115" s="58">
        <v>274.18</v>
      </c>
      <c r="F115" s="55">
        <v>5.98</v>
      </c>
      <c r="G115" s="55">
        <v>95</v>
      </c>
      <c r="H115" s="56"/>
      <c r="I115" s="56"/>
      <c r="J115" s="2">
        <f>(E115*F115)</f>
        <v>1639.5964000000001</v>
      </c>
      <c r="K115" s="2">
        <f>(E115*G115)</f>
        <v>26047.100000000002</v>
      </c>
      <c r="L115" s="16">
        <f>SUM(J115,K115)</f>
        <v>27686.696400000001</v>
      </c>
      <c r="M115" s="17">
        <f>SUM(J115-H115)</f>
        <v>1639.5964000000001</v>
      </c>
      <c r="N115" s="17">
        <f>SUM(K115-I115)</f>
        <v>26047.100000000002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301"/>
      <c r="B116" s="316"/>
      <c r="C116" s="324"/>
      <c r="D116" s="3" t="s">
        <v>18</v>
      </c>
      <c r="E116" s="58">
        <v>254.86</v>
      </c>
      <c r="F116" s="55">
        <v>5.98</v>
      </c>
      <c r="G116" s="55">
        <v>95</v>
      </c>
      <c r="H116" s="56"/>
      <c r="I116" s="56"/>
      <c r="J116" s="2">
        <f>(E116*F116)</f>
        <v>1524.0628000000002</v>
      </c>
      <c r="K116" s="2">
        <f t="shared" ref="K116:K117" si="104">(E116*G116)</f>
        <v>24211.7</v>
      </c>
      <c r="L116" s="16">
        <f t="shared" ref="L116:L117" si="105">SUM(J116,K116)</f>
        <v>25735.7628</v>
      </c>
      <c r="M116" s="17">
        <f t="shared" ref="M116:N117" si="106">SUM(J116-H116)</f>
        <v>1524.0628000000002</v>
      </c>
      <c r="N116" s="17">
        <f t="shared" si="106"/>
        <v>24211.7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302"/>
      <c r="B117" s="317"/>
      <c r="C117" s="325"/>
      <c r="D117" s="3" t="s">
        <v>19</v>
      </c>
      <c r="E117" s="59">
        <v>204.58</v>
      </c>
      <c r="F117" s="55">
        <v>5.98</v>
      </c>
      <c r="G117" s="55">
        <v>95</v>
      </c>
      <c r="H117" s="56"/>
      <c r="I117" s="56"/>
      <c r="J117" s="2">
        <f>(E117*F117)</f>
        <v>1223.3884000000003</v>
      </c>
      <c r="K117" s="2">
        <f t="shared" si="104"/>
        <v>19435.100000000002</v>
      </c>
      <c r="L117" s="16">
        <f t="shared" si="105"/>
        <v>20658.488400000002</v>
      </c>
      <c r="M117" s="17">
        <f t="shared" si="106"/>
        <v>1223.3884000000003</v>
      </c>
      <c r="N117" s="17">
        <f t="shared" si="106"/>
        <v>19435.100000000002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.75" x14ac:dyDescent="0.25">
      <c r="A118" s="4"/>
      <c r="B118" s="4"/>
      <c r="C118" s="4"/>
      <c r="D118" s="23" t="s">
        <v>55</v>
      </c>
      <c r="E118" s="12">
        <f>SUM(E115,E116,E117)</f>
        <v>733.62</v>
      </c>
      <c r="F118" s="12"/>
      <c r="G118" s="12"/>
      <c r="H118" s="29">
        <f>SUM(H115:H117)</f>
        <v>0</v>
      </c>
      <c r="I118" s="29">
        <f>SUM(I115:I117)</f>
        <v>0</v>
      </c>
      <c r="J118" s="12">
        <f t="shared" ref="J118:W118" si="107">SUM(J115,J116,J117)</f>
        <v>4387.0475999999999</v>
      </c>
      <c r="K118" s="12">
        <f t="shared" si="107"/>
        <v>69693.900000000009</v>
      </c>
      <c r="L118" s="12">
        <f t="shared" si="107"/>
        <v>74080.9476</v>
      </c>
      <c r="M118" s="12">
        <f t="shared" si="107"/>
        <v>4387.0475999999999</v>
      </c>
      <c r="N118" s="12">
        <f t="shared" si="107"/>
        <v>69693.900000000009</v>
      </c>
      <c r="O118" s="12">
        <f t="shared" si="107"/>
        <v>0</v>
      </c>
      <c r="P118" s="12">
        <f t="shared" si="107"/>
        <v>0</v>
      </c>
      <c r="Q118" s="12">
        <f t="shared" si="107"/>
        <v>0</v>
      </c>
      <c r="R118" s="12">
        <f t="shared" si="107"/>
        <v>0</v>
      </c>
      <c r="S118" s="12">
        <f t="shared" si="107"/>
        <v>0</v>
      </c>
      <c r="T118" s="12">
        <f t="shared" si="107"/>
        <v>0</v>
      </c>
      <c r="U118" s="12">
        <f t="shared" si="107"/>
        <v>0</v>
      </c>
      <c r="V118" s="63">
        <f t="shared" si="107"/>
        <v>0</v>
      </c>
      <c r="W118" s="12">
        <f t="shared" si="107"/>
        <v>0</v>
      </c>
      <c r="X118" s="13"/>
    </row>
    <row r="119" spans="1:24" ht="24" x14ac:dyDescent="0.2">
      <c r="A119" s="38"/>
      <c r="B119" s="38"/>
      <c r="C119" s="39"/>
      <c r="D119" s="37" t="s">
        <v>58</v>
      </c>
      <c r="E119" s="40">
        <f>SUM(E106+E110+E114+E118)</f>
        <v>2855</v>
      </c>
      <c r="F119" s="40"/>
      <c r="G119" s="40"/>
      <c r="H119" s="48">
        <f>SUM(H106,H110,H114,H118)</f>
        <v>0</v>
      </c>
      <c r="I119" s="48">
        <f>SUM(I106,I110,I114,I118)</f>
        <v>0</v>
      </c>
      <c r="J119" s="40">
        <f t="shared" ref="J119:W119" si="108">SUM(J106+J110+J114+J118)</f>
        <v>17072.900000000001</v>
      </c>
      <c r="K119" s="40">
        <f t="shared" si="108"/>
        <v>271225</v>
      </c>
      <c r="L119" s="40">
        <f t="shared" si="108"/>
        <v>288297.90000000002</v>
      </c>
      <c r="M119" s="40">
        <f t="shared" si="108"/>
        <v>17072.900000000001</v>
      </c>
      <c r="N119" s="40">
        <f t="shared" si="108"/>
        <v>271225</v>
      </c>
      <c r="O119" s="40">
        <f t="shared" si="108"/>
        <v>0</v>
      </c>
      <c r="P119" s="40">
        <f t="shared" si="108"/>
        <v>0</v>
      </c>
      <c r="Q119" s="40">
        <f t="shared" si="108"/>
        <v>0</v>
      </c>
      <c r="R119" s="40">
        <f t="shared" si="108"/>
        <v>0</v>
      </c>
      <c r="S119" s="40">
        <f t="shared" si="108"/>
        <v>570000</v>
      </c>
      <c r="T119" s="40">
        <f>(H119+P119)-R119</f>
        <v>0</v>
      </c>
      <c r="U119" s="40">
        <f>(I119+Q119)-S119</f>
        <v>-570000</v>
      </c>
      <c r="V119" s="64">
        <f t="shared" si="108"/>
        <v>0</v>
      </c>
      <c r="W119" s="40">
        <f t="shared" si="108"/>
        <v>0</v>
      </c>
      <c r="X119" s="42"/>
    </row>
    <row r="120" spans="1:24" ht="36" x14ac:dyDescent="0.2">
      <c r="A120" s="24"/>
      <c r="B120" s="24"/>
      <c r="C120" s="25"/>
      <c r="D120" s="26" t="s">
        <v>59</v>
      </c>
      <c r="E120" s="27">
        <f>E119+'2022'!E120</f>
        <v>42131.18</v>
      </c>
      <c r="F120" s="27"/>
      <c r="G120" s="27"/>
      <c r="H120" s="196">
        <f>H119+'2022'!H120</f>
        <v>183634.69079999998</v>
      </c>
      <c r="I120" s="196">
        <f>I119+'2022'!I120</f>
        <v>1329125.98</v>
      </c>
      <c r="J120" s="27">
        <f>J119+'2022'!J120</f>
        <v>228921.44760000001</v>
      </c>
      <c r="K120" s="27">
        <f>K119+'2022'!K120</f>
        <v>1958609.26</v>
      </c>
      <c r="L120" s="27">
        <f>L119+'2022'!L120</f>
        <v>2187530.7075999998</v>
      </c>
      <c r="M120" s="27">
        <f>M119+'2022'!M120</f>
        <v>45286.756800000003</v>
      </c>
      <c r="N120" s="27">
        <f>N119+'2022'!N120</f>
        <v>629483.28</v>
      </c>
      <c r="O120" s="27">
        <f>O119+'2022'!O120</f>
        <v>0</v>
      </c>
      <c r="P120" s="27">
        <f>P119+'2022'!P120</f>
        <v>0</v>
      </c>
      <c r="Q120" s="27">
        <f>Q119+'2022'!Q120</f>
        <v>0</v>
      </c>
      <c r="R120" s="27">
        <f>R119+'2022'!R120</f>
        <v>9411.69</v>
      </c>
      <c r="S120" s="27">
        <f>S119+'2022'!S120</f>
        <v>1236292.3400000001</v>
      </c>
      <c r="T120" s="27">
        <f>(H120+P120)-R120</f>
        <v>174223.00079999998</v>
      </c>
      <c r="U120" s="27">
        <f>(I120+Q120)-S120</f>
        <v>92833.639999999898</v>
      </c>
      <c r="V120" s="27">
        <f>V119+'2022'!V120</f>
        <v>0</v>
      </c>
      <c r="W120" s="27">
        <f>W119+'2022'!W120</f>
        <v>0</v>
      </c>
      <c r="X120" s="27">
        <f>X119+'2022'!X120</f>
        <v>0</v>
      </c>
    </row>
    <row r="121" spans="1:24" x14ac:dyDescent="0.2">
      <c r="A121" s="300">
        <v>7</v>
      </c>
      <c r="B121" s="315" t="s">
        <v>32</v>
      </c>
      <c r="C121" s="323" t="s">
        <v>27</v>
      </c>
      <c r="D121" s="3" t="s">
        <v>8</v>
      </c>
      <c r="E121" s="58">
        <v>1023.76</v>
      </c>
      <c r="F121" s="55">
        <v>5.98</v>
      </c>
      <c r="G121" s="194">
        <v>95</v>
      </c>
      <c r="H121" s="62">
        <v>6122.0848000000005</v>
      </c>
      <c r="I121" s="62">
        <v>97257.2</v>
      </c>
      <c r="J121" s="2">
        <f>(E121*F121)</f>
        <v>6122.0848000000005</v>
      </c>
      <c r="K121" s="2">
        <f>(E121*G121)</f>
        <v>97257.2</v>
      </c>
      <c r="L121" s="16">
        <f>SUM(J121,K121)</f>
        <v>103379.28479999999</v>
      </c>
      <c r="M121" s="17">
        <f>SUM(J121-H121)</f>
        <v>0</v>
      </c>
      <c r="N121" s="17">
        <f>SUM(K121-I121)</f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4" x14ac:dyDescent="0.2">
      <c r="A122" s="301"/>
      <c r="B122" s="316"/>
      <c r="C122" s="324"/>
      <c r="D122" s="3" t="s">
        <v>9</v>
      </c>
      <c r="E122" s="59">
        <v>839.04</v>
      </c>
      <c r="F122" s="55">
        <v>5.98</v>
      </c>
      <c r="G122" s="194">
        <v>95</v>
      </c>
      <c r="H122" s="62">
        <v>5017.4592000000002</v>
      </c>
      <c r="I122" s="62">
        <v>79708.800000000003</v>
      </c>
      <c r="J122" s="2">
        <f>(E122*F122)</f>
        <v>5017.4592000000002</v>
      </c>
      <c r="K122" s="2">
        <f t="shared" ref="K122:K123" si="109">(E122*G122)</f>
        <v>79708.800000000003</v>
      </c>
      <c r="L122" s="16">
        <f t="shared" ref="L122:L124" si="110">SUM(J122,K122)</f>
        <v>84726.2592</v>
      </c>
      <c r="M122" s="17">
        <f t="shared" ref="M122:N124" si="111">SUM(J122-H122)</f>
        <v>0</v>
      </c>
      <c r="N122" s="17">
        <f t="shared" si="111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4" x14ac:dyDescent="0.2">
      <c r="A123" s="301"/>
      <c r="B123" s="316"/>
      <c r="C123" s="324"/>
      <c r="D123" s="69" t="s">
        <v>65</v>
      </c>
      <c r="E123" s="59">
        <v>1103</v>
      </c>
      <c r="F123" s="55">
        <v>5.98</v>
      </c>
      <c r="G123" s="194">
        <v>95</v>
      </c>
      <c r="H123" s="62">
        <v>6595.9400000000005</v>
      </c>
      <c r="I123" s="62">
        <v>104785</v>
      </c>
      <c r="J123" s="2">
        <f>(E123*F123)</f>
        <v>6595.9400000000005</v>
      </c>
      <c r="K123" s="2">
        <f t="shared" si="109"/>
        <v>104785</v>
      </c>
      <c r="L123" s="16">
        <f t="shared" si="110"/>
        <v>111380.94</v>
      </c>
      <c r="M123" s="17">
        <f t="shared" si="111"/>
        <v>0</v>
      </c>
      <c r="N123" s="17">
        <f t="shared" si="111"/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ht="24" hidden="1" x14ac:dyDescent="0.2">
      <c r="A124" s="301"/>
      <c r="B124" s="316"/>
      <c r="C124" s="324"/>
      <c r="D124" s="69" t="s">
        <v>64</v>
      </c>
      <c r="E124" s="57"/>
      <c r="F124" s="55"/>
      <c r="G124" s="194"/>
      <c r="H124" s="56"/>
      <c r="I124" s="56"/>
      <c r="J124" s="16">
        <f t="shared" ref="J124" si="112">(E124*F124)</f>
        <v>0</v>
      </c>
      <c r="K124" s="16">
        <f>SUM(E124*G124)</f>
        <v>0</v>
      </c>
      <c r="L124" s="16">
        <f t="shared" si="110"/>
        <v>0</v>
      </c>
      <c r="M124" s="17">
        <f t="shared" si="111"/>
        <v>0</v>
      </c>
      <c r="N124" s="17">
        <f t="shared" si="111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ht="24" x14ac:dyDescent="0.2">
      <c r="A125" s="301"/>
      <c r="B125" s="316"/>
      <c r="C125" s="324"/>
      <c r="D125" s="23" t="s">
        <v>52</v>
      </c>
      <c r="E125" s="12">
        <f>SUM(E121,E122,E123:E124)</f>
        <v>2965.8</v>
      </c>
      <c r="F125" s="12"/>
      <c r="G125" s="195"/>
      <c r="H125" s="12">
        <f t="shared" ref="H125:W125" si="113">SUM(H121,H122,H123:H124)</f>
        <v>17735.484000000004</v>
      </c>
      <c r="I125" s="12">
        <f t="shared" si="113"/>
        <v>281751</v>
      </c>
      <c r="J125" s="12">
        <f t="shared" si="113"/>
        <v>17735.484000000004</v>
      </c>
      <c r="K125" s="12">
        <f t="shared" si="113"/>
        <v>281751</v>
      </c>
      <c r="L125" s="12">
        <f t="shared" si="113"/>
        <v>299486.484</v>
      </c>
      <c r="M125" s="12">
        <f t="shared" si="113"/>
        <v>0</v>
      </c>
      <c r="N125" s="12">
        <f t="shared" si="113"/>
        <v>0</v>
      </c>
      <c r="O125" s="12">
        <f>SUM(O121,O122,O123:O124)</f>
        <v>0</v>
      </c>
      <c r="P125" s="12">
        <f t="shared" ref="P125:T125" si="114">SUM(P121,P122,P123:P124)</f>
        <v>0</v>
      </c>
      <c r="Q125" s="12">
        <f t="shared" si="114"/>
        <v>0</v>
      </c>
      <c r="R125" s="12">
        <f t="shared" si="114"/>
        <v>0</v>
      </c>
      <c r="S125" s="12">
        <f t="shared" si="114"/>
        <v>0</v>
      </c>
      <c r="T125" s="12">
        <f t="shared" si="114"/>
        <v>0</v>
      </c>
      <c r="U125" s="12">
        <f t="shared" si="113"/>
        <v>0</v>
      </c>
      <c r="V125" s="12">
        <f t="shared" si="113"/>
        <v>0</v>
      </c>
      <c r="W125" s="12">
        <f t="shared" si="113"/>
        <v>0</v>
      </c>
      <c r="X125" s="13"/>
    </row>
    <row r="126" spans="1:24" x14ac:dyDescent="0.2">
      <c r="A126" s="301"/>
      <c r="B126" s="316"/>
      <c r="C126" s="324"/>
      <c r="D126" s="3" t="s">
        <v>11</v>
      </c>
      <c r="E126" s="58">
        <v>1074.8599999999999</v>
      </c>
      <c r="F126" s="55">
        <v>5.98</v>
      </c>
      <c r="G126" s="194">
        <v>95</v>
      </c>
      <c r="H126" s="62">
        <v>6427.6628000000001</v>
      </c>
      <c r="I126" s="62">
        <v>102111.7</v>
      </c>
      <c r="J126" s="2">
        <f>(E126*F126)</f>
        <v>6427.6628000000001</v>
      </c>
      <c r="K126" s="2">
        <f>(E126*G126)</f>
        <v>102111.7</v>
      </c>
      <c r="L126" s="16">
        <f>SUM(J126,K126)</f>
        <v>108539.3628</v>
      </c>
      <c r="M126" s="17">
        <f>SUM(J126-H126)</f>
        <v>0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4" x14ac:dyDescent="0.2">
      <c r="A127" s="301"/>
      <c r="B127" s="316"/>
      <c r="C127" s="324"/>
      <c r="D127" s="3" t="s">
        <v>12</v>
      </c>
      <c r="E127" s="58">
        <v>1263</v>
      </c>
      <c r="F127" s="55">
        <v>5.98</v>
      </c>
      <c r="G127" s="194">
        <v>95</v>
      </c>
      <c r="H127" s="62">
        <v>7552.7400000000007</v>
      </c>
      <c r="I127" s="62">
        <v>119985</v>
      </c>
      <c r="J127" s="2">
        <f>(E127*F127)</f>
        <v>7552.7400000000007</v>
      </c>
      <c r="K127" s="2">
        <f t="shared" ref="K127:K128" si="115">(E127*G127)</f>
        <v>119985</v>
      </c>
      <c r="L127" s="16">
        <f t="shared" ref="L127:L128" si="116">SUM(J127,K127)</f>
        <v>127537.74</v>
      </c>
      <c r="M127" s="17">
        <f t="shared" ref="M127:N128" si="117">SUM(J127-H127)</f>
        <v>0</v>
      </c>
      <c r="N127" s="17">
        <f t="shared" si="117"/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301"/>
      <c r="B128" s="316"/>
      <c r="C128" s="324"/>
      <c r="D128" s="3" t="s">
        <v>13</v>
      </c>
      <c r="E128" s="58">
        <v>1228.48</v>
      </c>
      <c r="F128" s="55">
        <v>5.98</v>
      </c>
      <c r="G128" s="194">
        <v>95</v>
      </c>
      <c r="H128" s="62">
        <v>7346.3104000000003</v>
      </c>
      <c r="I128" s="62">
        <v>116705.60000000001</v>
      </c>
      <c r="J128" s="2">
        <f t="shared" ref="J128" si="118">(E128*F128)</f>
        <v>7346.3104000000003</v>
      </c>
      <c r="K128" s="2">
        <f t="shared" si="115"/>
        <v>116705.60000000001</v>
      </c>
      <c r="L128" s="16">
        <f t="shared" si="116"/>
        <v>124051.91040000001</v>
      </c>
      <c r="M128" s="17">
        <f t="shared" si="117"/>
        <v>0</v>
      </c>
      <c r="N128" s="17">
        <f t="shared" si="117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ht="24" x14ac:dyDescent="0.2">
      <c r="A129" s="301"/>
      <c r="B129" s="316"/>
      <c r="C129" s="324"/>
      <c r="D129" s="23" t="s">
        <v>53</v>
      </c>
      <c r="E129" s="12">
        <f>SUM(E126,E127,E128)</f>
        <v>3566.3399999999997</v>
      </c>
      <c r="F129" s="12"/>
      <c r="G129" s="195"/>
      <c r="H129" s="12">
        <f t="shared" ref="H129:W129" si="119">SUM(H126,H127,H128)</f>
        <v>21326.713199999998</v>
      </c>
      <c r="I129" s="12">
        <f t="shared" si="119"/>
        <v>338802.30000000005</v>
      </c>
      <c r="J129" s="12">
        <f t="shared" si="119"/>
        <v>21326.713199999998</v>
      </c>
      <c r="K129" s="12">
        <f t="shared" si="119"/>
        <v>338802.30000000005</v>
      </c>
      <c r="L129" s="12">
        <f t="shared" si="119"/>
        <v>360129.01319999999</v>
      </c>
      <c r="M129" s="12">
        <f t="shared" si="119"/>
        <v>0</v>
      </c>
      <c r="N129" s="12">
        <f t="shared" si="119"/>
        <v>0</v>
      </c>
      <c r="O129" s="12">
        <f t="shared" si="119"/>
        <v>0</v>
      </c>
      <c r="P129" s="12">
        <f t="shared" si="119"/>
        <v>0</v>
      </c>
      <c r="Q129" s="12">
        <f t="shared" si="119"/>
        <v>0</v>
      </c>
      <c r="R129" s="12">
        <f t="shared" si="119"/>
        <v>0</v>
      </c>
      <c r="S129" s="12">
        <f t="shared" si="119"/>
        <v>0</v>
      </c>
      <c r="T129" s="12">
        <f t="shared" si="119"/>
        <v>0</v>
      </c>
      <c r="U129" s="12">
        <f t="shared" si="119"/>
        <v>0</v>
      </c>
      <c r="V129" s="63">
        <f t="shared" si="119"/>
        <v>0</v>
      </c>
      <c r="W129" s="12">
        <f t="shared" si="119"/>
        <v>0</v>
      </c>
      <c r="X129" s="13"/>
    </row>
    <row r="130" spans="1:24" x14ac:dyDescent="0.2">
      <c r="A130" s="301"/>
      <c r="B130" s="316"/>
      <c r="C130" s="324"/>
      <c r="D130" s="3" t="s">
        <v>14</v>
      </c>
      <c r="E130" s="58">
        <v>1182.72</v>
      </c>
      <c r="F130" s="55">
        <v>5.98</v>
      </c>
      <c r="G130" s="194">
        <v>95</v>
      </c>
      <c r="H130" s="197">
        <v>7072.6656000000003</v>
      </c>
      <c r="I130" s="197">
        <v>112358.40000000001</v>
      </c>
      <c r="J130" s="2">
        <f>(E130*F130)</f>
        <v>7072.6656000000003</v>
      </c>
      <c r="K130" s="2">
        <f>(E130*G130)</f>
        <v>112358.40000000001</v>
      </c>
      <c r="L130" s="16">
        <f>SUM(J130,K130)</f>
        <v>119431.0656</v>
      </c>
      <c r="M130" s="17">
        <f>SUM(J130-H130)</f>
        <v>0</v>
      </c>
      <c r="N130" s="17">
        <f>SUM(K130-I130)</f>
        <v>0</v>
      </c>
      <c r="O130" s="2"/>
      <c r="P130" s="2"/>
      <c r="Q130" s="2"/>
      <c r="R130" s="2"/>
      <c r="S130" s="62"/>
      <c r="T130" s="61"/>
      <c r="U130" s="61"/>
      <c r="V130" s="62"/>
      <c r="W130" s="1"/>
      <c r="X130" s="15"/>
    </row>
    <row r="131" spans="1:24" x14ac:dyDescent="0.2">
      <c r="A131" s="301"/>
      <c r="B131" s="316"/>
      <c r="C131" s="324"/>
      <c r="D131" s="3" t="s">
        <v>15</v>
      </c>
      <c r="E131" s="58">
        <v>1319</v>
      </c>
      <c r="F131" s="55">
        <v>5.98</v>
      </c>
      <c r="G131" s="194">
        <v>95</v>
      </c>
      <c r="H131" s="197">
        <v>7887.6200000000008</v>
      </c>
      <c r="I131" s="197">
        <v>125305</v>
      </c>
      <c r="J131" s="2">
        <f>(E131*F131)</f>
        <v>7887.6200000000008</v>
      </c>
      <c r="K131" s="2">
        <f t="shared" ref="K131:K132" si="120">(E131*G131)</f>
        <v>125305</v>
      </c>
      <c r="L131" s="16">
        <f t="shared" ref="L131:L132" si="121">SUM(J131,K131)</f>
        <v>133192.62</v>
      </c>
      <c r="M131" s="17">
        <f t="shared" ref="M131:N132" si="122">SUM(J131-H131)</f>
        <v>0</v>
      </c>
      <c r="N131" s="17">
        <f t="shared" si="122"/>
        <v>0</v>
      </c>
      <c r="O131" s="2"/>
      <c r="P131" s="2"/>
      <c r="Q131" s="2"/>
      <c r="R131" s="2"/>
      <c r="S131" s="62"/>
      <c r="T131" s="61"/>
      <c r="U131" s="61"/>
      <c r="V131" s="62"/>
      <c r="W131" s="1"/>
      <c r="X131" s="15"/>
    </row>
    <row r="132" spans="1:24" x14ac:dyDescent="0.2">
      <c r="A132" s="301"/>
      <c r="B132" s="316"/>
      <c r="C132" s="324"/>
      <c r="D132" s="3" t="s">
        <v>16</v>
      </c>
      <c r="E132" s="59">
        <v>1196.56</v>
      </c>
      <c r="F132" s="55">
        <v>5.98</v>
      </c>
      <c r="G132" s="194">
        <v>95</v>
      </c>
      <c r="H132" s="197">
        <v>7155.4288000000006</v>
      </c>
      <c r="I132" s="197">
        <v>113673.2</v>
      </c>
      <c r="J132" s="2">
        <f>(E132*F132)</f>
        <v>7155.4288000000006</v>
      </c>
      <c r="K132" s="2">
        <f t="shared" si="120"/>
        <v>113673.2</v>
      </c>
      <c r="L132" s="16">
        <f t="shared" si="121"/>
        <v>120828.62879999999</v>
      </c>
      <c r="M132" s="17">
        <f t="shared" si="122"/>
        <v>0</v>
      </c>
      <c r="N132" s="17">
        <f t="shared" si="122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15"/>
    </row>
    <row r="133" spans="1:24" ht="24" x14ac:dyDescent="0.2">
      <c r="A133" s="301"/>
      <c r="B133" s="316"/>
      <c r="C133" s="324"/>
      <c r="D133" s="23" t="s">
        <v>54</v>
      </c>
      <c r="E133" s="12">
        <f>SUM(E130,E131,E132)</f>
        <v>3698.28</v>
      </c>
      <c r="F133" s="12"/>
      <c r="G133" s="12"/>
      <c r="H133" s="12">
        <f t="shared" ref="H133:W133" si="123">SUM(H130,H131,H132)</f>
        <v>22115.714400000001</v>
      </c>
      <c r="I133" s="12">
        <f t="shared" si="123"/>
        <v>351336.60000000003</v>
      </c>
      <c r="J133" s="12">
        <f t="shared" si="123"/>
        <v>22115.714400000001</v>
      </c>
      <c r="K133" s="12">
        <f t="shared" si="123"/>
        <v>351336.60000000003</v>
      </c>
      <c r="L133" s="12">
        <f t="shared" si="123"/>
        <v>373452.31439999997</v>
      </c>
      <c r="M133" s="12">
        <f t="shared" si="123"/>
        <v>0</v>
      </c>
      <c r="N133" s="12">
        <f t="shared" si="123"/>
        <v>0</v>
      </c>
      <c r="O133" s="12">
        <f t="shared" si="123"/>
        <v>0</v>
      </c>
      <c r="P133" s="12">
        <f t="shared" si="123"/>
        <v>0</v>
      </c>
      <c r="Q133" s="12">
        <f t="shared" si="123"/>
        <v>0</v>
      </c>
      <c r="R133" s="12">
        <f t="shared" si="123"/>
        <v>0</v>
      </c>
      <c r="S133" s="12">
        <f t="shared" si="123"/>
        <v>0</v>
      </c>
      <c r="T133" s="12">
        <f t="shared" si="123"/>
        <v>0</v>
      </c>
      <c r="U133" s="12">
        <f t="shared" si="123"/>
        <v>0</v>
      </c>
      <c r="V133" s="12">
        <f t="shared" si="123"/>
        <v>0</v>
      </c>
      <c r="W133" s="12">
        <f t="shared" si="123"/>
        <v>0</v>
      </c>
      <c r="X133" s="13"/>
    </row>
    <row r="134" spans="1:24" x14ac:dyDescent="0.2">
      <c r="A134" s="301"/>
      <c r="B134" s="316"/>
      <c r="C134" s="324"/>
      <c r="D134" s="3" t="s">
        <v>17</v>
      </c>
      <c r="E134" s="58">
        <v>1139.3800000000001</v>
      </c>
      <c r="F134" s="55">
        <v>5.98</v>
      </c>
      <c r="G134" s="55">
        <v>95</v>
      </c>
      <c r="H134" s="56">
        <v>6813.492400000001</v>
      </c>
      <c r="I134" s="56">
        <v>108241.1</v>
      </c>
      <c r="J134" s="2">
        <f>(E134*F134)</f>
        <v>6813.492400000001</v>
      </c>
      <c r="K134" s="2">
        <f>(E134*G134)</f>
        <v>108241.1</v>
      </c>
      <c r="L134" s="16">
        <f>SUM(J134,K134)</f>
        <v>115054.59240000001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301"/>
      <c r="B135" s="316"/>
      <c r="C135" s="324"/>
      <c r="D135" s="3" t="s">
        <v>18</v>
      </c>
      <c r="E135" s="58">
        <v>1133.4000000000001</v>
      </c>
      <c r="F135" s="55">
        <v>5.98</v>
      </c>
      <c r="G135" s="55">
        <v>95</v>
      </c>
      <c r="H135" s="56">
        <v>6777.7320000000009</v>
      </c>
      <c r="I135" s="56">
        <v>107673</v>
      </c>
      <c r="J135" s="2">
        <f>(E135*F135)</f>
        <v>6777.7320000000009</v>
      </c>
      <c r="K135" s="2">
        <f t="shared" ref="K135:K136" si="124">(E135*G135)</f>
        <v>107673.00000000001</v>
      </c>
      <c r="L135" s="16">
        <f t="shared" ref="L135:L136" si="125">SUM(J135,K135)</f>
        <v>114450.73200000002</v>
      </c>
      <c r="M135" s="17">
        <f t="shared" ref="M135:N136" si="126">SUM(J135-H135)</f>
        <v>0</v>
      </c>
      <c r="N135" s="17">
        <f t="shared" si="126"/>
        <v>1.4551915228366852E-11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x14ac:dyDescent="0.2">
      <c r="A136" s="302"/>
      <c r="B136" s="317"/>
      <c r="C136" s="325"/>
      <c r="D136" s="3" t="s">
        <v>19</v>
      </c>
      <c r="E136" s="59">
        <v>1039.04</v>
      </c>
      <c r="F136" s="55">
        <v>5.98</v>
      </c>
      <c r="G136" s="55">
        <v>95</v>
      </c>
      <c r="H136" s="56">
        <v>6213.4592000000002</v>
      </c>
      <c r="I136" s="56">
        <v>98708.800000000003</v>
      </c>
      <c r="J136" s="2">
        <f>(E136*F136)</f>
        <v>6213.4592000000002</v>
      </c>
      <c r="K136" s="2">
        <f t="shared" si="124"/>
        <v>98708.800000000003</v>
      </c>
      <c r="L136" s="16">
        <f t="shared" si="125"/>
        <v>104922.2592</v>
      </c>
      <c r="M136" s="17">
        <f t="shared" si="126"/>
        <v>0</v>
      </c>
      <c r="N136" s="17">
        <f t="shared" si="126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4" ht="24.75" x14ac:dyDescent="0.25">
      <c r="A137" s="4"/>
      <c r="B137" s="4"/>
      <c r="C137" s="4"/>
      <c r="D137" s="23" t="s">
        <v>55</v>
      </c>
      <c r="E137" s="12">
        <f>SUM(E134,E135,E136)</f>
        <v>3311.82</v>
      </c>
      <c r="F137" s="12"/>
      <c r="G137" s="12"/>
      <c r="H137" s="49">
        <f>SUM(H134:H136)</f>
        <v>19804.683600000004</v>
      </c>
      <c r="I137" s="49">
        <f>SUM(I134:I136)</f>
        <v>314622.90000000002</v>
      </c>
      <c r="J137" s="12">
        <f t="shared" ref="J137:W137" si="127">SUM(J134,J135,J136)</f>
        <v>19804.683600000004</v>
      </c>
      <c r="K137" s="12">
        <f t="shared" si="127"/>
        <v>314622.90000000002</v>
      </c>
      <c r="L137" s="12">
        <f t="shared" si="127"/>
        <v>334427.58360000001</v>
      </c>
      <c r="M137" s="12">
        <f t="shared" si="127"/>
        <v>0</v>
      </c>
      <c r="N137" s="12">
        <f t="shared" si="127"/>
        <v>1.4551915228366852E-11</v>
      </c>
      <c r="O137" s="12">
        <f t="shared" si="127"/>
        <v>0</v>
      </c>
      <c r="P137" s="12">
        <f t="shared" si="127"/>
        <v>0</v>
      </c>
      <c r="Q137" s="12">
        <f t="shared" si="127"/>
        <v>0</v>
      </c>
      <c r="R137" s="12">
        <f t="shared" si="127"/>
        <v>0</v>
      </c>
      <c r="S137" s="12">
        <f t="shared" si="127"/>
        <v>0</v>
      </c>
      <c r="T137" s="12">
        <f t="shared" si="127"/>
        <v>0</v>
      </c>
      <c r="U137" s="12">
        <f>SUM(O134,O135,O136)</f>
        <v>0</v>
      </c>
      <c r="V137" s="63">
        <f t="shared" si="127"/>
        <v>0</v>
      </c>
      <c r="W137" s="12">
        <f t="shared" si="127"/>
        <v>0</v>
      </c>
      <c r="X137" s="13"/>
    </row>
    <row r="138" spans="1:24" ht="24" x14ac:dyDescent="0.2">
      <c r="A138" s="38"/>
      <c r="B138" s="38"/>
      <c r="C138" s="39"/>
      <c r="D138" s="37" t="s">
        <v>58</v>
      </c>
      <c r="E138" s="40">
        <f>SUM(E125+E129+E133+E137)</f>
        <v>13542.24</v>
      </c>
      <c r="F138" s="40"/>
      <c r="G138" s="40"/>
      <c r="H138" s="48">
        <f>SUM(H125,H129,H133,H137)</f>
        <v>80982.595200000011</v>
      </c>
      <c r="I138" s="48">
        <f>SUM(I125,I129,I133,I137)</f>
        <v>1286512.8000000003</v>
      </c>
      <c r="J138" s="40">
        <f>SUM(J125+J129+J133+J137)</f>
        <v>80982.595200000011</v>
      </c>
      <c r="K138" s="40">
        <f t="shared" ref="K138:W138" si="128">SUM(K125+K129+K133+K137)</f>
        <v>1286512.8000000003</v>
      </c>
      <c r="L138" s="40">
        <f t="shared" si="128"/>
        <v>1367495.3951999999</v>
      </c>
      <c r="M138" s="40">
        <f t="shared" si="128"/>
        <v>0</v>
      </c>
      <c r="N138" s="40">
        <f t="shared" si="128"/>
        <v>1.4551915228366852E-11</v>
      </c>
      <c r="O138" s="40">
        <f>SUM(O125+O129+O133+U137)</f>
        <v>0</v>
      </c>
      <c r="P138" s="40">
        <f t="shared" ref="P138:S138" si="129">SUM(P125+P129+P133+V137)</f>
        <v>0</v>
      </c>
      <c r="Q138" s="40">
        <f t="shared" si="129"/>
        <v>0</v>
      </c>
      <c r="R138" s="40">
        <f t="shared" si="129"/>
        <v>0</v>
      </c>
      <c r="S138" s="40">
        <f t="shared" si="129"/>
        <v>0</v>
      </c>
      <c r="T138" s="40">
        <f>(H138+P138)-R138</f>
        <v>80982.595200000011</v>
      </c>
      <c r="U138" s="40">
        <f>(I138+Q138)-S138</f>
        <v>1286512.8000000003</v>
      </c>
      <c r="V138" s="64">
        <f t="shared" si="128"/>
        <v>0</v>
      </c>
      <c r="W138" s="40">
        <f t="shared" si="128"/>
        <v>0</v>
      </c>
      <c r="X138" s="42"/>
    </row>
    <row r="139" spans="1:24" ht="36" x14ac:dyDescent="0.2">
      <c r="A139" s="24"/>
      <c r="B139" s="24"/>
      <c r="C139" s="25"/>
      <c r="D139" s="26" t="s">
        <v>59</v>
      </c>
      <c r="E139" s="27">
        <f>E138+'2022'!E139</f>
        <v>174637.13</v>
      </c>
      <c r="F139" s="27"/>
      <c r="G139" s="27"/>
      <c r="H139" s="27">
        <f>H138+'2022'!H139</f>
        <v>744100.8746000001</v>
      </c>
      <c r="I139" s="27">
        <f>I138+'2022'!I139</f>
        <v>7299161.0500000007</v>
      </c>
      <c r="J139" s="27">
        <f>J138+'2022'!J139</f>
        <v>947715.14320000005</v>
      </c>
      <c r="K139" s="27">
        <f>K138+'2022'!K139</f>
        <v>8191334.4500000011</v>
      </c>
      <c r="L139" s="27">
        <f>L138+'2022'!L139</f>
        <v>9139049.5932</v>
      </c>
      <c r="M139" s="27">
        <f>M138+'2022'!M139</f>
        <v>203614.26860000001</v>
      </c>
      <c r="N139" s="27">
        <f>N138+'2022'!N139</f>
        <v>892173.4</v>
      </c>
      <c r="O139" s="27">
        <f>O138+'2022'!O139</f>
        <v>0</v>
      </c>
      <c r="P139" s="27">
        <f>P138+'2022'!P139</f>
        <v>13605.05</v>
      </c>
      <c r="Q139" s="27">
        <f>Q138+'2022'!Q139</f>
        <v>62748.6</v>
      </c>
      <c r="R139" s="27">
        <f>R138+'2022'!R139</f>
        <v>47195.62</v>
      </c>
      <c r="S139" s="27">
        <f>S138+'2022'!S139</f>
        <v>601585.91</v>
      </c>
      <c r="T139" s="27">
        <f>(H139+P139)-R139</f>
        <v>710510.30460000015</v>
      </c>
      <c r="U139" s="27">
        <f>(I139+Q139)-S139</f>
        <v>6760323.7400000002</v>
      </c>
      <c r="V139" s="27">
        <f>V138+'2022'!V139</f>
        <v>0</v>
      </c>
      <c r="W139" s="27">
        <f>W138+'2022'!W139</f>
        <v>0</v>
      </c>
      <c r="X139" s="27">
        <f>X138+'2022'!X139</f>
        <v>0</v>
      </c>
    </row>
    <row r="140" spans="1:24" x14ac:dyDescent="0.2">
      <c r="A140" s="306">
        <v>8</v>
      </c>
      <c r="B140" s="309" t="s">
        <v>33</v>
      </c>
      <c r="C140" s="312" t="s">
        <v>28</v>
      </c>
      <c r="D140" s="3" t="s">
        <v>8</v>
      </c>
      <c r="E140" s="58">
        <v>50.32</v>
      </c>
      <c r="F140" s="55">
        <v>5.98</v>
      </c>
      <c r="G140" s="55">
        <v>95</v>
      </c>
      <c r="H140" s="56">
        <v>300.91360000000003</v>
      </c>
      <c r="I140" s="56">
        <v>4780.3999999999996</v>
      </c>
      <c r="J140" s="2">
        <f>SUM(E140*F140)</f>
        <v>300.91360000000003</v>
      </c>
      <c r="K140" s="2">
        <f>SUM(E140*G140)</f>
        <v>4780.3999999999996</v>
      </c>
      <c r="L140" s="16">
        <f>SUM(J140,K140)</f>
        <v>5081.3135999999995</v>
      </c>
      <c r="M140" s="17">
        <f>SUM(J140-H140)</f>
        <v>0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4" x14ac:dyDescent="0.2">
      <c r="A141" s="307"/>
      <c r="B141" s="310"/>
      <c r="C141" s="313"/>
      <c r="D141" s="3" t="s">
        <v>9</v>
      </c>
      <c r="E141" s="59">
        <v>48.14</v>
      </c>
      <c r="F141" s="55">
        <v>5.98</v>
      </c>
      <c r="G141" s="55">
        <v>95</v>
      </c>
      <c r="H141" s="56">
        <v>287.87720000000002</v>
      </c>
      <c r="I141" s="56">
        <v>4573.3</v>
      </c>
      <c r="J141" s="2">
        <f t="shared" ref="J141:J142" si="130">SUM(E141*F141)</f>
        <v>287.87720000000002</v>
      </c>
      <c r="K141" s="2">
        <f t="shared" ref="K141:K142" si="131">SUM(E141*G141)</f>
        <v>4573.3</v>
      </c>
      <c r="L141" s="16">
        <f t="shared" ref="L141:L143" si="132">SUM(J141,K141)</f>
        <v>4861.1772000000001</v>
      </c>
      <c r="M141" s="17">
        <f t="shared" ref="M141:N143" si="133">SUM(J141-H141)</f>
        <v>0</v>
      </c>
      <c r="N141" s="17">
        <f t="shared" si="133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ht="24" hidden="1" x14ac:dyDescent="0.2">
      <c r="A142" s="307"/>
      <c r="B142" s="310"/>
      <c r="C142" s="313"/>
      <c r="D142" s="69" t="s">
        <v>63</v>
      </c>
      <c r="E142" s="59"/>
      <c r="F142" s="55">
        <v>5.98</v>
      </c>
      <c r="G142" s="55">
        <v>95</v>
      </c>
      <c r="H142" s="56">
        <v>0</v>
      </c>
      <c r="I142" s="56">
        <v>0</v>
      </c>
      <c r="J142" s="2">
        <f t="shared" si="130"/>
        <v>0</v>
      </c>
      <c r="K142" s="2">
        <f t="shared" si="131"/>
        <v>0</v>
      </c>
      <c r="L142" s="16">
        <f t="shared" si="132"/>
        <v>0</v>
      </c>
      <c r="M142" s="17">
        <f t="shared" si="133"/>
        <v>0</v>
      </c>
      <c r="N142" s="17">
        <f t="shared" si="133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07"/>
      <c r="B143" s="310"/>
      <c r="C143" s="313"/>
      <c r="D143" s="69" t="s">
        <v>65</v>
      </c>
      <c r="E143" s="57">
        <v>60.32</v>
      </c>
      <c r="F143" s="55">
        <v>5.98</v>
      </c>
      <c r="G143" s="55">
        <v>95</v>
      </c>
      <c r="H143" s="56">
        <v>360.71360000000004</v>
      </c>
      <c r="I143" s="56">
        <v>5730.4</v>
      </c>
      <c r="J143" s="16">
        <f t="shared" ref="J143" si="134">(E143*F143)</f>
        <v>360.71360000000004</v>
      </c>
      <c r="K143" s="16">
        <f>SUM(E143*G143)</f>
        <v>5730.4</v>
      </c>
      <c r="L143" s="16">
        <f t="shared" si="132"/>
        <v>6091.1135999999997</v>
      </c>
      <c r="M143" s="17">
        <f t="shared" si="133"/>
        <v>0</v>
      </c>
      <c r="N143" s="17">
        <f t="shared" si="133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07"/>
      <c r="B144" s="310"/>
      <c r="C144" s="313"/>
      <c r="D144" s="23" t="s">
        <v>52</v>
      </c>
      <c r="E144" s="12">
        <f>SUM(E140,E141,E142:E143)</f>
        <v>158.78</v>
      </c>
      <c r="F144" s="12"/>
      <c r="G144" s="12"/>
      <c r="H144" s="12">
        <f t="shared" ref="H144:W144" si="135">SUM(H140,H141,H142:H143)</f>
        <v>949.50440000000003</v>
      </c>
      <c r="I144" s="12">
        <f t="shared" si="135"/>
        <v>15084.1</v>
      </c>
      <c r="J144" s="12">
        <f t="shared" si="135"/>
        <v>949.50440000000003</v>
      </c>
      <c r="K144" s="12">
        <f t="shared" si="135"/>
        <v>15084.1</v>
      </c>
      <c r="L144" s="12">
        <f t="shared" si="135"/>
        <v>16033.6044</v>
      </c>
      <c r="M144" s="12">
        <f t="shared" si="135"/>
        <v>0</v>
      </c>
      <c r="N144" s="12">
        <f t="shared" si="135"/>
        <v>0</v>
      </c>
      <c r="O144" s="12">
        <f t="shared" si="135"/>
        <v>0</v>
      </c>
      <c r="P144" s="12">
        <f t="shared" si="135"/>
        <v>0</v>
      </c>
      <c r="Q144" s="12">
        <f t="shared" si="135"/>
        <v>0</v>
      </c>
      <c r="R144" s="12">
        <f t="shared" si="135"/>
        <v>0</v>
      </c>
      <c r="S144" s="12">
        <f t="shared" si="135"/>
        <v>0</v>
      </c>
      <c r="T144" s="12">
        <f t="shared" si="135"/>
        <v>0</v>
      </c>
      <c r="U144" s="12">
        <f t="shared" si="135"/>
        <v>0</v>
      </c>
      <c r="V144" s="12">
        <f t="shared" si="135"/>
        <v>0</v>
      </c>
      <c r="W144" s="12">
        <f t="shared" si="135"/>
        <v>0</v>
      </c>
      <c r="X144" s="13"/>
    </row>
    <row r="145" spans="1:24" x14ac:dyDescent="0.2">
      <c r="A145" s="307"/>
      <c r="B145" s="310"/>
      <c r="C145" s="313"/>
      <c r="D145" s="3" t="s">
        <v>11</v>
      </c>
      <c r="E145" s="58">
        <v>48.46</v>
      </c>
      <c r="F145" s="55">
        <v>5.98</v>
      </c>
      <c r="G145" s="55">
        <v>95</v>
      </c>
      <c r="H145" s="56">
        <v>289.79080000000005</v>
      </c>
      <c r="I145" s="56">
        <v>4603.7</v>
      </c>
      <c r="J145" s="2">
        <f>SUM(E145*F145)</f>
        <v>289.79080000000005</v>
      </c>
      <c r="K145" s="2">
        <f>(E145*G145)</f>
        <v>4603.7</v>
      </c>
      <c r="L145" s="16">
        <f>SUM(J145,K145)</f>
        <v>4893.4907999999996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07"/>
      <c r="B146" s="310"/>
      <c r="C146" s="313"/>
      <c r="D146" s="3" t="s">
        <v>12</v>
      </c>
      <c r="E146" s="58">
        <v>61.5</v>
      </c>
      <c r="F146" s="55">
        <v>5.98</v>
      </c>
      <c r="G146" s="55">
        <v>95</v>
      </c>
      <c r="H146" s="56">
        <v>367.77000000000004</v>
      </c>
      <c r="I146" s="56">
        <v>5842.5</v>
      </c>
      <c r="J146" s="2">
        <f t="shared" ref="J146:J147" si="136">SUM(E146*F146)</f>
        <v>367.77000000000004</v>
      </c>
      <c r="K146" s="2">
        <f t="shared" ref="K146:K147" si="137">(E146*G146)</f>
        <v>5842.5</v>
      </c>
      <c r="L146" s="16">
        <f t="shared" ref="L146:L147" si="138">SUM(J146,K146)</f>
        <v>6210.27</v>
      </c>
      <c r="M146" s="17">
        <f t="shared" ref="M146:N147" si="139">SUM(J146-H146)</f>
        <v>0</v>
      </c>
      <c r="N146" s="17">
        <f t="shared" si="139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07"/>
      <c r="B147" s="310"/>
      <c r="C147" s="313"/>
      <c r="D147" s="3" t="s">
        <v>13</v>
      </c>
      <c r="E147" s="58">
        <v>54.62</v>
      </c>
      <c r="F147" s="55">
        <v>5.98</v>
      </c>
      <c r="G147" s="55">
        <v>95</v>
      </c>
      <c r="H147" s="56">
        <v>326.62760000000003</v>
      </c>
      <c r="I147" s="56">
        <v>5188.8999999999996</v>
      </c>
      <c r="J147" s="2">
        <f t="shared" si="136"/>
        <v>326.62760000000003</v>
      </c>
      <c r="K147" s="2">
        <f t="shared" si="137"/>
        <v>5188.8999999999996</v>
      </c>
      <c r="L147" s="16">
        <f t="shared" si="138"/>
        <v>5515.5275999999994</v>
      </c>
      <c r="M147" s="17">
        <f t="shared" si="139"/>
        <v>0</v>
      </c>
      <c r="N147" s="17">
        <f t="shared" si="139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07"/>
      <c r="B148" s="310"/>
      <c r="C148" s="313"/>
      <c r="D148" s="23" t="s">
        <v>53</v>
      </c>
      <c r="E148" s="12">
        <f>SUM(E145,E146,E147)</f>
        <v>164.58</v>
      </c>
      <c r="F148" s="12"/>
      <c r="G148" s="12"/>
      <c r="H148" s="29">
        <f>SUM(H145:H147)</f>
        <v>984.18840000000012</v>
      </c>
      <c r="I148" s="29">
        <f>SUM(I145:I147)</f>
        <v>15635.1</v>
      </c>
      <c r="J148" s="12">
        <f t="shared" ref="J148:W148" si="140">SUM(J145,J146,J147)</f>
        <v>984.18840000000012</v>
      </c>
      <c r="K148" s="12">
        <f t="shared" si="140"/>
        <v>15635.1</v>
      </c>
      <c r="L148" s="12">
        <f t="shared" si="140"/>
        <v>16619.288399999998</v>
      </c>
      <c r="M148" s="12">
        <f t="shared" si="140"/>
        <v>0</v>
      </c>
      <c r="N148" s="12">
        <f t="shared" si="140"/>
        <v>0</v>
      </c>
      <c r="O148" s="12">
        <f t="shared" si="140"/>
        <v>0</v>
      </c>
      <c r="P148" s="12">
        <f t="shared" si="140"/>
        <v>0</v>
      </c>
      <c r="Q148" s="12">
        <f t="shared" si="140"/>
        <v>0</v>
      </c>
      <c r="R148" s="12">
        <f t="shared" si="140"/>
        <v>0</v>
      </c>
      <c r="S148" s="12">
        <f t="shared" si="140"/>
        <v>0</v>
      </c>
      <c r="T148" s="12">
        <f t="shared" si="140"/>
        <v>0</v>
      </c>
      <c r="U148" s="12">
        <f t="shared" si="140"/>
        <v>0</v>
      </c>
      <c r="V148" s="63">
        <f t="shared" si="140"/>
        <v>0</v>
      </c>
      <c r="W148" s="12">
        <f t="shared" si="140"/>
        <v>0</v>
      </c>
      <c r="X148" s="13"/>
    </row>
    <row r="149" spans="1:24" x14ac:dyDescent="0.2">
      <c r="A149" s="307"/>
      <c r="B149" s="310"/>
      <c r="C149" s="313"/>
      <c r="D149" s="3" t="s">
        <v>14</v>
      </c>
      <c r="E149" s="58">
        <v>60.18</v>
      </c>
      <c r="F149" s="55">
        <v>5.98</v>
      </c>
      <c r="G149" s="55">
        <v>95</v>
      </c>
      <c r="H149" s="56">
        <v>359.87640000000005</v>
      </c>
      <c r="I149" s="56">
        <v>5717.1</v>
      </c>
      <c r="J149" s="2">
        <f>SUM(E149*F149)</f>
        <v>359.87640000000005</v>
      </c>
      <c r="K149" s="2">
        <f>(E149*G149)</f>
        <v>5717.1</v>
      </c>
      <c r="L149" s="16">
        <f>SUM(J149,K149)</f>
        <v>6076.9764000000005</v>
      </c>
      <c r="M149" s="17">
        <f>SUM(J149-H149)</f>
        <v>0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07"/>
      <c r="B150" s="310"/>
      <c r="C150" s="313"/>
      <c r="D150" s="3" t="s">
        <v>15</v>
      </c>
      <c r="E150" s="58">
        <v>55.84</v>
      </c>
      <c r="F150" s="55">
        <v>5.98</v>
      </c>
      <c r="G150" s="55">
        <v>95</v>
      </c>
      <c r="H150" s="56">
        <v>333.92320000000007</v>
      </c>
      <c r="I150" s="56">
        <v>5304.8</v>
      </c>
      <c r="J150" s="2">
        <f t="shared" ref="J150:J151" si="141">SUM(E150*F150)</f>
        <v>333.92320000000007</v>
      </c>
      <c r="K150" s="2">
        <f t="shared" ref="K150:K151" si="142">(E150*G150)</f>
        <v>5304.8</v>
      </c>
      <c r="L150" s="16">
        <f t="shared" ref="L150:L151" si="143">SUM(J150,K150)</f>
        <v>5638.7232000000004</v>
      </c>
      <c r="M150" s="17">
        <f t="shared" ref="M150:N151" si="144">SUM(J150-H150)</f>
        <v>0</v>
      </c>
      <c r="N150" s="17">
        <f t="shared" si="144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07"/>
      <c r="B151" s="310"/>
      <c r="C151" s="313"/>
      <c r="D151" s="3" t="s">
        <v>16</v>
      </c>
      <c r="E151" s="59">
        <v>49.22</v>
      </c>
      <c r="F151" s="55">
        <v>5.98</v>
      </c>
      <c r="G151" s="55">
        <v>95</v>
      </c>
      <c r="H151" s="56">
        <v>294.3356</v>
      </c>
      <c r="I151" s="56">
        <v>4675.8999999999996</v>
      </c>
      <c r="J151" s="2">
        <f t="shared" si="141"/>
        <v>294.3356</v>
      </c>
      <c r="K151" s="2">
        <f t="shared" si="142"/>
        <v>4675.8999999999996</v>
      </c>
      <c r="L151" s="16">
        <f t="shared" si="143"/>
        <v>4970.2356</v>
      </c>
      <c r="M151" s="17">
        <f t="shared" si="144"/>
        <v>0</v>
      </c>
      <c r="N151" s="17">
        <f t="shared" si="144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07"/>
      <c r="B152" s="310"/>
      <c r="C152" s="313"/>
      <c r="D152" s="23" t="s">
        <v>54</v>
      </c>
      <c r="E152" s="12">
        <f>SUM(E149,E150,E151)</f>
        <v>165.24</v>
      </c>
      <c r="F152" s="12"/>
      <c r="G152" s="12"/>
      <c r="H152" s="29">
        <f>SUM(H149:H151)</f>
        <v>988.13520000000005</v>
      </c>
      <c r="I152" s="29">
        <f>SUM(I149:I151)</f>
        <v>15697.800000000001</v>
      </c>
      <c r="J152" s="12">
        <f t="shared" ref="J152:W152" si="145">SUM(J149,J150,J151)</f>
        <v>988.13520000000005</v>
      </c>
      <c r="K152" s="12">
        <f t="shared" si="145"/>
        <v>15697.800000000001</v>
      </c>
      <c r="L152" s="12">
        <f t="shared" si="145"/>
        <v>16685.9352</v>
      </c>
      <c r="M152" s="12">
        <f t="shared" si="145"/>
        <v>0</v>
      </c>
      <c r="N152" s="12">
        <f t="shared" si="145"/>
        <v>0</v>
      </c>
      <c r="O152" s="12">
        <f t="shared" si="145"/>
        <v>0</v>
      </c>
      <c r="P152" s="12">
        <f t="shared" si="145"/>
        <v>0</v>
      </c>
      <c r="Q152" s="12">
        <f t="shared" si="145"/>
        <v>0</v>
      </c>
      <c r="R152" s="12">
        <f t="shared" si="145"/>
        <v>0</v>
      </c>
      <c r="S152" s="12">
        <f t="shared" si="145"/>
        <v>0</v>
      </c>
      <c r="T152" s="12">
        <f t="shared" si="145"/>
        <v>0</v>
      </c>
      <c r="U152" s="12">
        <f t="shared" si="145"/>
        <v>0</v>
      </c>
      <c r="V152" s="63">
        <f t="shared" si="145"/>
        <v>0</v>
      </c>
      <c r="W152" s="12">
        <f t="shared" si="145"/>
        <v>0</v>
      </c>
      <c r="X152" s="13"/>
    </row>
    <row r="153" spans="1:24" x14ac:dyDescent="0.2">
      <c r="A153" s="307"/>
      <c r="B153" s="310"/>
      <c r="C153" s="313"/>
      <c r="D153" s="3" t="s">
        <v>17</v>
      </c>
      <c r="E153" s="58">
        <v>67.48</v>
      </c>
      <c r="F153" s="55">
        <v>5.98</v>
      </c>
      <c r="G153" s="55">
        <v>95</v>
      </c>
      <c r="H153" s="56">
        <v>403.53040000000004</v>
      </c>
      <c r="I153" s="56">
        <v>6410.6</v>
      </c>
      <c r="J153" s="2">
        <f>SUM(E153*F153)</f>
        <v>403.53040000000004</v>
      </c>
      <c r="K153" s="2">
        <f>(E153*G153)</f>
        <v>6410.6</v>
      </c>
      <c r="L153" s="16">
        <f>SUM(J153,K153)</f>
        <v>6814.1304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07"/>
      <c r="B154" s="310"/>
      <c r="C154" s="313"/>
      <c r="D154" s="3" t="s">
        <v>18</v>
      </c>
      <c r="E154" s="58">
        <v>65.3</v>
      </c>
      <c r="F154" s="55">
        <v>5.98</v>
      </c>
      <c r="G154" s="55">
        <v>95</v>
      </c>
      <c r="H154" s="56">
        <v>390.49400000000003</v>
      </c>
      <c r="I154" s="56">
        <v>6203.5</v>
      </c>
      <c r="J154" s="2">
        <f t="shared" ref="J154:J155" si="146">SUM(E154*F154)</f>
        <v>390.49400000000003</v>
      </c>
      <c r="K154" s="2">
        <f t="shared" ref="K154:K155" si="147">(E154*G154)</f>
        <v>6203.5</v>
      </c>
      <c r="L154" s="16">
        <f t="shared" ref="L154:L155" si="148">SUM(J154,K154)</f>
        <v>6593.9939999999997</v>
      </c>
      <c r="M154" s="17">
        <f t="shared" ref="M154:N155" si="149">SUM(J154-H154)</f>
        <v>0</v>
      </c>
      <c r="N154" s="17">
        <f t="shared" si="149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08"/>
      <c r="B155" s="311"/>
      <c r="C155" s="314"/>
      <c r="D155" s="3" t="s">
        <v>19</v>
      </c>
      <c r="E155" s="59">
        <v>56.76</v>
      </c>
      <c r="F155" s="55">
        <v>5.98</v>
      </c>
      <c r="G155" s="55">
        <v>95</v>
      </c>
      <c r="H155" s="56">
        <v>339.4248</v>
      </c>
      <c r="I155" s="56">
        <v>5392.2</v>
      </c>
      <c r="J155" s="2">
        <f t="shared" si="146"/>
        <v>339.4248</v>
      </c>
      <c r="K155" s="2">
        <f t="shared" si="147"/>
        <v>5392.2</v>
      </c>
      <c r="L155" s="16">
        <f t="shared" si="148"/>
        <v>5731.6247999999996</v>
      </c>
      <c r="M155" s="17">
        <f t="shared" si="149"/>
        <v>0</v>
      </c>
      <c r="N155" s="17">
        <f t="shared" si="149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189.54</v>
      </c>
      <c r="F156" s="12"/>
      <c r="G156" s="12"/>
      <c r="H156" s="49">
        <f>SUM(H153:H155)</f>
        <v>1133.4492</v>
      </c>
      <c r="I156" s="49">
        <f>SUM(I153:I155)</f>
        <v>18006.3</v>
      </c>
      <c r="J156" s="12">
        <f t="shared" ref="J156:W156" si="150">SUM(J153,J154,J155)</f>
        <v>1133.4492</v>
      </c>
      <c r="K156" s="12">
        <f t="shared" si="150"/>
        <v>18006.3</v>
      </c>
      <c r="L156" s="12">
        <f t="shared" si="150"/>
        <v>19139.749199999998</v>
      </c>
      <c r="M156" s="12">
        <f t="shared" si="150"/>
        <v>0</v>
      </c>
      <c r="N156" s="12">
        <f t="shared" si="150"/>
        <v>0</v>
      </c>
      <c r="O156" s="12">
        <f t="shared" si="150"/>
        <v>0</v>
      </c>
      <c r="P156" s="12">
        <f t="shared" si="150"/>
        <v>0</v>
      </c>
      <c r="Q156" s="12">
        <f t="shared" si="150"/>
        <v>0</v>
      </c>
      <c r="R156" s="12">
        <f t="shared" si="150"/>
        <v>0</v>
      </c>
      <c r="S156" s="12">
        <f t="shared" si="150"/>
        <v>0</v>
      </c>
      <c r="T156" s="12">
        <f t="shared" si="150"/>
        <v>0</v>
      </c>
      <c r="U156" s="12">
        <f t="shared" si="150"/>
        <v>0</v>
      </c>
      <c r="V156" s="63">
        <f t="shared" si="150"/>
        <v>0</v>
      </c>
      <c r="W156" s="12">
        <f t="shared" si="150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678.14</v>
      </c>
      <c r="F157" s="40"/>
      <c r="G157" s="40"/>
      <c r="H157" s="48">
        <f>SUM(H144,H148,H152,H156)</f>
        <v>4055.2772000000004</v>
      </c>
      <c r="I157" s="48">
        <f>SUM(I144,I148,I152,I156)</f>
        <v>64423.3</v>
      </c>
      <c r="J157" s="40">
        <f t="shared" ref="J157:W157" si="151">SUM(J144+J148+J152+J156)</f>
        <v>4055.2772000000004</v>
      </c>
      <c r="K157" s="40">
        <f t="shared" si="151"/>
        <v>64423.3</v>
      </c>
      <c r="L157" s="40">
        <f t="shared" si="151"/>
        <v>68478.5772</v>
      </c>
      <c r="M157" s="40">
        <f t="shared" si="151"/>
        <v>0</v>
      </c>
      <c r="N157" s="40">
        <f t="shared" si="151"/>
        <v>0</v>
      </c>
      <c r="O157" s="40">
        <f>SUM(O144+O148+O152+O156)</f>
        <v>0</v>
      </c>
      <c r="P157" s="40">
        <f t="shared" si="151"/>
        <v>0</v>
      </c>
      <c r="Q157" s="40">
        <f t="shared" si="151"/>
        <v>0</v>
      </c>
      <c r="R157" s="40">
        <f t="shared" si="151"/>
        <v>0</v>
      </c>
      <c r="S157" s="40">
        <f t="shared" si="151"/>
        <v>0</v>
      </c>
      <c r="T157" s="40">
        <f>(H157+P157)-R157</f>
        <v>4055.2772000000004</v>
      </c>
      <c r="U157" s="40">
        <f>(I157+Q157)-S157</f>
        <v>64423.3</v>
      </c>
      <c r="V157" s="64">
        <f t="shared" si="151"/>
        <v>0</v>
      </c>
      <c r="W157" s="40">
        <f t="shared" si="151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E157+'2022'!E158</f>
        <v>10475.640000000003</v>
      </c>
      <c r="F158" s="27"/>
      <c r="G158" s="27"/>
      <c r="H158" s="27">
        <f>H157+'2022'!H158</f>
        <v>54680.100399999996</v>
      </c>
      <c r="I158" s="27">
        <f>I157+'2022'!I158</f>
        <v>384324.66000000003</v>
      </c>
      <c r="J158" s="27">
        <f>J157+'2022'!J158</f>
        <v>55133.397400000002</v>
      </c>
      <c r="K158" s="27">
        <f>K157+'2022'!K158</f>
        <v>389554.86</v>
      </c>
      <c r="L158" s="27">
        <f>L157+'2022'!L158</f>
        <v>444688.25739999994</v>
      </c>
      <c r="M158" s="27">
        <f>M157+'2022'!M158</f>
        <v>453.30319999999426</v>
      </c>
      <c r="N158" s="27">
        <f>N157+'2022'!N158</f>
        <v>5230.2000000000044</v>
      </c>
      <c r="O158" s="27">
        <f>O157+'2022'!O158</f>
        <v>0</v>
      </c>
      <c r="P158" s="27">
        <f>P157+'2022'!P158</f>
        <v>0</v>
      </c>
      <c r="Q158" s="27">
        <f>Q157+'2022'!Q158</f>
        <v>0</v>
      </c>
      <c r="R158" s="27">
        <f>R157+'2022'!R158</f>
        <v>0</v>
      </c>
      <c r="S158" s="27">
        <f>S157+'2022'!S158</f>
        <v>0</v>
      </c>
      <c r="T158" s="27">
        <f>(H158+P158)-R158</f>
        <v>54680.100399999996</v>
      </c>
      <c r="U158" s="27">
        <f>(I158+Q158)-S158</f>
        <v>384324.66000000003</v>
      </c>
      <c r="V158" s="27">
        <f>V157+'2022'!V158</f>
        <v>0</v>
      </c>
      <c r="W158" s="27">
        <f>W157+'2022'!W158</f>
        <v>0</v>
      </c>
      <c r="X158" s="27">
        <f>X157+'2022'!X158</f>
        <v>0</v>
      </c>
    </row>
    <row r="159" spans="1:24" x14ac:dyDescent="0.2">
      <c r="A159" s="306">
        <v>9</v>
      </c>
      <c r="B159" s="309" t="s">
        <v>33</v>
      </c>
      <c r="C159" s="312" t="s">
        <v>30</v>
      </c>
      <c r="D159" s="3" t="s">
        <v>8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07"/>
      <c r="B160" s="310"/>
      <c r="C160" s="313"/>
      <c r="D160" s="3" t="s">
        <v>9</v>
      </c>
      <c r="E160" s="59"/>
      <c r="F160" s="55">
        <v>5.98</v>
      </c>
      <c r="G160" s="55">
        <v>95</v>
      </c>
      <c r="H160" s="56"/>
      <c r="I160" s="56"/>
      <c r="J160" s="2">
        <f t="shared" ref="J160:J161" si="152">SUM(E160*F160)</f>
        <v>0</v>
      </c>
      <c r="K160" s="2">
        <f t="shared" ref="K160:K161" si="153">SUM(E160*G160)</f>
        <v>0</v>
      </c>
      <c r="L160" s="16">
        <f t="shared" ref="L160:L162" si="154">SUM(J160,K160)</f>
        <v>0</v>
      </c>
      <c r="M160" s="17">
        <f t="shared" ref="M160:N162" si="155">SUM(J160-H160)</f>
        <v>0</v>
      </c>
      <c r="N160" s="17">
        <f t="shared" si="155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07"/>
      <c r="B161" s="310"/>
      <c r="C161" s="313"/>
      <c r="D161" s="69" t="s">
        <v>63</v>
      </c>
      <c r="E161" s="59"/>
      <c r="F161" s="55">
        <v>5.98</v>
      </c>
      <c r="G161" s="55">
        <v>95</v>
      </c>
      <c r="H161" s="56"/>
      <c r="I161" s="56"/>
      <c r="J161" s="2">
        <f t="shared" si="152"/>
        <v>0</v>
      </c>
      <c r="K161" s="2">
        <f t="shared" si="153"/>
        <v>0</v>
      </c>
      <c r="L161" s="16">
        <f t="shared" si="154"/>
        <v>0</v>
      </c>
      <c r="M161" s="17">
        <f t="shared" si="155"/>
        <v>0</v>
      </c>
      <c r="N161" s="17">
        <f t="shared" si="155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07"/>
      <c r="B162" s="310"/>
      <c r="C162" s="313"/>
      <c r="D162" s="69" t="s">
        <v>65</v>
      </c>
      <c r="E162" s="57"/>
      <c r="F162" s="55">
        <v>5.98</v>
      </c>
      <c r="G162" s="55">
        <v>95</v>
      </c>
      <c r="H162" s="56"/>
      <c r="I162" s="56"/>
      <c r="J162" s="16">
        <f t="shared" ref="J162" si="156">(E162*F162)</f>
        <v>0</v>
      </c>
      <c r="K162" s="16">
        <f>SUM(E162*G162)</f>
        <v>0</v>
      </c>
      <c r="L162" s="16">
        <f t="shared" si="154"/>
        <v>0</v>
      </c>
      <c r="M162" s="17">
        <f t="shared" si="155"/>
        <v>0</v>
      </c>
      <c r="N162" s="17">
        <f t="shared" si="155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07"/>
      <c r="B163" s="310"/>
      <c r="C163" s="313"/>
      <c r="D163" s="23" t="s">
        <v>52</v>
      </c>
      <c r="E163" s="29">
        <f>SUM(E159:E162)</f>
        <v>0</v>
      </c>
      <c r="F163" s="29"/>
      <c r="G163" s="29"/>
      <c r="H163" s="29">
        <f t="shared" ref="H163:W163" si="157">SUM(H159:H162)</f>
        <v>0</v>
      </c>
      <c r="I163" s="29">
        <f t="shared" si="157"/>
        <v>0</v>
      </c>
      <c r="J163" s="29">
        <f t="shared" si="157"/>
        <v>0</v>
      </c>
      <c r="K163" s="29">
        <f t="shared" si="157"/>
        <v>0</v>
      </c>
      <c r="L163" s="29">
        <f t="shared" si="157"/>
        <v>0</v>
      </c>
      <c r="M163" s="29">
        <f t="shared" si="157"/>
        <v>0</v>
      </c>
      <c r="N163" s="29">
        <f t="shared" si="157"/>
        <v>0</v>
      </c>
      <c r="O163" s="29">
        <f t="shared" si="157"/>
        <v>0</v>
      </c>
      <c r="P163" s="29">
        <f t="shared" si="157"/>
        <v>0</v>
      </c>
      <c r="Q163" s="29">
        <f t="shared" si="157"/>
        <v>0</v>
      </c>
      <c r="R163" s="29">
        <f t="shared" si="157"/>
        <v>0</v>
      </c>
      <c r="S163" s="29">
        <f t="shared" si="157"/>
        <v>0</v>
      </c>
      <c r="T163" s="29">
        <f t="shared" si="157"/>
        <v>0</v>
      </c>
      <c r="U163" s="29">
        <f t="shared" si="157"/>
        <v>0</v>
      </c>
      <c r="V163" s="29">
        <f t="shared" si="157"/>
        <v>0</v>
      </c>
      <c r="W163" s="29">
        <f t="shared" si="157"/>
        <v>0</v>
      </c>
      <c r="X163" s="13"/>
    </row>
    <row r="164" spans="1:24" x14ac:dyDescent="0.2">
      <c r="A164" s="307"/>
      <c r="B164" s="310"/>
      <c r="C164" s="313"/>
      <c r="D164" s="3" t="s">
        <v>11</v>
      </c>
      <c r="E164" s="58"/>
      <c r="F164" s="55">
        <v>5.98</v>
      </c>
      <c r="G164" s="55">
        <v>95</v>
      </c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07"/>
      <c r="B165" s="310"/>
      <c r="C165" s="313"/>
      <c r="D165" s="3" t="s">
        <v>12</v>
      </c>
      <c r="E165" s="58"/>
      <c r="F165" s="55">
        <v>5.98</v>
      </c>
      <c r="G165" s="55">
        <v>95</v>
      </c>
      <c r="H165" s="56"/>
      <c r="I165" s="56"/>
      <c r="J165" s="2">
        <f t="shared" ref="J165:J166" si="158">SUM(E165*F165)</f>
        <v>0</v>
      </c>
      <c r="K165" s="2">
        <f t="shared" ref="K165:K166" si="159">(E165*G165)</f>
        <v>0</v>
      </c>
      <c r="L165" s="16">
        <f t="shared" ref="L165:L166" si="160">SUM(J165,K165)</f>
        <v>0</v>
      </c>
      <c r="M165" s="17">
        <f t="shared" ref="M165:N166" si="161">SUM(J165-H165)</f>
        <v>0</v>
      </c>
      <c r="N165" s="17">
        <f t="shared" si="161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07"/>
      <c r="B166" s="310"/>
      <c r="C166" s="313"/>
      <c r="D166" s="3" t="s">
        <v>13</v>
      </c>
      <c r="E166" s="58"/>
      <c r="F166" s="55">
        <v>5.98</v>
      </c>
      <c r="G166" s="55">
        <v>95</v>
      </c>
      <c r="H166" s="56"/>
      <c r="I166" s="56"/>
      <c r="J166" s="2">
        <f t="shared" si="158"/>
        <v>0</v>
      </c>
      <c r="K166" s="2">
        <f t="shared" si="159"/>
        <v>0</v>
      </c>
      <c r="L166" s="16">
        <f t="shared" si="160"/>
        <v>0</v>
      </c>
      <c r="M166" s="17">
        <f t="shared" si="161"/>
        <v>0</v>
      </c>
      <c r="N166" s="17">
        <f t="shared" si="161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07"/>
      <c r="B167" s="310"/>
      <c r="C167" s="313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62">SUM(J164,J165,J166)</f>
        <v>0</v>
      </c>
      <c r="K167" s="12">
        <f t="shared" si="162"/>
        <v>0</v>
      </c>
      <c r="L167" s="12">
        <f t="shared" si="162"/>
        <v>0</v>
      </c>
      <c r="M167" s="12">
        <f t="shared" si="162"/>
        <v>0</v>
      </c>
      <c r="N167" s="12">
        <f t="shared" si="162"/>
        <v>0</v>
      </c>
      <c r="O167" s="12">
        <f t="shared" si="162"/>
        <v>0</v>
      </c>
      <c r="P167" s="12">
        <f t="shared" si="162"/>
        <v>0</v>
      </c>
      <c r="Q167" s="12">
        <f t="shared" si="162"/>
        <v>0</v>
      </c>
      <c r="R167" s="12">
        <f t="shared" si="162"/>
        <v>0</v>
      </c>
      <c r="S167" s="12">
        <f t="shared" si="162"/>
        <v>0</v>
      </c>
      <c r="T167" s="12">
        <f t="shared" si="162"/>
        <v>0</v>
      </c>
      <c r="U167" s="12">
        <f t="shared" si="162"/>
        <v>0</v>
      </c>
      <c r="V167" s="63">
        <f t="shared" si="162"/>
        <v>0</v>
      </c>
      <c r="W167" s="12">
        <f t="shared" si="162"/>
        <v>0</v>
      </c>
      <c r="X167" s="13"/>
    </row>
    <row r="168" spans="1:24" x14ac:dyDescent="0.2">
      <c r="A168" s="307"/>
      <c r="B168" s="310"/>
      <c r="C168" s="313"/>
      <c r="D168" s="3" t="s">
        <v>14</v>
      </c>
      <c r="E168" s="58"/>
      <c r="F168" s="55">
        <v>5.98</v>
      </c>
      <c r="G168" s="55">
        <v>95</v>
      </c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07"/>
      <c r="B169" s="310"/>
      <c r="C169" s="313"/>
      <c r="D169" s="3" t="s">
        <v>15</v>
      </c>
      <c r="E169" s="58"/>
      <c r="F169" s="55">
        <v>5.98</v>
      </c>
      <c r="G169" s="55">
        <v>95</v>
      </c>
      <c r="H169" s="56"/>
      <c r="I169" s="56"/>
      <c r="J169" s="2">
        <f t="shared" ref="J169:J170" si="163">SUM(E169*F169)</f>
        <v>0</v>
      </c>
      <c r="K169" s="2">
        <f t="shared" ref="K169:K170" si="164">(E169*G169)</f>
        <v>0</v>
      </c>
      <c r="L169" s="16">
        <f t="shared" ref="L169:L170" si="165">SUM(J169,K169)</f>
        <v>0</v>
      </c>
      <c r="M169" s="17">
        <f t="shared" ref="M169:N170" si="166">SUM(J169-H169)</f>
        <v>0</v>
      </c>
      <c r="N169" s="17">
        <f t="shared" si="166"/>
        <v>0</v>
      </c>
      <c r="O169" s="2"/>
      <c r="P169" s="2"/>
      <c r="Q169" s="2"/>
      <c r="R169" s="2"/>
      <c r="S169" s="62"/>
      <c r="T169" s="61"/>
      <c r="U169" s="61"/>
      <c r="V169" s="62"/>
      <c r="W169" s="1"/>
      <c r="X169" s="15"/>
    </row>
    <row r="170" spans="1:24" x14ac:dyDescent="0.2">
      <c r="A170" s="307"/>
      <c r="B170" s="310"/>
      <c r="C170" s="313"/>
      <c r="D170" s="3" t="s">
        <v>16</v>
      </c>
      <c r="E170" s="59"/>
      <c r="F170" s="55">
        <v>5.98</v>
      </c>
      <c r="G170" s="55">
        <v>95</v>
      </c>
      <c r="H170" s="56"/>
      <c r="I170" s="56"/>
      <c r="J170" s="2">
        <f t="shared" si="163"/>
        <v>0</v>
      </c>
      <c r="K170" s="2">
        <f t="shared" si="164"/>
        <v>0</v>
      </c>
      <c r="L170" s="16">
        <f t="shared" si="165"/>
        <v>0</v>
      </c>
      <c r="M170" s="17">
        <f t="shared" si="166"/>
        <v>0</v>
      </c>
      <c r="N170" s="17">
        <f t="shared" si="166"/>
        <v>0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ht="24" x14ac:dyDescent="0.2">
      <c r="A171" s="307"/>
      <c r="B171" s="310"/>
      <c r="C171" s="313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7">SUM(J168,J169,J170)</f>
        <v>0</v>
      </c>
      <c r="K171" s="12">
        <f t="shared" si="167"/>
        <v>0</v>
      </c>
      <c r="L171" s="12">
        <f t="shared" si="167"/>
        <v>0</v>
      </c>
      <c r="M171" s="12">
        <f t="shared" si="167"/>
        <v>0</v>
      </c>
      <c r="N171" s="12">
        <f t="shared" si="167"/>
        <v>0</v>
      </c>
      <c r="O171" s="12">
        <f t="shared" si="167"/>
        <v>0</v>
      </c>
      <c r="P171" s="12">
        <f t="shared" si="167"/>
        <v>0</v>
      </c>
      <c r="Q171" s="12">
        <f t="shared" si="167"/>
        <v>0</v>
      </c>
      <c r="R171" s="12">
        <f t="shared" si="167"/>
        <v>0</v>
      </c>
      <c r="S171" s="12">
        <f t="shared" si="167"/>
        <v>0</v>
      </c>
      <c r="T171" s="12">
        <f t="shared" si="167"/>
        <v>0</v>
      </c>
      <c r="U171" s="12">
        <f t="shared" si="167"/>
        <v>0</v>
      </c>
      <c r="V171" s="63">
        <f t="shared" si="167"/>
        <v>0</v>
      </c>
      <c r="W171" s="12">
        <f t="shared" si="167"/>
        <v>0</v>
      </c>
      <c r="X171" s="13"/>
    </row>
    <row r="172" spans="1:24" x14ac:dyDescent="0.2">
      <c r="A172" s="307"/>
      <c r="B172" s="310"/>
      <c r="C172" s="313"/>
      <c r="D172" s="3" t="s">
        <v>17</v>
      </c>
      <c r="E172" s="58"/>
      <c r="F172" s="55">
        <v>5.98</v>
      </c>
      <c r="G172" s="55">
        <v>95</v>
      </c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07"/>
      <c r="B173" s="310"/>
      <c r="C173" s="313"/>
      <c r="D173" s="3" t="s">
        <v>18</v>
      </c>
      <c r="E173" s="58"/>
      <c r="F173" s="55">
        <v>5.98</v>
      </c>
      <c r="G173" s="55">
        <v>95</v>
      </c>
      <c r="H173" s="56"/>
      <c r="I173" s="56"/>
      <c r="J173" s="2">
        <f t="shared" ref="J173:J174" si="168">SUM(E173*F173)</f>
        <v>0</v>
      </c>
      <c r="K173" s="2">
        <f t="shared" ref="K173:K174" si="169">(E173*G173)</f>
        <v>0</v>
      </c>
      <c r="L173" s="16">
        <f t="shared" ref="L173:L174" si="170">SUM(J173,K173)</f>
        <v>0</v>
      </c>
      <c r="M173" s="17">
        <f t="shared" ref="M173:N174" si="171">SUM(J173-H173)</f>
        <v>0</v>
      </c>
      <c r="N173" s="17">
        <f t="shared" si="171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08"/>
      <c r="B174" s="311"/>
      <c r="C174" s="314"/>
      <c r="D174" s="3" t="s">
        <v>19</v>
      </c>
      <c r="E174" s="59"/>
      <c r="F174" s="55">
        <v>5.98</v>
      </c>
      <c r="G174" s="55">
        <v>95</v>
      </c>
      <c r="H174" s="56"/>
      <c r="I174" s="56"/>
      <c r="J174" s="2">
        <f t="shared" si="168"/>
        <v>0</v>
      </c>
      <c r="K174" s="2">
        <f t="shared" si="169"/>
        <v>0</v>
      </c>
      <c r="L174" s="16">
        <f t="shared" si="170"/>
        <v>0</v>
      </c>
      <c r="M174" s="17">
        <f t="shared" si="171"/>
        <v>0</v>
      </c>
      <c r="N174" s="17">
        <f t="shared" si="171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72">SUM(J172,J173,J174)</f>
        <v>0</v>
      </c>
      <c r="K175" s="12">
        <f t="shared" si="172"/>
        <v>0</v>
      </c>
      <c r="L175" s="12">
        <f t="shared" si="172"/>
        <v>0</v>
      </c>
      <c r="M175" s="12">
        <f t="shared" si="172"/>
        <v>0</v>
      </c>
      <c r="N175" s="12">
        <f t="shared" si="172"/>
        <v>0</v>
      </c>
      <c r="O175" s="12">
        <f t="shared" si="172"/>
        <v>0</v>
      </c>
      <c r="P175" s="12">
        <f t="shared" si="172"/>
        <v>0</v>
      </c>
      <c r="Q175" s="12">
        <f t="shared" si="172"/>
        <v>0</v>
      </c>
      <c r="R175" s="12">
        <f t="shared" si="172"/>
        <v>0</v>
      </c>
      <c r="S175" s="12">
        <f t="shared" si="172"/>
        <v>0</v>
      </c>
      <c r="T175" s="12">
        <f t="shared" si="172"/>
        <v>0</v>
      </c>
      <c r="U175" s="12">
        <f t="shared" si="172"/>
        <v>0</v>
      </c>
      <c r="V175" s="63">
        <f t="shared" si="172"/>
        <v>0</v>
      </c>
      <c r="W175" s="12">
        <f t="shared" si="172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73">SUM(J163+J167+J171+J175)</f>
        <v>0</v>
      </c>
      <c r="K176" s="40">
        <f t="shared" si="173"/>
        <v>0</v>
      </c>
      <c r="L176" s="40">
        <f t="shared" si="173"/>
        <v>0</v>
      </c>
      <c r="M176" s="40">
        <f t="shared" si="173"/>
        <v>0</v>
      </c>
      <c r="N176" s="40">
        <f t="shared" si="173"/>
        <v>0</v>
      </c>
      <c r="O176" s="40">
        <f t="shared" si="173"/>
        <v>0</v>
      </c>
      <c r="P176" s="40">
        <f t="shared" si="173"/>
        <v>0</v>
      </c>
      <c r="Q176" s="40">
        <f t="shared" si="173"/>
        <v>0</v>
      </c>
      <c r="R176" s="40">
        <f t="shared" si="173"/>
        <v>0</v>
      </c>
      <c r="S176" s="40">
        <f t="shared" si="173"/>
        <v>0</v>
      </c>
      <c r="T176" s="40">
        <f>(H176+P176)-R176</f>
        <v>0</v>
      </c>
      <c r="U176" s="40">
        <f>(I176+Q176)-S176</f>
        <v>0</v>
      </c>
      <c r="V176" s="64">
        <f t="shared" si="173"/>
        <v>0</v>
      </c>
      <c r="W176" s="40">
        <f t="shared" si="173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E176+'2022'!E177</f>
        <v>42.66</v>
      </c>
      <c r="F177" s="27"/>
      <c r="G177" s="27"/>
      <c r="H177" s="27">
        <f>H176+'2022'!H177</f>
        <v>255.10000000000002</v>
      </c>
      <c r="I177" s="27">
        <f>I176+'2022'!I177</f>
        <v>2153.5</v>
      </c>
      <c r="J177" s="27">
        <f>J176+'2022'!J177</f>
        <v>255.10680000000002</v>
      </c>
      <c r="K177" s="27">
        <f>K176+'2022'!K177</f>
        <v>2153.5</v>
      </c>
      <c r="L177" s="27">
        <f>L176+'2022'!L177</f>
        <v>2408.6068000000005</v>
      </c>
      <c r="M177" s="27">
        <f>M176+'2022'!M177</f>
        <v>6.8000000000267846E-3</v>
      </c>
      <c r="N177" s="27">
        <f>N176+'2022'!N177</f>
        <v>2.2737367544323206E-13</v>
      </c>
      <c r="O177" s="27">
        <f>O176+'2022'!O177</f>
        <v>0</v>
      </c>
      <c r="P177" s="27">
        <f>P176+'2022'!P177</f>
        <v>0</v>
      </c>
      <c r="Q177" s="27">
        <f>Q176+'2022'!Q177</f>
        <v>0</v>
      </c>
      <c r="R177" s="27">
        <f>R176+'2022'!R177</f>
        <v>0</v>
      </c>
      <c r="S177" s="27">
        <f>S176+'2022'!S177</f>
        <v>1826.3</v>
      </c>
      <c r="T177" s="27">
        <f>(H177+P177)-R177</f>
        <v>255.10000000000002</v>
      </c>
      <c r="U177" s="27">
        <f>(I177+Q177)-S177</f>
        <v>327.20000000000005</v>
      </c>
      <c r="V177" s="27">
        <f>V176+'2022'!V177</f>
        <v>0</v>
      </c>
      <c r="W177" s="27">
        <f>W176+'2022'!W177</f>
        <v>0</v>
      </c>
      <c r="X177" s="27">
        <f>X176+'2022'!X177</f>
        <v>0</v>
      </c>
    </row>
    <row r="178" spans="1:24" x14ac:dyDescent="0.2">
      <c r="A178" s="300">
        <v>10</v>
      </c>
      <c r="B178" s="294" t="s">
        <v>20</v>
      </c>
      <c r="C178" s="297" t="s">
        <v>21</v>
      </c>
      <c r="D178" s="3" t="s">
        <v>8</v>
      </c>
      <c r="E178" s="58">
        <v>2493.9189999999999</v>
      </c>
      <c r="F178" s="60">
        <v>6.02</v>
      </c>
      <c r="G178" s="198">
        <v>47.5</v>
      </c>
      <c r="H178" s="56">
        <v>15013.392379999998</v>
      </c>
      <c r="I178" s="193">
        <v>118461.1525</v>
      </c>
      <c r="J178" s="2">
        <f>(E178*F178)</f>
        <v>15013.392379999998</v>
      </c>
      <c r="K178" s="2">
        <f>(E178*G178)</f>
        <v>118461.1525</v>
      </c>
      <c r="L178" s="16">
        <f>SUM(J178,K178)</f>
        <v>133474.54488</v>
      </c>
      <c r="M178" s="17">
        <f>SUM(J178-H178)</f>
        <v>0</v>
      </c>
      <c r="N178" s="17">
        <f>SUM(K178-I178)</f>
        <v>0</v>
      </c>
      <c r="O178" s="2"/>
      <c r="P178" s="2"/>
      <c r="Q178" s="2"/>
      <c r="R178" s="2"/>
      <c r="S178" s="62"/>
      <c r="T178" s="61"/>
      <c r="U178" s="61"/>
      <c r="V178" s="62"/>
      <c r="W178" s="1"/>
      <c r="X178" s="15"/>
    </row>
    <row r="179" spans="1:24" x14ac:dyDescent="0.2">
      <c r="A179" s="301"/>
      <c r="B179" s="295"/>
      <c r="C179" s="298"/>
      <c r="D179" s="3" t="s">
        <v>9</v>
      </c>
      <c r="E179" s="59">
        <v>2209.6779999999999</v>
      </c>
      <c r="F179" s="60">
        <v>6.02</v>
      </c>
      <c r="G179" s="198">
        <v>47.5</v>
      </c>
      <c r="H179" s="56">
        <v>13302.261559999999</v>
      </c>
      <c r="I179" s="193">
        <v>104959.70499999999</v>
      </c>
      <c r="J179" s="2">
        <f>(E179*F179)</f>
        <v>13302.261559999999</v>
      </c>
      <c r="K179" s="2">
        <f t="shared" ref="K179:K180" si="174">(E179*G179)</f>
        <v>104959.70499999999</v>
      </c>
      <c r="L179" s="16">
        <f t="shared" ref="L179:L181" si="175">SUM(J179,K179)</f>
        <v>118261.96655999999</v>
      </c>
      <c r="M179" s="17">
        <f t="shared" ref="M179:N181" si="176">SUM(J179-H179)</f>
        <v>0</v>
      </c>
      <c r="N179" s="17">
        <f t="shared" si="176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301"/>
      <c r="B180" s="295"/>
      <c r="C180" s="298"/>
      <c r="D180" s="69" t="s">
        <v>63</v>
      </c>
      <c r="E180" s="59"/>
      <c r="F180" s="60">
        <v>6.02</v>
      </c>
      <c r="G180" s="55">
        <v>47.5</v>
      </c>
      <c r="H180" s="56">
        <v>0</v>
      </c>
      <c r="I180" s="56">
        <v>0</v>
      </c>
      <c r="J180" s="2">
        <f>(E180*F180)</f>
        <v>0</v>
      </c>
      <c r="K180" s="2">
        <f t="shared" si="174"/>
        <v>0</v>
      </c>
      <c r="L180" s="16">
        <f t="shared" si="175"/>
        <v>0</v>
      </c>
      <c r="M180" s="17">
        <f t="shared" si="176"/>
        <v>0</v>
      </c>
      <c r="N180" s="17">
        <f t="shared" si="176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301"/>
      <c r="B181" s="295"/>
      <c r="C181" s="298"/>
      <c r="D181" s="69" t="s">
        <v>65</v>
      </c>
      <c r="E181" s="57">
        <v>2570.1909999999998</v>
      </c>
      <c r="F181" s="60">
        <v>6.02</v>
      </c>
      <c r="G181" s="55">
        <v>47.5</v>
      </c>
      <c r="H181" s="56">
        <v>15472.549819999998</v>
      </c>
      <c r="I181" s="193">
        <v>122084.07249999999</v>
      </c>
      <c r="J181" s="16">
        <f t="shared" ref="J181" si="177">(E181*F181)</f>
        <v>15472.549819999998</v>
      </c>
      <c r="K181" s="16">
        <f>SUM(E181*G181)</f>
        <v>122084.07249999999</v>
      </c>
      <c r="L181" s="16">
        <f t="shared" si="175"/>
        <v>137556.62231999999</v>
      </c>
      <c r="M181" s="17">
        <f t="shared" si="176"/>
        <v>0</v>
      </c>
      <c r="N181" s="17">
        <f t="shared" si="176"/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ht="24" x14ac:dyDescent="0.2">
      <c r="A182" s="301"/>
      <c r="B182" s="295"/>
      <c r="C182" s="298"/>
      <c r="D182" s="23" t="s">
        <v>52</v>
      </c>
      <c r="E182" s="12">
        <f>SUM(E178,E179,E180:E181)</f>
        <v>7273.7879999999996</v>
      </c>
      <c r="F182" s="12"/>
      <c r="G182" s="12"/>
      <c r="H182" s="12">
        <f>SUM(H178,H179,H180:H181)</f>
        <v>43788.203759999997</v>
      </c>
      <c r="I182" s="12">
        <f t="shared" ref="I182:W182" si="178">SUM(I178,I179,I180:I181)</f>
        <v>345504.93</v>
      </c>
      <c r="J182" s="12">
        <f t="shared" si="178"/>
        <v>43788.203759999997</v>
      </c>
      <c r="K182" s="12">
        <f t="shared" si="178"/>
        <v>345504.93</v>
      </c>
      <c r="L182" s="12">
        <f t="shared" si="178"/>
        <v>389293.13376</v>
      </c>
      <c r="M182" s="12">
        <f t="shared" si="178"/>
        <v>0</v>
      </c>
      <c r="N182" s="12">
        <f t="shared" si="178"/>
        <v>0</v>
      </c>
      <c r="O182" s="12">
        <f t="shared" si="178"/>
        <v>0</v>
      </c>
      <c r="P182" s="12">
        <f t="shared" si="178"/>
        <v>0</v>
      </c>
      <c r="Q182" s="12">
        <f t="shared" si="178"/>
        <v>0</v>
      </c>
      <c r="R182" s="12">
        <f t="shared" si="178"/>
        <v>0</v>
      </c>
      <c r="S182" s="12">
        <f t="shared" si="178"/>
        <v>0</v>
      </c>
      <c r="T182" s="12">
        <f t="shared" si="178"/>
        <v>0</v>
      </c>
      <c r="U182" s="12">
        <f t="shared" si="178"/>
        <v>0</v>
      </c>
      <c r="V182" s="12">
        <f t="shared" si="178"/>
        <v>0</v>
      </c>
      <c r="W182" s="12">
        <f t="shared" si="178"/>
        <v>0</v>
      </c>
      <c r="X182" s="13"/>
    </row>
    <row r="183" spans="1:24" x14ac:dyDescent="0.2">
      <c r="A183" s="301"/>
      <c r="B183" s="295"/>
      <c r="C183" s="298"/>
      <c r="D183" s="3" t="s">
        <v>11</v>
      </c>
      <c r="E183" s="58">
        <v>2675.6680000000001</v>
      </c>
      <c r="F183" s="60">
        <v>6.02</v>
      </c>
      <c r="G183" s="55">
        <v>47.5</v>
      </c>
      <c r="H183" s="56">
        <v>16107.521359999999</v>
      </c>
      <c r="I183" s="193">
        <v>127094.23000000001</v>
      </c>
      <c r="J183" s="2">
        <f>(E183*F183)</f>
        <v>16107.521359999999</v>
      </c>
      <c r="K183" s="2">
        <f>(E183*G183)</f>
        <v>127094.23000000001</v>
      </c>
      <c r="L183" s="16">
        <f>SUM(J183,K183)</f>
        <v>143201.75135999999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301"/>
      <c r="B184" s="295"/>
      <c r="C184" s="298"/>
      <c r="D184" s="3" t="s">
        <v>12</v>
      </c>
      <c r="E184" s="58">
        <v>2749.39</v>
      </c>
      <c r="F184" s="60">
        <v>6.02</v>
      </c>
      <c r="G184" s="55">
        <v>47.5</v>
      </c>
      <c r="H184" s="56">
        <v>16551.327799999999</v>
      </c>
      <c r="I184" s="56">
        <v>130596.02499999999</v>
      </c>
      <c r="J184" s="2">
        <f>(E184*F184)</f>
        <v>16551.327799999999</v>
      </c>
      <c r="K184" s="2">
        <f t="shared" ref="K184:K185" si="179">(E184*G184)</f>
        <v>130596.02499999999</v>
      </c>
      <c r="L184" s="16">
        <f t="shared" ref="L184:L185" si="180">SUM(J184,K184)</f>
        <v>147147.35279999999</v>
      </c>
      <c r="M184" s="17">
        <f t="shared" ref="M184:N185" si="181">SUM(J184-H184)</f>
        <v>0</v>
      </c>
      <c r="N184" s="17">
        <f t="shared" si="181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301"/>
      <c r="B185" s="296"/>
      <c r="C185" s="298"/>
      <c r="D185" s="3" t="s">
        <v>13</v>
      </c>
      <c r="E185" s="58">
        <v>2590.7429999999999</v>
      </c>
      <c r="F185" s="60">
        <v>6.02</v>
      </c>
      <c r="G185" s="55">
        <v>47.5</v>
      </c>
      <c r="H185" s="56">
        <v>15596.272859999999</v>
      </c>
      <c r="I185" s="56">
        <v>123060.2925</v>
      </c>
      <c r="J185" s="2">
        <f>(E185*F185)</f>
        <v>15596.272859999999</v>
      </c>
      <c r="K185" s="2">
        <f t="shared" si="179"/>
        <v>123060.2925</v>
      </c>
      <c r="L185" s="16">
        <f t="shared" si="180"/>
        <v>138656.56536000001</v>
      </c>
      <c r="M185" s="17">
        <f t="shared" si="181"/>
        <v>0</v>
      </c>
      <c r="N185" s="17">
        <f t="shared" si="181"/>
        <v>0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301"/>
      <c r="B186" s="188"/>
      <c r="C186" s="298"/>
      <c r="D186" s="23" t="s">
        <v>53</v>
      </c>
      <c r="E186" s="12">
        <f>SUM(E183,E184,E185)</f>
        <v>8015.8009999999995</v>
      </c>
      <c r="F186" s="12"/>
      <c r="G186" s="12"/>
      <c r="H186" s="12">
        <f t="shared" ref="H186:W186" si="182">SUM(H183,H184,H185)</f>
        <v>48255.122019999995</v>
      </c>
      <c r="I186" s="12">
        <f t="shared" si="182"/>
        <v>380750.54749999999</v>
      </c>
      <c r="J186" s="12">
        <f t="shared" si="182"/>
        <v>48255.122019999995</v>
      </c>
      <c r="K186" s="12">
        <f t="shared" si="182"/>
        <v>380750.54749999999</v>
      </c>
      <c r="L186" s="12">
        <f t="shared" si="182"/>
        <v>429005.66952</v>
      </c>
      <c r="M186" s="12">
        <f t="shared" si="182"/>
        <v>0</v>
      </c>
      <c r="N186" s="12">
        <f t="shared" si="182"/>
        <v>0</v>
      </c>
      <c r="O186" s="12">
        <f t="shared" si="182"/>
        <v>0</v>
      </c>
      <c r="P186" s="12">
        <f t="shared" si="182"/>
        <v>0</v>
      </c>
      <c r="Q186" s="12">
        <f t="shared" si="182"/>
        <v>0</v>
      </c>
      <c r="R186" s="12">
        <f t="shared" si="182"/>
        <v>0</v>
      </c>
      <c r="S186" s="12">
        <f t="shared" si="182"/>
        <v>0</v>
      </c>
      <c r="T186" s="12">
        <f t="shared" si="182"/>
        <v>0</v>
      </c>
      <c r="U186" s="12">
        <f t="shared" si="182"/>
        <v>0</v>
      </c>
      <c r="V186" s="63">
        <f t="shared" si="182"/>
        <v>0</v>
      </c>
      <c r="W186" s="12">
        <f t="shared" si="182"/>
        <v>0</v>
      </c>
      <c r="X186" s="13"/>
    </row>
    <row r="187" spans="1:24" x14ac:dyDescent="0.2">
      <c r="A187" s="301"/>
      <c r="B187" s="294" t="s">
        <v>29</v>
      </c>
      <c r="C187" s="298"/>
      <c r="D187" s="3" t="s">
        <v>14</v>
      </c>
      <c r="E187" s="58">
        <v>2664.17</v>
      </c>
      <c r="F187" s="60">
        <v>6.02</v>
      </c>
      <c r="G187" s="55">
        <v>47.5</v>
      </c>
      <c r="H187" s="56">
        <v>16038.303399999999</v>
      </c>
      <c r="I187" s="56">
        <v>126548.075</v>
      </c>
      <c r="J187" s="2">
        <f>(E187*F187)</f>
        <v>16038.303399999999</v>
      </c>
      <c r="K187" s="2">
        <f>(E187*G187)</f>
        <v>126548.075</v>
      </c>
      <c r="L187" s="16">
        <f>SUM(J187,K187)</f>
        <v>142586.37839999999</v>
      </c>
      <c r="M187" s="17">
        <f>SUM(J187-H187)</f>
        <v>0</v>
      </c>
      <c r="N187" s="17">
        <f>SUM(K187-I187)</f>
        <v>0</v>
      </c>
      <c r="O187" s="2"/>
      <c r="P187" s="2"/>
      <c r="Q187" s="2"/>
      <c r="R187" s="2"/>
      <c r="S187" s="62">
        <v>771200</v>
      </c>
      <c r="T187" s="61"/>
      <c r="U187" s="61"/>
      <c r="V187" s="62"/>
      <c r="W187" s="1"/>
      <c r="X187" s="15"/>
    </row>
    <row r="188" spans="1:24" x14ac:dyDescent="0.2">
      <c r="A188" s="301"/>
      <c r="B188" s="295"/>
      <c r="C188" s="298"/>
      <c r="D188" s="3" t="s">
        <v>15</v>
      </c>
      <c r="E188" s="58">
        <v>2679.9340000000002</v>
      </c>
      <c r="F188" s="60">
        <v>6.02</v>
      </c>
      <c r="G188" s="55">
        <v>47.5</v>
      </c>
      <c r="H188" s="56">
        <v>16133.20268</v>
      </c>
      <c r="I188" s="56">
        <v>127296.86500000001</v>
      </c>
      <c r="J188" s="2">
        <f>(E188*F188)</f>
        <v>16133.20268</v>
      </c>
      <c r="K188" s="2">
        <f t="shared" ref="K188:K189" si="183">(E188*G188)</f>
        <v>127296.86500000001</v>
      </c>
      <c r="L188" s="16">
        <f t="shared" ref="L188:L189" si="184">SUM(J188,K188)</f>
        <v>143430.06768000001</v>
      </c>
      <c r="M188" s="17">
        <f t="shared" ref="M188:N189" si="185">SUM(J188-H188)</f>
        <v>0</v>
      </c>
      <c r="N188" s="17">
        <f t="shared" si="185"/>
        <v>0</v>
      </c>
      <c r="O188" s="2"/>
      <c r="P188" s="2"/>
      <c r="Q188" s="2"/>
      <c r="R188" s="2"/>
      <c r="S188" s="174"/>
      <c r="T188" s="218"/>
      <c r="U188" s="61"/>
      <c r="V188" s="62"/>
      <c r="W188" s="1"/>
      <c r="X188" s="15"/>
    </row>
    <row r="189" spans="1:24" x14ac:dyDescent="0.2">
      <c r="A189" s="301"/>
      <c r="B189" s="295"/>
      <c r="C189" s="298"/>
      <c r="D189" s="3" t="s">
        <v>16</v>
      </c>
      <c r="E189" s="67">
        <v>2702.587</v>
      </c>
      <c r="F189" s="60">
        <v>6.02</v>
      </c>
      <c r="G189" s="55">
        <v>47.5</v>
      </c>
      <c r="H189" s="56">
        <v>16269.573739999998</v>
      </c>
      <c r="I189" s="56">
        <v>128372.88249999999</v>
      </c>
      <c r="J189" s="2">
        <f>(E189*F189)</f>
        <v>16269.573739999998</v>
      </c>
      <c r="K189" s="2">
        <f t="shared" si="183"/>
        <v>128372.88249999999</v>
      </c>
      <c r="L189" s="16">
        <f t="shared" si="184"/>
        <v>144642.45624</v>
      </c>
      <c r="M189" s="17">
        <f t="shared" si="185"/>
        <v>0</v>
      </c>
      <c r="N189" s="17">
        <f t="shared" si="185"/>
        <v>0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301"/>
      <c r="B190" s="295"/>
      <c r="C190" s="298"/>
      <c r="D190" s="23" t="s">
        <v>54</v>
      </c>
      <c r="E190" s="12">
        <f>SUM(E187,E188,E189)</f>
        <v>8046.6910000000007</v>
      </c>
      <c r="F190" s="12"/>
      <c r="G190" s="12"/>
      <c r="H190" s="12">
        <f t="shared" ref="H190:W190" si="186">SUM(H187,H188,H189)</f>
        <v>48441.079819999999</v>
      </c>
      <c r="I190" s="12">
        <f t="shared" si="186"/>
        <v>382217.82250000001</v>
      </c>
      <c r="J190" s="12">
        <f t="shared" si="186"/>
        <v>48441.079819999999</v>
      </c>
      <c r="K190" s="12">
        <f t="shared" si="186"/>
        <v>382217.82250000001</v>
      </c>
      <c r="L190" s="12">
        <f t="shared" si="186"/>
        <v>430658.90231999999</v>
      </c>
      <c r="M190" s="12">
        <f t="shared" si="186"/>
        <v>0</v>
      </c>
      <c r="N190" s="12">
        <f t="shared" si="186"/>
        <v>0</v>
      </c>
      <c r="O190" s="12">
        <f t="shared" si="186"/>
        <v>0</v>
      </c>
      <c r="P190" s="12">
        <f t="shared" si="186"/>
        <v>0</v>
      </c>
      <c r="Q190" s="12">
        <f t="shared" si="186"/>
        <v>0</v>
      </c>
      <c r="R190" s="12">
        <f t="shared" si="186"/>
        <v>0</v>
      </c>
      <c r="S190" s="12">
        <f t="shared" si="186"/>
        <v>771200</v>
      </c>
      <c r="T190" s="12">
        <f t="shared" si="186"/>
        <v>0</v>
      </c>
      <c r="U190" s="12">
        <f t="shared" si="186"/>
        <v>0</v>
      </c>
      <c r="V190" s="63">
        <f t="shared" si="186"/>
        <v>0</v>
      </c>
      <c r="W190" s="12">
        <f t="shared" si="186"/>
        <v>0</v>
      </c>
      <c r="X190" s="13"/>
    </row>
    <row r="191" spans="1:24" x14ac:dyDescent="0.2">
      <c r="A191" s="301"/>
      <c r="B191" s="295"/>
      <c r="C191" s="298"/>
      <c r="D191" s="3" t="s">
        <v>17</v>
      </c>
      <c r="E191" s="58">
        <v>2683.232</v>
      </c>
      <c r="F191" s="60">
        <v>6.02</v>
      </c>
      <c r="G191" s="55">
        <v>47.5</v>
      </c>
      <c r="H191" s="56">
        <v>16153.056639999999</v>
      </c>
      <c r="I191" s="56">
        <v>127453.52</v>
      </c>
      <c r="J191" s="2">
        <f>(E191*F191)</f>
        <v>16153.056639999999</v>
      </c>
      <c r="K191" s="2">
        <f>(E191*G191)</f>
        <v>127453.52</v>
      </c>
      <c r="L191" s="16">
        <f>SUM(J191,K191)</f>
        <v>143606.57664000001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301"/>
      <c r="B192" s="295"/>
      <c r="C192" s="298"/>
      <c r="D192" s="3" t="s">
        <v>18</v>
      </c>
      <c r="E192" s="58">
        <v>2601.973</v>
      </c>
      <c r="F192" s="60">
        <v>6.02</v>
      </c>
      <c r="G192" s="55">
        <v>47.5</v>
      </c>
      <c r="H192" s="56">
        <v>15663.877459999998</v>
      </c>
      <c r="I192" s="56">
        <v>123593.7175</v>
      </c>
      <c r="J192" s="2">
        <f>(E192*F192)</f>
        <v>15663.877459999998</v>
      </c>
      <c r="K192" s="2">
        <f t="shared" ref="K192:K193" si="187">(E192*G192)</f>
        <v>123593.7175</v>
      </c>
      <c r="L192" s="16">
        <f t="shared" ref="L192:L193" si="188">SUM(J192,K192)</f>
        <v>139257.59495999999</v>
      </c>
      <c r="M192" s="17">
        <f t="shared" ref="M192:N193" si="189">SUM(J192-H192)</f>
        <v>0</v>
      </c>
      <c r="N192" s="17">
        <f t="shared" si="189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4" x14ac:dyDescent="0.2">
      <c r="A193" s="302"/>
      <c r="B193" s="296"/>
      <c r="C193" s="299"/>
      <c r="D193" s="3" t="s">
        <v>19</v>
      </c>
      <c r="E193" s="67">
        <v>2719.7109999999998</v>
      </c>
      <c r="F193" s="60">
        <v>6.02</v>
      </c>
      <c r="G193" s="55">
        <v>47.5</v>
      </c>
      <c r="H193" s="56">
        <v>16372.660219999998</v>
      </c>
      <c r="I193" s="56">
        <v>129186.27249999999</v>
      </c>
      <c r="J193" s="2">
        <f>(E193*F193)</f>
        <v>16372.660219999998</v>
      </c>
      <c r="K193" s="2">
        <f t="shared" si="187"/>
        <v>129186.27249999999</v>
      </c>
      <c r="L193" s="16">
        <f t="shared" si="188"/>
        <v>145558.93271999998</v>
      </c>
      <c r="M193" s="17">
        <f t="shared" si="189"/>
        <v>0</v>
      </c>
      <c r="N193" s="17">
        <f t="shared" si="189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8004.9159999999993</v>
      </c>
      <c r="F194" s="12"/>
      <c r="G194" s="12"/>
      <c r="H194" s="12">
        <f t="shared" ref="H194:W194" si="190">SUM(H191,H192,H193)</f>
        <v>48189.594319999997</v>
      </c>
      <c r="I194" s="12">
        <f t="shared" si="190"/>
        <v>380233.51</v>
      </c>
      <c r="J194" s="12">
        <f t="shared" si="190"/>
        <v>48189.594319999997</v>
      </c>
      <c r="K194" s="12">
        <f t="shared" si="190"/>
        <v>380233.51</v>
      </c>
      <c r="L194" s="12">
        <f t="shared" si="190"/>
        <v>428423.10431999998</v>
      </c>
      <c r="M194" s="12">
        <f t="shared" si="190"/>
        <v>0</v>
      </c>
      <c r="N194" s="12">
        <f t="shared" si="190"/>
        <v>0</v>
      </c>
      <c r="O194" s="12">
        <f t="shared" si="190"/>
        <v>0</v>
      </c>
      <c r="P194" s="12">
        <f t="shared" si="190"/>
        <v>0</v>
      </c>
      <c r="Q194" s="12">
        <f t="shared" si="190"/>
        <v>0</v>
      </c>
      <c r="R194" s="12">
        <f t="shared" si="190"/>
        <v>0</v>
      </c>
      <c r="S194" s="12">
        <f t="shared" si="190"/>
        <v>0</v>
      </c>
      <c r="T194" s="12">
        <f t="shared" si="190"/>
        <v>0</v>
      </c>
      <c r="U194" s="12">
        <f t="shared" si="190"/>
        <v>0</v>
      </c>
      <c r="V194" s="63">
        <f t="shared" si="190"/>
        <v>0</v>
      </c>
      <c r="W194" s="12">
        <f t="shared" si="190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31341.195999999996</v>
      </c>
      <c r="F195" s="40"/>
      <c r="G195" s="40"/>
      <c r="H195" s="40">
        <f>SUM(H182+H186+H190+H194)</f>
        <v>188673.99992</v>
      </c>
      <c r="I195" s="40">
        <f t="shared" ref="I195:W195" si="191">SUM(I182+I186+I190+I194)</f>
        <v>1488706.81</v>
      </c>
      <c r="J195" s="40">
        <f t="shared" si="191"/>
        <v>188673.99992</v>
      </c>
      <c r="K195" s="40">
        <f t="shared" si="191"/>
        <v>1488706.81</v>
      </c>
      <c r="L195" s="40">
        <f t="shared" si="191"/>
        <v>1677380.8099199999</v>
      </c>
      <c r="M195" s="40">
        <f t="shared" si="191"/>
        <v>0</v>
      </c>
      <c r="N195" s="40">
        <f t="shared" si="191"/>
        <v>0</v>
      </c>
      <c r="O195" s="40">
        <f t="shared" si="191"/>
        <v>0</v>
      </c>
      <c r="P195" s="40">
        <f t="shared" si="191"/>
        <v>0</v>
      </c>
      <c r="Q195" s="40">
        <f t="shared" si="191"/>
        <v>0</v>
      </c>
      <c r="R195" s="40">
        <f t="shared" si="191"/>
        <v>0</v>
      </c>
      <c r="S195" s="40">
        <f t="shared" si="191"/>
        <v>771200</v>
      </c>
      <c r="T195" s="40">
        <f>(H195+P195)-R195</f>
        <v>188673.99992</v>
      </c>
      <c r="U195" s="40">
        <f>(I195+Q195)-S195</f>
        <v>717506.81</v>
      </c>
      <c r="V195" s="64">
        <f t="shared" si="191"/>
        <v>0</v>
      </c>
      <c r="W195" s="40">
        <f t="shared" si="191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E195+'2022'!E196</f>
        <v>358080.27799999999</v>
      </c>
      <c r="F196" s="27"/>
      <c r="G196" s="27"/>
      <c r="H196" s="27">
        <f>H195+'2022'!H196</f>
        <v>1720761.0759399999</v>
      </c>
      <c r="I196" s="27">
        <f>I195+'2022'!I196</f>
        <v>11536079.982000001</v>
      </c>
      <c r="J196" s="27">
        <f>J195+'2022'!J196</f>
        <v>1744513.6659199998</v>
      </c>
      <c r="K196" s="27">
        <f>K195+'2022'!K196</f>
        <v>11672203.786000002</v>
      </c>
      <c r="L196" s="27">
        <f>L195+'2022'!L196</f>
        <v>13416717.451920001</v>
      </c>
      <c r="M196" s="27">
        <f>M195+'2022'!M196</f>
        <v>23752.589979999961</v>
      </c>
      <c r="N196" s="27">
        <f>N195+'2022'!N196</f>
        <v>136123.80400000006</v>
      </c>
      <c r="O196" s="27">
        <f>O195+'2022'!O196</f>
        <v>0</v>
      </c>
      <c r="P196" s="27">
        <f>P195+'2022'!P196</f>
        <v>0</v>
      </c>
      <c r="Q196" s="27">
        <f>Q195+'2022'!Q196</f>
        <v>0</v>
      </c>
      <c r="R196" s="27">
        <f>R195+'2022'!R196</f>
        <v>133883.42000000001</v>
      </c>
      <c r="S196" s="27">
        <f>S195+'2022'!S196</f>
        <v>10489352.789999999</v>
      </c>
      <c r="T196" s="27">
        <f>(H196+P196)-R196</f>
        <v>1586877.65594</v>
      </c>
      <c r="U196" s="27">
        <f>(I196+Q196)-S196</f>
        <v>1046727.1920000017</v>
      </c>
      <c r="V196" s="27">
        <f>V195+'2022'!V196</f>
        <v>0</v>
      </c>
      <c r="W196" s="27">
        <f>W195+'2022'!W196</f>
        <v>0</v>
      </c>
      <c r="X196" s="27">
        <f>X195+'2022'!X196</f>
        <v>0</v>
      </c>
    </row>
    <row r="197" spans="1:24" ht="72" x14ac:dyDescent="0.2">
      <c r="A197" s="300">
        <v>11</v>
      </c>
      <c r="B197" s="294" t="s">
        <v>34</v>
      </c>
      <c r="C197" s="303" t="s">
        <v>30</v>
      </c>
      <c r="D197" s="3" t="s">
        <v>8</v>
      </c>
      <c r="E197" s="58">
        <v>171.31399999999999</v>
      </c>
      <c r="F197" s="60">
        <v>6.02</v>
      </c>
      <c r="G197" s="55">
        <v>95</v>
      </c>
      <c r="H197" s="56">
        <v>1031.3102799999999</v>
      </c>
      <c r="I197" s="193">
        <v>16274.83</v>
      </c>
      <c r="J197" s="2">
        <f>(E197*F197)</f>
        <v>1031.3102799999999</v>
      </c>
      <c r="K197" s="2">
        <f>(E197*G197)</f>
        <v>16274.83</v>
      </c>
      <c r="L197" s="16">
        <f>SUM(J197,K197)</f>
        <v>17306.14028</v>
      </c>
      <c r="M197" s="17">
        <f>SUM(J197-H197)</f>
        <v>0</v>
      </c>
      <c r="N197" s="17">
        <f>SUM(K197-I197)</f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 t="s">
        <v>109</v>
      </c>
    </row>
    <row r="198" spans="1:24" x14ac:dyDescent="0.2">
      <c r="A198" s="301"/>
      <c r="B198" s="295"/>
      <c r="C198" s="304"/>
      <c r="D198" s="3" t="s">
        <v>9</v>
      </c>
      <c r="E198" s="59">
        <v>147.709</v>
      </c>
      <c r="F198" s="60">
        <v>6.02</v>
      </c>
      <c r="G198" s="55">
        <v>95</v>
      </c>
      <c r="H198" s="56"/>
      <c r="I198" s="193"/>
      <c r="J198" s="2">
        <f>(E198*F198)</f>
        <v>889.20817999999997</v>
      </c>
      <c r="K198" s="2">
        <f t="shared" ref="K198:K199" si="192">(E198*G198)</f>
        <v>14032.355</v>
      </c>
      <c r="L198" s="16">
        <f t="shared" ref="L198:L200" si="193">SUM(J198,K198)</f>
        <v>14921.563179999999</v>
      </c>
      <c r="M198" s="17">
        <f t="shared" ref="M198:N200" si="194">SUM(J198-H198)</f>
        <v>889.20817999999997</v>
      </c>
      <c r="N198" s="17">
        <f t="shared" si="194"/>
        <v>14032.355</v>
      </c>
      <c r="O198" s="2"/>
      <c r="P198" s="2"/>
      <c r="Q198" s="2"/>
      <c r="R198" s="2"/>
      <c r="S198" s="62"/>
      <c r="T198" s="61"/>
      <c r="U198" s="61"/>
      <c r="V198" s="62"/>
      <c r="W198" s="1"/>
      <c r="X198" s="15"/>
    </row>
    <row r="199" spans="1:24" ht="23.25" customHeight="1" x14ac:dyDescent="0.2">
      <c r="A199" s="301"/>
      <c r="B199" s="295"/>
      <c r="C199" s="304"/>
      <c r="D199" s="69" t="s">
        <v>65</v>
      </c>
      <c r="E199" s="59">
        <v>197.01599999999999</v>
      </c>
      <c r="F199" s="60">
        <v>6.02</v>
      </c>
      <c r="G199" s="55">
        <v>95</v>
      </c>
      <c r="H199" s="56"/>
      <c r="I199" s="193"/>
      <c r="J199" s="2">
        <f>(E199*F199)</f>
        <v>1186.0363199999999</v>
      </c>
      <c r="K199" s="2">
        <f t="shared" si="192"/>
        <v>18716.52</v>
      </c>
      <c r="L199" s="16">
        <f t="shared" si="193"/>
        <v>19902.55632</v>
      </c>
      <c r="M199" s="17">
        <f t="shared" si="194"/>
        <v>1186.0363199999999</v>
      </c>
      <c r="N199" s="17">
        <f t="shared" si="194"/>
        <v>18716.52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4" ht="24" hidden="1" x14ac:dyDescent="0.2">
      <c r="A200" s="301"/>
      <c r="B200" s="295"/>
      <c r="C200" s="304"/>
      <c r="D200" s="69" t="s">
        <v>64</v>
      </c>
      <c r="E200" s="57"/>
      <c r="F200" s="60"/>
      <c r="G200" s="55"/>
      <c r="H200" s="56"/>
      <c r="I200" s="56"/>
      <c r="J200" s="16">
        <f t="shared" ref="J200" si="195">(E200*F200)</f>
        <v>0</v>
      </c>
      <c r="K200" s="16">
        <f>SUM(E200*G200)</f>
        <v>0</v>
      </c>
      <c r="L200" s="16">
        <f t="shared" si="193"/>
        <v>0</v>
      </c>
      <c r="M200" s="17">
        <f t="shared" si="194"/>
        <v>0</v>
      </c>
      <c r="N200" s="17">
        <f t="shared" si="194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301"/>
      <c r="B201" s="295"/>
      <c r="C201" s="304"/>
      <c r="D201" s="23" t="s">
        <v>52</v>
      </c>
      <c r="E201" s="12">
        <f>SUM(E197,E198,E199:E200)</f>
        <v>516.03899999999999</v>
      </c>
      <c r="F201" s="12"/>
      <c r="G201" s="12"/>
      <c r="H201" s="12">
        <f t="shared" ref="H201:W201" si="196">SUM(H197,H198,H199:H200)</f>
        <v>1031.3102799999999</v>
      </c>
      <c r="I201" s="12">
        <f t="shared" si="196"/>
        <v>16274.83</v>
      </c>
      <c r="J201" s="12">
        <f t="shared" si="196"/>
        <v>3106.5547799999995</v>
      </c>
      <c r="K201" s="12">
        <f t="shared" si="196"/>
        <v>49023.705000000002</v>
      </c>
      <c r="L201" s="12">
        <f t="shared" si="196"/>
        <v>52130.259779999993</v>
      </c>
      <c r="M201" s="12">
        <f t="shared" si="196"/>
        <v>2075.2444999999998</v>
      </c>
      <c r="N201" s="12">
        <f t="shared" si="196"/>
        <v>32748.875</v>
      </c>
      <c r="O201" s="12">
        <f t="shared" si="196"/>
        <v>0</v>
      </c>
      <c r="P201" s="12">
        <f t="shared" si="196"/>
        <v>0</v>
      </c>
      <c r="Q201" s="12">
        <f t="shared" si="196"/>
        <v>0</v>
      </c>
      <c r="R201" s="12">
        <f t="shared" si="196"/>
        <v>0</v>
      </c>
      <c r="S201" s="12">
        <f t="shared" si="196"/>
        <v>0</v>
      </c>
      <c r="T201" s="12">
        <f t="shared" si="196"/>
        <v>0</v>
      </c>
      <c r="U201" s="12">
        <f t="shared" si="196"/>
        <v>0</v>
      </c>
      <c r="V201" s="12">
        <f t="shared" si="196"/>
        <v>0</v>
      </c>
      <c r="W201" s="12">
        <f t="shared" si="196"/>
        <v>0</v>
      </c>
      <c r="X201" s="13"/>
    </row>
    <row r="202" spans="1:24" x14ac:dyDescent="0.2">
      <c r="A202" s="301"/>
      <c r="B202" s="295"/>
      <c r="C202" s="304"/>
      <c r="D202" s="3" t="s">
        <v>11</v>
      </c>
      <c r="E202" s="58">
        <v>191.43100000000001</v>
      </c>
      <c r="F202" s="60">
        <v>6.02</v>
      </c>
      <c r="G202" s="55">
        <v>95</v>
      </c>
      <c r="H202" s="56"/>
      <c r="I202" s="193"/>
      <c r="J202" s="2">
        <f>(E202*F202)</f>
        <v>1152.41462</v>
      </c>
      <c r="K202" s="2">
        <f>(E202*G202)</f>
        <v>18185.945</v>
      </c>
      <c r="L202" s="16">
        <f>SUM(J202,K202)</f>
        <v>19338.359619999999</v>
      </c>
      <c r="M202" s="17">
        <f>SUM(J202-H202)</f>
        <v>1152.41462</v>
      </c>
      <c r="N202" s="17">
        <f>SUM(K202-I202)</f>
        <v>18185.945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301"/>
      <c r="B203" s="295"/>
      <c r="C203" s="304"/>
      <c r="D203" s="3" t="s">
        <v>12</v>
      </c>
      <c r="E203" s="58">
        <v>212.762</v>
      </c>
      <c r="F203" s="60">
        <v>6.02</v>
      </c>
      <c r="G203" s="55">
        <v>95</v>
      </c>
      <c r="H203" s="56"/>
      <c r="I203" s="2"/>
      <c r="J203" s="2">
        <f>(E203*F203)</f>
        <v>1280.8272399999998</v>
      </c>
      <c r="K203" s="2">
        <f t="shared" ref="K203:K204" si="197">(E203*G203)</f>
        <v>20212.39</v>
      </c>
      <c r="L203" s="16">
        <f t="shared" ref="L203:L204" si="198">SUM(J203,K203)</f>
        <v>21493.217239999998</v>
      </c>
      <c r="M203" s="17">
        <f t="shared" ref="M203:N204" si="199">SUM(J203-H203)</f>
        <v>1280.8272399999998</v>
      </c>
      <c r="N203" s="17">
        <f t="shared" si="199"/>
        <v>20212.39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301"/>
      <c r="B204" s="296"/>
      <c r="C204" s="304"/>
      <c r="D204" s="3" t="s">
        <v>13</v>
      </c>
      <c r="E204" s="58">
        <v>205.96600000000001</v>
      </c>
      <c r="F204" s="60">
        <v>6.02</v>
      </c>
      <c r="G204" s="55">
        <v>95</v>
      </c>
      <c r="H204" s="56"/>
      <c r="I204" s="56"/>
      <c r="J204" s="2">
        <f>(E204*F204)</f>
        <v>1239.9153200000001</v>
      </c>
      <c r="K204" s="2">
        <f t="shared" si="197"/>
        <v>19566.77</v>
      </c>
      <c r="L204" s="16">
        <f t="shared" si="198"/>
        <v>20806.685320000001</v>
      </c>
      <c r="M204" s="17">
        <f t="shared" si="199"/>
        <v>1239.9153200000001</v>
      </c>
      <c r="N204" s="17">
        <f t="shared" si="199"/>
        <v>19566.77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301"/>
      <c r="B205" s="188"/>
      <c r="C205" s="304"/>
      <c r="D205" s="23" t="s">
        <v>53</v>
      </c>
      <c r="E205" s="12">
        <f>SUM(E202,E203,E204)</f>
        <v>610.15899999999999</v>
      </c>
      <c r="F205" s="12"/>
      <c r="G205" s="12"/>
      <c r="H205" s="29">
        <f>SUM(H202:H204)</f>
        <v>0</v>
      </c>
      <c r="I205" s="29">
        <f>SUM(I202:I204)</f>
        <v>0</v>
      </c>
      <c r="J205" s="12">
        <f t="shared" ref="J205:W205" si="200">SUM(J202,J203,J204)</f>
        <v>3673.1571800000002</v>
      </c>
      <c r="K205" s="12">
        <f t="shared" si="200"/>
        <v>57965.104999999996</v>
      </c>
      <c r="L205" s="12">
        <f t="shared" si="200"/>
        <v>61638.262180000005</v>
      </c>
      <c r="M205" s="12">
        <f t="shared" si="200"/>
        <v>3673.1571800000002</v>
      </c>
      <c r="N205" s="12">
        <f t="shared" si="200"/>
        <v>57965.104999999996</v>
      </c>
      <c r="O205" s="12">
        <f t="shared" si="200"/>
        <v>0</v>
      </c>
      <c r="P205" s="12">
        <f t="shared" si="200"/>
        <v>0</v>
      </c>
      <c r="Q205" s="12">
        <f t="shared" si="200"/>
        <v>0</v>
      </c>
      <c r="R205" s="12">
        <f t="shared" si="200"/>
        <v>0</v>
      </c>
      <c r="S205" s="12">
        <f t="shared" si="200"/>
        <v>0</v>
      </c>
      <c r="T205" s="12">
        <f t="shared" si="200"/>
        <v>0</v>
      </c>
      <c r="U205" s="12">
        <f t="shared" si="200"/>
        <v>0</v>
      </c>
      <c r="V205" s="63">
        <f t="shared" si="200"/>
        <v>0</v>
      </c>
      <c r="W205" s="12">
        <f t="shared" si="200"/>
        <v>0</v>
      </c>
      <c r="X205" s="13"/>
    </row>
    <row r="206" spans="1:24" x14ac:dyDescent="0.2">
      <c r="A206" s="301"/>
      <c r="B206" s="294" t="s">
        <v>29</v>
      </c>
      <c r="C206" s="304"/>
      <c r="D206" s="3" t="s">
        <v>14</v>
      </c>
      <c r="E206" s="58">
        <v>200.60900000000001</v>
      </c>
      <c r="F206" s="60">
        <v>6.02</v>
      </c>
      <c r="G206" s="55">
        <v>95</v>
      </c>
      <c r="H206" s="56"/>
      <c r="I206" s="56"/>
      <c r="J206" s="2">
        <f>(E206*F206)</f>
        <v>1207.6661799999999</v>
      </c>
      <c r="K206" s="2">
        <f>(E206*G206)</f>
        <v>19057.855</v>
      </c>
      <c r="L206" s="16">
        <f>SUM(J206,K206)</f>
        <v>20265.52118</v>
      </c>
      <c r="M206" s="17">
        <f>SUM(J206-H206)</f>
        <v>1207.6661799999999</v>
      </c>
      <c r="N206" s="17">
        <f>SUM(K206-I206)</f>
        <v>19057.855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301"/>
      <c r="B207" s="295"/>
      <c r="C207" s="304"/>
      <c r="D207" s="3" t="s">
        <v>15</v>
      </c>
      <c r="E207" s="58">
        <v>221.88399999999999</v>
      </c>
      <c r="F207" s="60">
        <v>6.02</v>
      </c>
      <c r="G207" s="55">
        <v>95</v>
      </c>
      <c r="H207" s="56"/>
      <c r="I207" s="56"/>
      <c r="J207" s="2">
        <f>(E207*F207)</f>
        <v>1335.7416799999999</v>
      </c>
      <c r="K207" s="2">
        <f t="shared" ref="K207:K208" si="201">(E207*G207)</f>
        <v>21078.98</v>
      </c>
      <c r="L207" s="16">
        <f t="shared" ref="L207:L208" si="202">SUM(J207,K207)</f>
        <v>22414.721679999999</v>
      </c>
      <c r="M207" s="17">
        <f t="shared" ref="M207:N208" si="203">SUM(J207-H207)</f>
        <v>1335.7416799999999</v>
      </c>
      <c r="N207" s="17">
        <f t="shared" si="203"/>
        <v>21078.98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4" x14ac:dyDescent="0.2">
      <c r="A208" s="301"/>
      <c r="B208" s="295"/>
      <c r="C208" s="304"/>
      <c r="D208" s="3" t="s">
        <v>16</v>
      </c>
      <c r="E208" s="67">
        <v>205.28800000000001</v>
      </c>
      <c r="F208" s="60">
        <v>6.02</v>
      </c>
      <c r="G208" s="55">
        <v>95</v>
      </c>
      <c r="H208" s="56"/>
      <c r="I208" s="56"/>
      <c r="J208" s="2">
        <f>(E208*F208)</f>
        <v>1235.83376</v>
      </c>
      <c r="K208" s="2">
        <f t="shared" si="201"/>
        <v>19502.36</v>
      </c>
      <c r="L208" s="16">
        <f t="shared" si="202"/>
        <v>20738.193760000002</v>
      </c>
      <c r="M208" s="17">
        <f t="shared" si="203"/>
        <v>1235.83376</v>
      </c>
      <c r="N208" s="17">
        <f t="shared" si="203"/>
        <v>19502.36</v>
      </c>
      <c r="O208" s="2"/>
      <c r="P208" s="2"/>
      <c r="Q208" s="2"/>
      <c r="R208" s="2"/>
      <c r="S208" s="62"/>
      <c r="T208" s="61"/>
      <c r="U208" s="61"/>
      <c r="V208" s="62"/>
      <c r="W208" s="1"/>
      <c r="X208" s="15"/>
    </row>
    <row r="209" spans="1:25" ht="24" x14ac:dyDescent="0.2">
      <c r="A209" s="301"/>
      <c r="B209" s="295"/>
      <c r="C209" s="304"/>
      <c r="D209" s="23" t="s">
        <v>54</v>
      </c>
      <c r="E209" s="12">
        <f>SUM(E206,E207,E208)</f>
        <v>627.78099999999995</v>
      </c>
      <c r="F209" s="12"/>
      <c r="G209" s="12"/>
      <c r="H209" s="29">
        <f>SUM(H206:H208)</f>
        <v>0</v>
      </c>
      <c r="I209" s="29">
        <f>SUM(I206:I208)</f>
        <v>0</v>
      </c>
      <c r="J209" s="12">
        <f t="shared" ref="J209:W209" si="204">SUM(J206,J207,J208)</f>
        <v>3779.2416199999998</v>
      </c>
      <c r="K209" s="12">
        <f t="shared" si="204"/>
        <v>59639.195</v>
      </c>
      <c r="L209" s="12">
        <f t="shared" si="204"/>
        <v>63418.43662</v>
      </c>
      <c r="M209" s="12">
        <f t="shared" si="204"/>
        <v>3779.2416199999998</v>
      </c>
      <c r="N209" s="12">
        <f t="shared" si="204"/>
        <v>59639.195</v>
      </c>
      <c r="O209" s="12">
        <f t="shared" si="204"/>
        <v>0</v>
      </c>
      <c r="P209" s="12">
        <f t="shared" si="204"/>
        <v>0</v>
      </c>
      <c r="Q209" s="12">
        <f t="shared" si="204"/>
        <v>0</v>
      </c>
      <c r="R209" s="12">
        <f t="shared" si="204"/>
        <v>0</v>
      </c>
      <c r="S209" s="12">
        <f t="shared" si="204"/>
        <v>0</v>
      </c>
      <c r="T209" s="12">
        <f t="shared" si="204"/>
        <v>0</v>
      </c>
      <c r="U209" s="12">
        <f t="shared" si="204"/>
        <v>0</v>
      </c>
      <c r="V209" s="63">
        <f t="shared" si="204"/>
        <v>0</v>
      </c>
      <c r="W209" s="12">
        <f t="shared" si="204"/>
        <v>0</v>
      </c>
      <c r="X209" s="13"/>
    </row>
    <row r="210" spans="1:25" x14ac:dyDescent="0.2">
      <c r="A210" s="301"/>
      <c r="B210" s="295"/>
      <c r="C210" s="304"/>
      <c r="D210" s="3" t="s">
        <v>17</v>
      </c>
      <c r="E210" s="58">
        <v>203.809</v>
      </c>
      <c r="F210" s="60">
        <v>6.02</v>
      </c>
      <c r="G210" s="55">
        <v>95</v>
      </c>
      <c r="H210" s="56"/>
      <c r="I210" s="56"/>
      <c r="J210" s="2">
        <f>(E210*F210)</f>
        <v>1226.9301799999998</v>
      </c>
      <c r="K210" s="2">
        <f>(E210*G210)</f>
        <v>19361.855</v>
      </c>
      <c r="L210" s="16">
        <f>SUM(J210,K210)</f>
        <v>20588.785179999999</v>
      </c>
      <c r="M210" s="17">
        <f>SUM(J210-H210)</f>
        <v>1226.9301799999998</v>
      </c>
      <c r="N210" s="17">
        <f>SUM(K210-I210)</f>
        <v>19361.855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5" x14ac:dyDescent="0.2">
      <c r="A211" s="301"/>
      <c r="B211" s="295"/>
      <c r="C211" s="304"/>
      <c r="D211" s="3" t="s">
        <v>18</v>
      </c>
      <c r="E211" s="58">
        <v>197.94399999999999</v>
      </c>
      <c r="F211" s="60">
        <v>6.02</v>
      </c>
      <c r="G211" s="55">
        <v>95</v>
      </c>
      <c r="H211" s="56"/>
      <c r="I211" s="56"/>
      <c r="J211" s="2">
        <f>(E211*F211)</f>
        <v>1191.6228799999999</v>
      </c>
      <c r="K211" s="2">
        <f t="shared" ref="K211:K212" si="205">(E211*G211)</f>
        <v>18804.68</v>
      </c>
      <c r="L211" s="16">
        <f t="shared" ref="L211:L212" si="206">SUM(J211,K211)</f>
        <v>19996.302879999999</v>
      </c>
      <c r="M211" s="17">
        <f t="shared" ref="M211:N212" si="207">SUM(J211-H211)</f>
        <v>1191.6228799999999</v>
      </c>
      <c r="N211" s="17">
        <f t="shared" si="207"/>
        <v>18804.68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302"/>
      <c r="B212" s="296"/>
      <c r="C212" s="305"/>
      <c r="D212" s="3" t="s">
        <v>19</v>
      </c>
      <c r="E212" s="67">
        <v>187.26900000000001</v>
      </c>
      <c r="F212" s="60">
        <v>6.02</v>
      </c>
      <c r="G212" s="55">
        <v>95</v>
      </c>
      <c r="H212" s="56"/>
      <c r="I212" s="56"/>
      <c r="J212" s="2">
        <f>(E212*F212)</f>
        <v>1127.3593799999999</v>
      </c>
      <c r="K212" s="2">
        <f t="shared" si="205"/>
        <v>17790.555</v>
      </c>
      <c r="L212" s="16">
        <f t="shared" si="206"/>
        <v>18917.914380000002</v>
      </c>
      <c r="M212" s="17">
        <f t="shared" si="207"/>
        <v>1127.3593799999999</v>
      </c>
      <c r="N212" s="17">
        <f t="shared" si="207"/>
        <v>17790.555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589.02199999999993</v>
      </c>
      <c r="F213" s="34"/>
      <c r="G213" s="34"/>
      <c r="H213" s="35">
        <f>SUM(H210:H212)</f>
        <v>0</v>
      </c>
      <c r="I213" s="35">
        <f>SUM(I210:I212)</f>
        <v>0</v>
      </c>
      <c r="J213" s="34">
        <f>SUM(J210:J212)</f>
        <v>3545.9124399999996</v>
      </c>
      <c r="K213" s="34">
        <f>SUM(K210:K212)</f>
        <v>55957.090000000004</v>
      </c>
      <c r="L213" s="34">
        <f>SUM(L210:L212)</f>
        <v>59503.002439999997</v>
      </c>
      <c r="M213" s="34">
        <f t="shared" ref="M213:W213" si="208">SUM(M199+M204+M208+M212)</f>
        <v>4789.1447800000005</v>
      </c>
      <c r="N213" s="34">
        <f t="shared" si="208"/>
        <v>75576.205000000002</v>
      </c>
      <c r="O213" s="34">
        <f t="shared" si="208"/>
        <v>0</v>
      </c>
      <c r="P213" s="34">
        <f t="shared" si="208"/>
        <v>0</v>
      </c>
      <c r="Q213" s="34">
        <f t="shared" si="208"/>
        <v>0</v>
      </c>
      <c r="R213" s="34">
        <f t="shared" si="208"/>
        <v>0</v>
      </c>
      <c r="S213" s="34">
        <f t="shared" si="208"/>
        <v>0</v>
      </c>
      <c r="T213" s="34">
        <f t="shared" si="208"/>
        <v>0</v>
      </c>
      <c r="U213" s="34">
        <f t="shared" si="208"/>
        <v>0</v>
      </c>
      <c r="V213" s="65">
        <f t="shared" si="208"/>
        <v>0</v>
      </c>
      <c r="W213" s="34">
        <f t="shared" si="208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2343.0010000000002</v>
      </c>
      <c r="F214" s="40"/>
      <c r="G214" s="40"/>
      <c r="H214" s="53">
        <f>SUM(H201,H205,H209,H213)</f>
        <v>1031.3102799999999</v>
      </c>
      <c r="I214" s="53">
        <f>SUM(I201,I205,I209,I213)</f>
        <v>16274.83</v>
      </c>
      <c r="J214" s="40">
        <f>SUM(J201,J205,J209,J213)</f>
        <v>14104.866019999999</v>
      </c>
      <c r="K214" s="40">
        <f>SUM(K213,K209,K205,K201)</f>
        <v>222585.09500000003</v>
      </c>
      <c r="L214" s="40">
        <f>SUM(L201,L205,L209,L213)</f>
        <v>236689.96101999999</v>
      </c>
      <c r="M214" s="40">
        <f>SUM(M201,M205,M209,M213)</f>
        <v>14316.78808</v>
      </c>
      <c r="N214" s="40">
        <f>SUM(N201,N205,N209,N213)</f>
        <v>225929.38</v>
      </c>
      <c r="O214" s="40">
        <f>SUM(O201,O205,O209,O213)</f>
        <v>0</v>
      </c>
      <c r="P214" s="40">
        <f t="shared" ref="P214:W214" si="209">SUM(P201,P205,P209,P213)</f>
        <v>0</v>
      </c>
      <c r="Q214" s="40">
        <f t="shared" si="209"/>
        <v>0</v>
      </c>
      <c r="R214" s="40">
        <f t="shared" si="209"/>
        <v>0</v>
      </c>
      <c r="S214" s="40">
        <f t="shared" si="209"/>
        <v>0</v>
      </c>
      <c r="T214" s="40">
        <f>(H214+P214)-R214</f>
        <v>1031.3102799999999</v>
      </c>
      <c r="U214" s="40">
        <f>(I214+Q214)-S214</f>
        <v>16274.83</v>
      </c>
      <c r="V214" s="40">
        <f t="shared" si="209"/>
        <v>0</v>
      </c>
      <c r="W214" s="40">
        <f t="shared" si="209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E214+'2022'!E215</f>
        <v>31835.678</v>
      </c>
      <c r="F215" s="27"/>
      <c r="G215" s="27"/>
      <c r="H215" s="27">
        <f>H214+'2022'!H215</f>
        <v>136034.85802000001</v>
      </c>
      <c r="I215" s="27">
        <f>I214+'2022'!I215</f>
        <v>1227463.5060000001</v>
      </c>
      <c r="J215" s="27">
        <f>J214+'2022'!J215</f>
        <v>151536.86007999998</v>
      </c>
      <c r="K215" s="27">
        <f>K214+'2022'!K215</f>
        <v>1461608.7120000001</v>
      </c>
      <c r="L215" s="27">
        <f>L214+'2022'!L215</f>
        <v>1464356.20159</v>
      </c>
      <c r="M215" s="27">
        <f>M214+'2022'!M215</f>
        <v>15520.360979999996</v>
      </c>
      <c r="N215" s="27">
        <f>N214+'2022'!N215</f>
        <v>239725.01700000002</v>
      </c>
      <c r="O215" s="27">
        <f>O214+'2022'!O215</f>
        <v>0</v>
      </c>
      <c r="P215" s="27">
        <f>P214+'2022'!P215</f>
        <v>0</v>
      </c>
      <c r="Q215" s="27">
        <f>Q214+'2022'!Q215</f>
        <v>0</v>
      </c>
      <c r="R215" s="27">
        <f>R214+'2022'!R215</f>
        <v>10484.59</v>
      </c>
      <c r="S215" s="27">
        <f>S214+'2022'!S215</f>
        <v>712182.31</v>
      </c>
      <c r="T215" s="27">
        <f>(H215+P215)-R215</f>
        <v>125550.26802000002</v>
      </c>
      <c r="U215" s="27">
        <f>(I215+Q215)-S215</f>
        <v>515281.196</v>
      </c>
      <c r="V215" s="27">
        <f>V214+'2022'!V215</f>
        <v>0</v>
      </c>
      <c r="W215" s="27">
        <f>W214+'2022'!W215</f>
        <v>0</v>
      </c>
      <c r="X215" s="27">
        <f>X214+'2022'!X215</f>
        <v>0</v>
      </c>
    </row>
    <row r="216" spans="1:25" ht="12.75" customHeight="1" x14ac:dyDescent="0.2">
      <c r="A216" s="300">
        <v>12</v>
      </c>
      <c r="B216" s="294" t="s">
        <v>34</v>
      </c>
      <c r="C216" s="297" t="s">
        <v>31</v>
      </c>
      <c r="D216" s="3" t="s">
        <v>8</v>
      </c>
      <c r="E216" s="58">
        <v>42.707000000000001</v>
      </c>
      <c r="F216" s="60">
        <v>6.02</v>
      </c>
      <c r="G216" s="55">
        <v>95</v>
      </c>
      <c r="H216" s="56">
        <v>257.09613999999999</v>
      </c>
      <c r="I216" s="193">
        <v>4057.165</v>
      </c>
      <c r="J216" s="2">
        <f>(E216*F216)</f>
        <v>257.09613999999999</v>
      </c>
      <c r="K216" s="2">
        <f>(E216*G216)</f>
        <v>4057.165</v>
      </c>
      <c r="L216" s="16">
        <f>SUM(J216,K216)</f>
        <v>4314.2611399999996</v>
      </c>
      <c r="M216" s="17">
        <f>SUM(J216-H216)</f>
        <v>0</v>
      </c>
      <c r="N216" s="17">
        <f>SUM(K216-I216)</f>
        <v>0</v>
      </c>
      <c r="O216" s="2"/>
      <c r="P216" s="2"/>
      <c r="Q216" s="2"/>
      <c r="R216" s="2"/>
      <c r="S216" s="225">
        <v>198558.61</v>
      </c>
      <c r="T216" s="61"/>
      <c r="U216" s="61"/>
      <c r="V216" s="62"/>
      <c r="W216" s="1"/>
      <c r="X216" s="15"/>
    </row>
    <row r="217" spans="1:25" x14ac:dyDescent="0.2">
      <c r="A217" s="301"/>
      <c r="B217" s="295"/>
      <c r="C217" s="298"/>
      <c r="D217" s="3" t="s">
        <v>9</v>
      </c>
      <c r="E217" s="58">
        <v>36.027000000000001</v>
      </c>
      <c r="F217" s="60">
        <v>6.02</v>
      </c>
      <c r="G217" s="55">
        <v>95</v>
      </c>
      <c r="H217" s="56">
        <v>216.88253999999998</v>
      </c>
      <c r="I217" s="193">
        <v>3422.5650000000001</v>
      </c>
      <c r="J217" s="2">
        <f t="shared" ref="J217:J219" si="210">(E217*F217)</f>
        <v>216.88253999999998</v>
      </c>
      <c r="K217" s="2">
        <f t="shared" ref="K217:K218" si="211">(E217*G217)</f>
        <v>3422.5650000000001</v>
      </c>
      <c r="L217" s="16">
        <f t="shared" ref="L217:L219" si="212">SUM(J217,K217)</f>
        <v>3639.4475400000001</v>
      </c>
      <c r="M217" s="17">
        <f t="shared" ref="M217:N219" si="213">SUM(J217-H217)</f>
        <v>0</v>
      </c>
      <c r="N217" s="17">
        <f t="shared" si="213"/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5" ht="24" hidden="1" x14ac:dyDescent="0.2">
      <c r="A218" s="301"/>
      <c r="B218" s="295"/>
      <c r="C218" s="298"/>
      <c r="D218" s="69" t="s">
        <v>63</v>
      </c>
      <c r="E218" s="59"/>
      <c r="F218" s="60">
        <v>6.02</v>
      </c>
      <c r="G218" s="55">
        <v>95</v>
      </c>
      <c r="H218" s="56">
        <v>0</v>
      </c>
      <c r="I218" s="56">
        <v>0</v>
      </c>
      <c r="J218" s="2">
        <f t="shared" si="210"/>
        <v>0</v>
      </c>
      <c r="K218" s="2">
        <f t="shared" si="211"/>
        <v>0</v>
      </c>
      <c r="L218" s="16">
        <f t="shared" si="212"/>
        <v>0</v>
      </c>
      <c r="M218" s="17">
        <f t="shared" si="213"/>
        <v>0</v>
      </c>
      <c r="N218" s="17">
        <f t="shared" si="213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301"/>
      <c r="B219" s="295"/>
      <c r="C219" s="298"/>
      <c r="D219" s="69" t="s">
        <v>65</v>
      </c>
      <c r="E219" s="57">
        <v>55.573999999999998</v>
      </c>
      <c r="F219" s="60">
        <v>6.02</v>
      </c>
      <c r="G219" s="55">
        <v>95</v>
      </c>
      <c r="H219" s="56">
        <v>334.55547999999999</v>
      </c>
      <c r="I219" s="193">
        <v>5279.53</v>
      </c>
      <c r="J219" s="16">
        <f t="shared" si="210"/>
        <v>334.55547999999999</v>
      </c>
      <c r="K219" s="16">
        <f>SUM(E219*G219)</f>
        <v>5279.53</v>
      </c>
      <c r="L219" s="16">
        <f t="shared" si="212"/>
        <v>5614.0854799999997</v>
      </c>
      <c r="M219" s="17">
        <f t="shared" si="213"/>
        <v>0</v>
      </c>
      <c r="N219" s="17">
        <f t="shared" si="213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301"/>
      <c r="B220" s="295"/>
      <c r="C220" s="298"/>
      <c r="D220" s="23" t="s">
        <v>52</v>
      </c>
      <c r="E220" s="12">
        <f>SUM(E216,E217,E218:E219)</f>
        <v>134.30799999999999</v>
      </c>
      <c r="F220" s="12"/>
      <c r="G220" s="12"/>
      <c r="H220" s="12">
        <f t="shared" ref="H220:W220" si="214">SUM(H216,H217,H218:H219)</f>
        <v>808.53415999999993</v>
      </c>
      <c r="I220" s="12">
        <f t="shared" si="214"/>
        <v>12759.259999999998</v>
      </c>
      <c r="J220" s="12">
        <f t="shared" si="214"/>
        <v>808.53415999999993</v>
      </c>
      <c r="K220" s="12">
        <f t="shared" si="214"/>
        <v>12759.259999999998</v>
      </c>
      <c r="L220" s="12">
        <f t="shared" si="214"/>
        <v>13567.794159999999</v>
      </c>
      <c r="M220" s="12">
        <f t="shared" si="214"/>
        <v>0</v>
      </c>
      <c r="N220" s="12">
        <f t="shared" si="214"/>
        <v>0</v>
      </c>
      <c r="O220" s="12">
        <f t="shared" si="214"/>
        <v>0</v>
      </c>
      <c r="P220" s="12">
        <f t="shared" si="214"/>
        <v>0</v>
      </c>
      <c r="Q220" s="12">
        <f t="shared" si="214"/>
        <v>0</v>
      </c>
      <c r="R220" s="12">
        <f t="shared" si="214"/>
        <v>0</v>
      </c>
      <c r="S220" s="12">
        <f t="shared" si="214"/>
        <v>198558.61</v>
      </c>
      <c r="T220" s="12">
        <f t="shared" si="214"/>
        <v>0</v>
      </c>
      <c r="U220" s="12">
        <f t="shared" si="214"/>
        <v>0</v>
      </c>
      <c r="V220" s="12">
        <f t="shared" si="214"/>
        <v>0</v>
      </c>
      <c r="W220" s="12">
        <f t="shared" si="214"/>
        <v>0</v>
      </c>
      <c r="X220" s="13"/>
    </row>
    <row r="221" spans="1:25" x14ac:dyDescent="0.2">
      <c r="A221" s="301"/>
      <c r="B221" s="295"/>
      <c r="C221" s="298"/>
      <c r="D221" s="3" t="s">
        <v>11</v>
      </c>
      <c r="E221" s="58">
        <v>62.241999999999997</v>
      </c>
      <c r="F221" s="60">
        <v>6.02</v>
      </c>
      <c r="G221" s="55">
        <v>95</v>
      </c>
      <c r="H221" s="56">
        <v>374.69683999999995</v>
      </c>
      <c r="I221" s="193">
        <v>5912.99</v>
      </c>
      <c r="J221" s="2">
        <f>(E221*F221)</f>
        <v>374.69683999999995</v>
      </c>
      <c r="K221" s="2">
        <f>(E221*G221)</f>
        <v>5912.99</v>
      </c>
      <c r="L221" s="16">
        <f>SUM(J221,K221)</f>
        <v>6287.6868399999994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301"/>
      <c r="B222" s="295"/>
      <c r="C222" s="298"/>
      <c r="D222" s="3" t="s">
        <v>12</v>
      </c>
      <c r="E222" s="58">
        <v>61.427</v>
      </c>
      <c r="F222" s="60">
        <v>6.02</v>
      </c>
      <c r="G222" s="55">
        <v>95</v>
      </c>
      <c r="H222" s="56">
        <v>369.79053999999996</v>
      </c>
      <c r="I222" s="56">
        <v>5835.5649999999996</v>
      </c>
      <c r="J222" s="2">
        <f>(E222*F222)</f>
        <v>369.79053999999996</v>
      </c>
      <c r="K222" s="2">
        <f t="shared" ref="K222:K223" si="215">(E222*G222)</f>
        <v>5835.5649999999996</v>
      </c>
      <c r="L222" s="16">
        <f t="shared" ref="L222:L223" si="216">SUM(J222,K222)</f>
        <v>6205.3555399999996</v>
      </c>
      <c r="M222" s="17">
        <f t="shared" ref="M222:N223" si="217">SUM(J222-H222)</f>
        <v>0</v>
      </c>
      <c r="N222" s="17">
        <f t="shared" si="217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301"/>
      <c r="B223" s="296"/>
      <c r="C223" s="298"/>
      <c r="D223" s="3" t="s">
        <v>13</v>
      </c>
      <c r="E223" s="58">
        <v>68.608999999999995</v>
      </c>
      <c r="F223" s="60">
        <v>6.02</v>
      </c>
      <c r="G223" s="55">
        <v>95</v>
      </c>
      <c r="H223" s="56">
        <v>413.02617999999995</v>
      </c>
      <c r="I223" s="56">
        <v>6517.8549999999996</v>
      </c>
      <c r="J223" s="2">
        <f>(E223*F223)</f>
        <v>413.02617999999995</v>
      </c>
      <c r="K223" s="2">
        <f t="shared" si="215"/>
        <v>6517.8549999999996</v>
      </c>
      <c r="L223" s="16">
        <f t="shared" si="216"/>
        <v>6930.8811799999994</v>
      </c>
      <c r="M223" s="17">
        <f t="shared" si="217"/>
        <v>0</v>
      </c>
      <c r="N223" s="17">
        <f t="shared" si="217"/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301"/>
      <c r="B224" s="188"/>
      <c r="C224" s="298"/>
      <c r="D224" s="23" t="s">
        <v>53</v>
      </c>
      <c r="E224" s="12">
        <f>SUM(E221,E222,E223)</f>
        <v>192.27799999999999</v>
      </c>
      <c r="F224" s="12"/>
      <c r="G224" s="12"/>
      <c r="H224" s="29">
        <f>SUM(H221:H223)</f>
        <v>1157.5135599999999</v>
      </c>
      <c r="I224" s="29">
        <f>SUM(I221:I223)</f>
        <v>18266.41</v>
      </c>
      <c r="J224" s="12">
        <f t="shared" ref="J224:W224" si="218">SUM(J221,J222,J223)</f>
        <v>1157.5135599999999</v>
      </c>
      <c r="K224" s="12">
        <f t="shared" si="218"/>
        <v>18266.41</v>
      </c>
      <c r="L224" s="12">
        <f t="shared" si="218"/>
        <v>19423.923559999999</v>
      </c>
      <c r="M224" s="12">
        <f t="shared" si="218"/>
        <v>0</v>
      </c>
      <c r="N224" s="12">
        <f t="shared" si="218"/>
        <v>0</v>
      </c>
      <c r="O224" s="12">
        <f t="shared" si="218"/>
        <v>0</v>
      </c>
      <c r="P224" s="12">
        <f t="shared" si="218"/>
        <v>0</v>
      </c>
      <c r="Q224" s="12">
        <f t="shared" si="218"/>
        <v>0</v>
      </c>
      <c r="R224" s="12">
        <f t="shared" si="218"/>
        <v>0</v>
      </c>
      <c r="S224" s="12">
        <f t="shared" si="218"/>
        <v>0</v>
      </c>
      <c r="T224" s="12">
        <f t="shared" si="218"/>
        <v>0</v>
      </c>
      <c r="U224" s="12">
        <f t="shared" si="218"/>
        <v>0</v>
      </c>
      <c r="V224" s="63">
        <f t="shared" si="218"/>
        <v>0</v>
      </c>
      <c r="W224" s="12">
        <f t="shared" si="218"/>
        <v>0</v>
      </c>
      <c r="X224" s="13"/>
    </row>
    <row r="225" spans="1:24" x14ac:dyDescent="0.2">
      <c r="A225" s="301"/>
      <c r="B225" s="294" t="s">
        <v>29</v>
      </c>
      <c r="C225" s="298"/>
      <c r="D225" s="3" t="s">
        <v>14</v>
      </c>
      <c r="E225" s="58">
        <v>63.442999999999998</v>
      </c>
      <c r="F225" s="60">
        <v>6.02</v>
      </c>
      <c r="G225" s="55">
        <v>95</v>
      </c>
      <c r="H225" s="56">
        <v>381.92685999999998</v>
      </c>
      <c r="I225" s="56">
        <v>6027.085</v>
      </c>
      <c r="J225" s="2">
        <f>(E225*F225)</f>
        <v>381.92685999999998</v>
      </c>
      <c r="K225" s="2">
        <f>(E225*G225)</f>
        <v>6027.085</v>
      </c>
      <c r="L225" s="16">
        <f>SUM(J225,K225)</f>
        <v>6409.0118599999996</v>
      </c>
      <c r="M225" s="17">
        <f>SUM(J225-H225)</f>
        <v>0</v>
      </c>
      <c r="N225" s="17">
        <f>SUM(K225-I225)</f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301"/>
      <c r="B226" s="295"/>
      <c r="C226" s="298"/>
      <c r="D226" s="3" t="s">
        <v>15</v>
      </c>
      <c r="E226" s="58">
        <v>67.599000000000004</v>
      </c>
      <c r="F226" s="60">
        <v>6.02</v>
      </c>
      <c r="G226" s="55">
        <v>95</v>
      </c>
      <c r="H226" s="56">
        <v>406.94598000000002</v>
      </c>
      <c r="I226" s="56">
        <v>6421.9050000000007</v>
      </c>
      <c r="J226" s="2">
        <f>(E226*F226)</f>
        <v>406.94598000000002</v>
      </c>
      <c r="K226" s="2">
        <f t="shared" ref="K226:K227" si="219">(E226*G226)</f>
        <v>6421.9050000000007</v>
      </c>
      <c r="L226" s="16">
        <f t="shared" ref="L226:L227" si="220">SUM(J226,K226)</f>
        <v>6828.8509800000011</v>
      </c>
      <c r="M226" s="17">
        <f t="shared" ref="M226:N227" si="221">SUM(J226-H226)</f>
        <v>0</v>
      </c>
      <c r="N226" s="17">
        <f t="shared" si="221"/>
        <v>0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301"/>
      <c r="B227" s="295"/>
      <c r="C227" s="298"/>
      <c r="D227" s="3" t="s">
        <v>16</v>
      </c>
      <c r="E227" s="67">
        <v>67.349000000000004</v>
      </c>
      <c r="F227" s="60">
        <v>6.02</v>
      </c>
      <c r="G227" s="55">
        <v>95</v>
      </c>
      <c r="H227" s="56">
        <v>405.44097999999997</v>
      </c>
      <c r="I227" s="56">
        <v>6398.1550000000007</v>
      </c>
      <c r="J227" s="2">
        <f>(E227*F227)</f>
        <v>405.44097999999997</v>
      </c>
      <c r="K227" s="2">
        <f t="shared" si="219"/>
        <v>6398.1550000000007</v>
      </c>
      <c r="L227" s="16">
        <f t="shared" si="220"/>
        <v>6803.595980000001</v>
      </c>
      <c r="M227" s="17">
        <f t="shared" si="221"/>
        <v>0</v>
      </c>
      <c r="N227" s="17">
        <f t="shared" si="221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301"/>
      <c r="B228" s="295"/>
      <c r="C228" s="298"/>
      <c r="D228" s="23" t="s">
        <v>54</v>
      </c>
      <c r="E228" s="12">
        <f>SUM(E225,E226,E227)</f>
        <v>198.39100000000002</v>
      </c>
      <c r="F228" s="12"/>
      <c r="G228" s="12"/>
      <c r="H228" s="29">
        <f>SUM(H225:H227)</f>
        <v>1194.3138199999999</v>
      </c>
      <c r="I228" s="29">
        <f>SUM(I225:I227)</f>
        <v>18847.145000000004</v>
      </c>
      <c r="J228" s="12">
        <f t="shared" ref="J228:W228" si="222">SUM(J225,J226,J227)</f>
        <v>1194.3138199999999</v>
      </c>
      <c r="K228" s="12">
        <f t="shared" si="222"/>
        <v>18847.145000000004</v>
      </c>
      <c r="L228" s="12">
        <f t="shared" si="222"/>
        <v>20041.458820000003</v>
      </c>
      <c r="M228" s="12">
        <f t="shared" si="222"/>
        <v>0</v>
      </c>
      <c r="N228" s="12">
        <f t="shared" si="222"/>
        <v>0</v>
      </c>
      <c r="O228" s="12">
        <f t="shared" si="222"/>
        <v>0</v>
      </c>
      <c r="P228" s="12">
        <f t="shared" si="222"/>
        <v>0</v>
      </c>
      <c r="Q228" s="12">
        <f t="shared" si="222"/>
        <v>0</v>
      </c>
      <c r="R228" s="12">
        <f t="shared" si="222"/>
        <v>0</v>
      </c>
      <c r="S228" s="12">
        <f t="shared" si="222"/>
        <v>0</v>
      </c>
      <c r="T228" s="12">
        <f t="shared" si="222"/>
        <v>0</v>
      </c>
      <c r="U228" s="12">
        <f t="shared" si="222"/>
        <v>0</v>
      </c>
      <c r="V228" s="63">
        <f t="shared" si="222"/>
        <v>0</v>
      </c>
      <c r="W228" s="12">
        <f t="shared" si="222"/>
        <v>0</v>
      </c>
      <c r="X228" s="13"/>
    </row>
    <row r="229" spans="1:24" x14ac:dyDescent="0.2">
      <c r="A229" s="301"/>
      <c r="B229" s="295"/>
      <c r="C229" s="298"/>
      <c r="D229" s="3" t="s">
        <v>17</v>
      </c>
      <c r="E229" s="58">
        <v>64.233999999999995</v>
      </c>
      <c r="F229" s="60">
        <v>6.02</v>
      </c>
      <c r="G229" s="55">
        <v>95</v>
      </c>
      <c r="H229" s="56">
        <v>386.68867999999992</v>
      </c>
      <c r="I229" s="56">
        <v>6102.23</v>
      </c>
      <c r="J229" s="2">
        <f>(E229*F229)</f>
        <v>386.68867999999992</v>
      </c>
      <c r="K229" s="2">
        <f>(E229*G229)</f>
        <v>6102.23</v>
      </c>
      <c r="L229" s="16">
        <f>SUM(J229,K229)</f>
        <v>6488.9186799999998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301"/>
      <c r="B230" s="295"/>
      <c r="C230" s="298"/>
      <c r="D230" s="3" t="s">
        <v>18</v>
      </c>
      <c r="E230" s="58">
        <v>56.899000000000001</v>
      </c>
      <c r="F230" s="60">
        <v>6.02</v>
      </c>
      <c r="G230" s="55">
        <v>95</v>
      </c>
      <c r="H230" s="56">
        <v>342.53197999999998</v>
      </c>
      <c r="I230" s="56">
        <v>5405.4049999999997</v>
      </c>
      <c r="J230" s="2">
        <f>(E230*F230)</f>
        <v>342.53197999999998</v>
      </c>
      <c r="K230" s="2">
        <f t="shared" ref="K230:K231" si="223">(E230*G230)</f>
        <v>5405.4049999999997</v>
      </c>
      <c r="L230" s="16">
        <f t="shared" ref="L230:L231" si="224">SUM(J230,K230)</f>
        <v>5747.9369799999995</v>
      </c>
      <c r="M230" s="17">
        <f t="shared" ref="M230:N231" si="225">SUM(J230-H230)</f>
        <v>0</v>
      </c>
      <c r="N230" s="17">
        <f t="shared" si="225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302"/>
      <c r="B231" s="296"/>
      <c r="C231" s="299"/>
      <c r="D231" s="3" t="s">
        <v>19</v>
      </c>
      <c r="E231" s="59">
        <v>49.62</v>
      </c>
      <c r="F231" s="60">
        <v>6.02</v>
      </c>
      <c r="G231" s="55">
        <v>95</v>
      </c>
      <c r="H231" s="56">
        <v>298.71239999999995</v>
      </c>
      <c r="I231" s="56">
        <v>4713.8999999999996</v>
      </c>
      <c r="J231" s="2">
        <f>(E231*F231)</f>
        <v>298.71239999999995</v>
      </c>
      <c r="K231" s="2">
        <f t="shared" si="223"/>
        <v>4713.8999999999996</v>
      </c>
      <c r="L231" s="16">
        <f t="shared" si="224"/>
        <v>5012.6124</v>
      </c>
      <c r="M231" s="17">
        <f t="shared" si="225"/>
        <v>0</v>
      </c>
      <c r="N231" s="17">
        <f t="shared" si="225"/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170.75299999999999</v>
      </c>
      <c r="F232" s="12"/>
      <c r="G232" s="12"/>
      <c r="H232" s="29">
        <f>SUM(H229:H231)</f>
        <v>1027.9330599999998</v>
      </c>
      <c r="I232" s="29">
        <f>SUM(I229:I231)</f>
        <v>16221.534999999998</v>
      </c>
      <c r="J232" s="12">
        <f t="shared" ref="J232:W232" si="226">SUM(J229,J230,J231)</f>
        <v>1027.9330599999998</v>
      </c>
      <c r="K232" s="12">
        <f t="shared" si="226"/>
        <v>16221.534999999998</v>
      </c>
      <c r="L232" s="12">
        <f t="shared" si="226"/>
        <v>17249.468059999999</v>
      </c>
      <c r="M232" s="12">
        <f t="shared" si="226"/>
        <v>0</v>
      </c>
      <c r="N232" s="12">
        <f t="shared" si="226"/>
        <v>0</v>
      </c>
      <c r="O232" s="12">
        <f t="shared" si="226"/>
        <v>0</v>
      </c>
      <c r="P232" s="12">
        <f t="shared" si="226"/>
        <v>0</v>
      </c>
      <c r="Q232" s="12">
        <f t="shared" si="226"/>
        <v>0</v>
      </c>
      <c r="R232" s="12">
        <f t="shared" si="226"/>
        <v>0</v>
      </c>
      <c r="S232" s="12">
        <f t="shared" si="226"/>
        <v>0</v>
      </c>
      <c r="T232" s="12">
        <f t="shared" si="226"/>
        <v>0</v>
      </c>
      <c r="U232" s="12">
        <f t="shared" si="226"/>
        <v>0</v>
      </c>
      <c r="V232" s="63">
        <f t="shared" si="226"/>
        <v>0</v>
      </c>
      <c r="W232" s="12">
        <f t="shared" si="226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695.73</v>
      </c>
      <c r="F233" s="40"/>
      <c r="G233" s="40"/>
      <c r="H233" s="41">
        <f>SUM(H220,H224,H228,H232)</f>
        <v>4188.2945999999993</v>
      </c>
      <c r="I233" s="41">
        <f>SUM(I220,I224,I228,I232)</f>
        <v>66094.350000000006</v>
      </c>
      <c r="J233" s="40">
        <f t="shared" ref="J233:W233" si="227">SUM(J220+J224+J228+J232)</f>
        <v>4188.2945999999993</v>
      </c>
      <c r="K233" s="40">
        <f t="shared" si="227"/>
        <v>66094.350000000006</v>
      </c>
      <c r="L233" s="40">
        <f t="shared" si="227"/>
        <v>70282.6446</v>
      </c>
      <c r="M233" s="40">
        <f t="shared" si="227"/>
        <v>0</v>
      </c>
      <c r="N233" s="40">
        <f t="shared" si="227"/>
        <v>0</v>
      </c>
      <c r="O233" s="40">
        <f t="shared" si="227"/>
        <v>0</v>
      </c>
      <c r="P233" s="40">
        <f t="shared" si="227"/>
        <v>0</v>
      </c>
      <c r="Q233" s="40">
        <f t="shared" si="227"/>
        <v>0</v>
      </c>
      <c r="R233" s="40">
        <f t="shared" si="227"/>
        <v>0</v>
      </c>
      <c r="S233" s="40">
        <f t="shared" si="227"/>
        <v>198558.61</v>
      </c>
      <c r="T233" s="40">
        <f>(H233+P233)-R233</f>
        <v>4188.2945999999993</v>
      </c>
      <c r="U233" s="40">
        <f>(I233+Q233)-S233</f>
        <v>-132464.25999999998</v>
      </c>
      <c r="V233" s="64">
        <f t="shared" si="227"/>
        <v>0</v>
      </c>
      <c r="W233" s="40">
        <f t="shared" si="227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E233+'2022'!E234</f>
        <v>7597.5709999999999</v>
      </c>
      <c r="F234" s="27"/>
      <c r="G234" s="27"/>
      <c r="H234" s="27">
        <f>H233+'2022'!H234</f>
        <v>37904.209819999996</v>
      </c>
      <c r="I234" s="27">
        <f>I233+'2022'!I234</f>
        <v>403123.78200000001</v>
      </c>
      <c r="J234" s="27">
        <f>J233+'2022'!J234</f>
        <v>38594.694929999998</v>
      </c>
      <c r="K234" s="27">
        <f>K233+'2022'!K234</f>
        <v>410822.09600000002</v>
      </c>
      <c r="L234" s="27">
        <f>L233+'2022'!L234</f>
        <v>449416.79093000002</v>
      </c>
      <c r="M234" s="27">
        <f>M233+'2022'!M234</f>
        <v>690.48510999999849</v>
      </c>
      <c r="N234" s="27">
        <f>N233+'2022'!N234</f>
        <v>7698.3140000000021</v>
      </c>
      <c r="O234" s="27">
        <f>O233+'2022'!O234</f>
        <v>0</v>
      </c>
      <c r="P234" s="27">
        <f>P233+'2022'!P234</f>
        <v>0</v>
      </c>
      <c r="Q234" s="27">
        <f>Q233+'2022'!Q234</f>
        <v>0</v>
      </c>
      <c r="R234" s="27">
        <f>R233+'2022'!R234</f>
        <v>3247.53</v>
      </c>
      <c r="S234" s="27">
        <f>S233+'2022'!S234</f>
        <v>326135.78000000003</v>
      </c>
      <c r="T234" s="27">
        <f>(H234+P234)-R234</f>
        <v>34656.679819999998</v>
      </c>
      <c r="U234" s="27">
        <f>(I234+Q234)-S234</f>
        <v>76988.001999999979</v>
      </c>
      <c r="V234" s="27">
        <f>V233+'2022'!V234</f>
        <v>0</v>
      </c>
      <c r="W234" s="27">
        <f>W233+'2022'!W234</f>
        <v>0</v>
      </c>
      <c r="X234" s="27">
        <f>X233+'2022'!X234</f>
        <v>0</v>
      </c>
    </row>
    <row r="235" spans="1:24" x14ac:dyDescent="0.2">
      <c r="A235" s="291">
        <v>13</v>
      </c>
      <c r="B235" s="294" t="s">
        <v>35</v>
      </c>
      <c r="C235" s="297" t="s">
        <v>28</v>
      </c>
      <c r="D235" s="3" t="s">
        <v>8</v>
      </c>
      <c r="E235" s="58">
        <v>156.238</v>
      </c>
      <c r="F235" s="60">
        <v>6.02</v>
      </c>
      <c r="G235" s="55">
        <v>95</v>
      </c>
      <c r="H235" s="56">
        <v>940.55275999999992</v>
      </c>
      <c r="I235" s="193">
        <v>14842.61</v>
      </c>
      <c r="J235" s="2">
        <f>(E235*F235)</f>
        <v>940.55275999999992</v>
      </c>
      <c r="K235" s="2">
        <f>(E235*G235)</f>
        <v>14842.61</v>
      </c>
      <c r="L235" s="16">
        <f>SUM(J235,K235)</f>
        <v>15783.162760000001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292"/>
      <c r="B236" s="295"/>
      <c r="C236" s="298"/>
      <c r="D236" s="3" t="s">
        <v>9</v>
      </c>
      <c r="E236" s="59">
        <v>258.25900000000001</v>
      </c>
      <c r="F236" s="60">
        <v>6.02</v>
      </c>
      <c r="G236" s="55">
        <v>95</v>
      </c>
      <c r="H236" s="56">
        <v>1554.7191800000001</v>
      </c>
      <c r="I236" s="193">
        <v>24534.605000000003</v>
      </c>
      <c r="J236" s="2">
        <f>(E236*F236)</f>
        <v>1554.7191800000001</v>
      </c>
      <c r="K236" s="2">
        <f t="shared" ref="K236:K237" si="228">(E236*G236)</f>
        <v>24534.605000000003</v>
      </c>
      <c r="L236" s="16">
        <f t="shared" ref="L236:L238" si="229">SUM(J236,K236)</f>
        <v>26089.324180000003</v>
      </c>
      <c r="M236" s="17">
        <f t="shared" ref="M236:N238" si="230">SUM(J236-H236)</f>
        <v>0</v>
      </c>
      <c r="N236" s="17">
        <f t="shared" si="230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292"/>
      <c r="B237" s="295"/>
      <c r="C237" s="298"/>
      <c r="D237" s="69" t="s">
        <v>65</v>
      </c>
      <c r="E237" s="59">
        <v>284.392</v>
      </c>
      <c r="F237" s="60">
        <v>6.02</v>
      </c>
      <c r="G237" s="55">
        <v>95</v>
      </c>
      <c r="H237" s="56">
        <v>1712.0398399999999</v>
      </c>
      <c r="I237" s="193">
        <v>27017.239999999998</v>
      </c>
      <c r="J237" s="2">
        <f>(E237*F237)</f>
        <v>1712.0398399999999</v>
      </c>
      <c r="K237" s="2">
        <f t="shared" si="228"/>
        <v>27017.239999999998</v>
      </c>
      <c r="L237" s="16">
        <f t="shared" si="229"/>
        <v>28729.279839999999</v>
      </c>
      <c r="M237" s="17">
        <f t="shared" si="230"/>
        <v>0</v>
      </c>
      <c r="N237" s="17">
        <f t="shared" si="230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292"/>
      <c r="B238" s="295"/>
      <c r="C238" s="298"/>
      <c r="D238" s="69" t="s">
        <v>64</v>
      </c>
      <c r="E238" s="57"/>
      <c r="F238" s="60"/>
      <c r="G238" s="55"/>
      <c r="H238" s="56"/>
      <c r="I238" s="56"/>
      <c r="J238" s="16">
        <f t="shared" ref="J238" si="231">(E238*F238)</f>
        <v>0</v>
      </c>
      <c r="K238" s="16">
        <f>SUM(E238*G238)</f>
        <v>0</v>
      </c>
      <c r="L238" s="16">
        <f t="shared" si="229"/>
        <v>0</v>
      </c>
      <c r="M238" s="17">
        <f t="shared" si="230"/>
        <v>0</v>
      </c>
      <c r="N238" s="17">
        <f t="shared" si="230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292"/>
      <c r="B239" s="295"/>
      <c r="C239" s="298"/>
      <c r="D239" s="23" t="s">
        <v>52</v>
      </c>
      <c r="E239" s="12">
        <f>SUM(E235,E236,E237:E238)</f>
        <v>698.88900000000001</v>
      </c>
      <c r="F239" s="12"/>
      <c r="G239" s="12"/>
      <c r="H239" s="12">
        <f t="shared" ref="H239:W239" si="232">SUM(H235,H236,H237:H238)</f>
        <v>4207.31178</v>
      </c>
      <c r="I239" s="12">
        <f t="shared" si="232"/>
        <v>66394.455000000002</v>
      </c>
      <c r="J239" s="12">
        <f t="shared" si="232"/>
        <v>4207.31178</v>
      </c>
      <c r="K239" s="12">
        <f t="shared" si="232"/>
        <v>66394.455000000002</v>
      </c>
      <c r="L239" s="12">
        <f t="shared" si="232"/>
        <v>70601.766780000005</v>
      </c>
      <c r="M239" s="12">
        <f t="shared" si="232"/>
        <v>0</v>
      </c>
      <c r="N239" s="12">
        <f t="shared" si="232"/>
        <v>0</v>
      </c>
      <c r="O239" s="12">
        <f t="shared" si="232"/>
        <v>0</v>
      </c>
      <c r="P239" s="12">
        <f t="shared" si="232"/>
        <v>0</v>
      </c>
      <c r="Q239" s="12">
        <f t="shared" si="232"/>
        <v>0</v>
      </c>
      <c r="R239" s="12">
        <f t="shared" si="232"/>
        <v>0</v>
      </c>
      <c r="S239" s="12">
        <f t="shared" si="232"/>
        <v>0</v>
      </c>
      <c r="T239" s="12">
        <f t="shared" si="232"/>
        <v>0</v>
      </c>
      <c r="U239" s="12">
        <f t="shared" si="232"/>
        <v>0</v>
      </c>
      <c r="V239" s="12">
        <f t="shared" si="232"/>
        <v>0</v>
      </c>
      <c r="W239" s="12">
        <f t="shared" si="232"/>
        <v>0</v>
      </c>
      <c r="X239" s="13"/>
    </row>
    <row r="240" spans="1:24" x14ac:dyDescent="0.2">
      <c r="A240" s="292"/>
      <c r="B240" s="295"/>
      <c r="C240" s="298"/>
      <c r="D240" s="3" t="s">
        <v>11</v>
      </c>
      <c r="E240" s="58">
        <v>126.598</v>
      </c>
      <c r="F240" s="60">
        <v>6.02</v>
      </c>
      <c r="G240" s="55">
        <v>95</v>
      </c>
      <c r="H240" s="56">
        <v>762.11995999999999</v>
      </c>
      <c r="I240" s="193">
        <v>12026.81</v>
      </c>
      <c r="J240" s="2">
        <f>(E240*F240)</f>
        <v>762.11995999999999</v>
      </c>
      <c r="K240" s="2">
        <f>(E240*G240)</f>
        <v>12026.81</v>
      </c>
      <c r="L240" s="16">
        <f>SUM(J240,K240)</f>
        <v>12788.929959999999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292"/>
      <c r="B241" s="295"/>
      <c r="C241" s="298"/>
      <c r="D241" s="3" t="s">
        <v>12</v>
      </c>
      <c r="E241" s="58">
        <v>221.85599999999999</v>
      </c>
      <c r="F241" s="60">
        <v>6.02</v>
      </c>
      <c r="G241" s="55">
        <v>95</v>
      </c>
      <c r="H241" s="56">
        <v>1335.5731199999998</v>
      </c>
      <c r="I241" s="56">
        <v>21076.32</v>
      </c>
      <c r="J241" s="2">
        <f>(E241*F241)</f>
        <v>1335.5731199999998</v>
      </c>
      <c r="K241" s="2">
        <f t="shared" ref="K241:K242" si="233">(E241*G241)</f>
        <v>21076.32</v>
      </c>
      <c r="L241" s="16">
        <f t="shared" ref="L241:L242" si="234">SUM(J241,K241)</f>
        <v>22411.893120000001</v>
      </c>
      <c r="M241" s="17">
        <f t="shared" ref="M241:N242" si="235">SUM(J241-H241)</f>
        <v>0</v>
      </c>
      <c r="N241" s="17">
        <f t="shared" si="235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292"/>
      <c r="B242" s="296"/>
      <c r="C242" s="298"/>
      <c r="D242" s="3" t="s">
        <v>13</v>
      </c>
      <c r="E242" s="58">
        <v>262.96100000000001</v>
      </c>
      <c r="F242" s="60">
        <v>6.02</v>
      </c>
      <c r="G242" s="55">
        <v>95</v>
      </c>
      <c r="H242" s="56">
        <v>1583.02522</v>
      </c>
      <c r="I242" s="56">
        <v>24981.295000000002</v>
      </c>
      <c r="J242" s="2">
        <f>(E242*F242)</f>
        <v>1583.02522</v>
      </c>
      <c r="K242" s="2">
        <f t="shared" si="233"/>
        <v>24981.295000000002</v>
      </c>
      <c r="L242" s="16">
        <f t="shared" si="234"/>
        <v>26564.320220000001</v>
      </c>
      <c r="M242" s="17">
        <f t="shared" si="235"/>
        <v>0</v>
      </c>
      <c r="N242" s="17">
        <f t="shared" si="235"/>
        <v>0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292"/>
      <c r="B243" s="188"/>
      <c r="C243" s="298"/>
      <c r="D243" s="23" t="s">
        <v>53</v>
      </c>
      <c r="E243" s="12">
        <f>SUM(E240,E241,E242)</f>
        <v>611.41499999999996</v>
      </c>
      <c r="F243" s="12"/>
      <c r="G243" s="12"/>
      <c r="H243" s="12">
        <f t="shared" ref="H243:W243" si="236">SUM(H240,H241,H242)</f>
        <v>3680.7183</v>
      </c>
      <c r="I243" s="12">
        <f t="shared" si="236"/>
        <v>58084.425000000003</v>
      </c>
      <c r="J243" s="12">
        <f t="shared" si="236"/>
        <v>3680.7183</v>
      </c>
      <c r="K243" s="12">
        <f t="shared" si="236"/>
        <v>58084.425000000003</v>
      </c>
      <c r="L243" s="12">
        <f t="shared" si="236"/>
        <v>61765.143300000003</v>
      </c>
      <c r="M243" s="12">
        <f t="shared" si="236"/>
        <v>0</v>
      </c>
      <c r="N243" s="12">
        <f t="shared" si="236"/>
        <v>0</v>
      </c>
      <c r="O243" s="12">
        <f t="shared" si="236"/>
        <v>0</v>
      </c>
      <c r="P243" s="12">
        <f t="shared" si="236"/>
        <v>0</v>
      </c>
      <c r="Q243" s="12">
        <f t="shared" si="236"/>
        <v>0</v>
      </c>
      <c r="R243" s="12">
        <f t="shared" si="236"/>
        <v>0</v>
      </c>
      <c r="S243" s="12">
        <f t="shared" si="236"/>
        <v>0</v>
      </c>
      <c r="T243" s="12">
        <f t="shared" si="236"/>
        <v>0</v>
      </c>
      <c r="U243" s="12">
        <f t="shared" si="236"/>
        <v>0</v>
      </c>
      <c r="V243" s="63">
        <f t="shared" si="236"/>
        <v>0</v>
      </c>
      <c r="W243" s="12">
        <f t="shared" si="236"/>
        <v>0</v>
      </c>
      <c r="X243" s="13"/>
    </row>
    <row r="244" spans="1:24" x14ac:dyDescent="0.2">
      <c r="A244" s="292"/>
      <c r="B244" s="294" t="s">
        <v>29</v>
      </c>
      <c r="C244" s="298"/>
      <c r="D244" s="3" t="s">
        <v>14</v>
      </c>
      <c r="E244" s="58">
        <v>274.22199999999998</v>
      </c>
      <c r="F244" s="60">
        <v>6.02</v>
      </c>
      <c r="G244" s="55">
        <v>95</v>
      </c>
      <c r="H244" s="56">
        <v>1650.8164399999998</v>
      </c>
      <c r="I244" s="56">
        <v>26051.089999999997</v>
      </c>
      <c r="J244" s="2">
        <f>(E244*F244)</f>
        <v>1650.8164399999998</v>
      </c>
      <c r="K244" s="2">
        <f>(E244*G244)</f>
        <v>26051.089999999997</v>
      </c>
      <c r="L244" s="16">
        <f>SUM(J244,K244)</f>
        <v>27701.906439999995</v>
      </c>
      <c r="M244" s="17">
        <f>SUM(J244-H244)</f>
        <v>0</v>
      </c>
      <c r="N244" s="17">
        <f>SUM(K244-I244)</f>
        <v>0</v>
      </c>
      <c r="O244" s="2"/>
      <c r="P244" s="2"/>
      <c r="Q244" s="2"/>
      <c r="R244" s="2"/>
      <c r="S244" s="62"/>
      <c r="T244" s="61"/>
      <c r="U244" s="61"/>
      <c r="V244" s="62"/>
      <c r="W244" s="1"/>
      <c r="X244" s="15"/>
    </row>
    <row r="245" spans="1:24" x14ac:dyDescent="0.2">
      <c r="A245" s="292"/>
      <c r="B245" s="295"/>
      <c r="C245" s="298"/>
      <c r="D245" s="3" t="s">
        <v>15</v>
      </c>
      <c r="E245" s="58">
        <v>259.40499999999997</v>
      </c>
      <c r="F245" s="60">
        <v>6.02</v>
      </c>
      <c r="G245" s="55">
        <v>95</v>
      </c>
      <c r="H245" s="56">
        <v>1561.6180999999997</v>
      </c>
      <c r="I245" s="56">
        <v>24643.474999999999</v>
      </c>
      <c r="J245" s="2">
        <f>(E245*F245)</f>
        <v>1561.6180999999997</v>
      </c>
      <c r="K245" s="2">
        <f t="shared" ref="K245:K246" si="237">(E245*G245)</f>
        <v>24643.474999999999</v>
      </c>
      <c r="L245" s="16">
        <f t="shared" ref="L245:L246" si="238">SUM(J245,K245)</f>
        <v>26205.093099999998</v>
      </c>
      <c r="M245" s="17">
        <f t="shared" ref="M245:N246" si="239">SUM(J245-H245)</f>
        <v>0</v>
      </c>
      <c r="N245" s="17">
        <f t="shared" si="239"/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292"/>
      <c r="B246" s="295"/>
      <c r="C246" s="298"/>
      <c r="D246" s="3" t="s">
        <v>16</v>
      </c>
      <c r="E246" s="67">
        <v>220.52500000000001</v>
      </c>
      <c r="F246" s="60">
        <v>6.02</v>
      </c>
      <c r="G246" s="55">
        <v>95</v>
      </c>
      <c r="H246" s="56">
        <v>1327.5605</v>
      </c>
      <c r="I246" s="56">
        <v>20949.875</v>
      </c>
      <c r="J246" s="2">
        <f>(E246*F246)</f>
        <v>1327.5605</v>
      </c>
      <c r="K246" s="2">
        <f t="shared" si="237"/>
        <v>20949.875</v>
      </c>
      <c r="L246" s="16">
        <f t="shared" si="238"/>
        <v>22277.4355</v>
      </c>
      <c r="M246" s="17">
        <f t="shared" si="239"/>
        <v>0</v>
      </c>
      <c r="N246" s="17">
        <f t="shared" si="239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292"/>
      <c r="B247" s="295"/>
      <c r="C247" s="298"/>
      <c r="D247" s="23" t="s">
        <v>54</v>
      </c>
      <c r="E247" s="12">
        <f>SUM(E244,E245,E246)</f>
        <v>754.15199999999993</v>
      </c>
      <c r="F247" s="12"/>
      <c r="G247" s="12"/>
      <c r="H247" s="12">
        <f t="shared" ref="H247:W247" si="240">SUM(H244,H245,H246)</f>
        <v>4539.9950399999998</v>
      </c>
      <c r="I247" s="12">
        <f t="shared" si="240"/>
        <v>71644.44</v>
      </c>
      <c r="J247" s="12">
        <f t="shared" si="240"/>
        <v>4539.9950399999998</v>
      </c>
      <c r="K247" s="12">
        <f t="shared" si="240"/>
        <v>71644.44</v>
      </c>
      <c r="L247" s="12">
        <f t="shared" si="240"/>
        <v>76184.435039999982</v>
      </c>
      <c r="M247" s="12">
        <f t="shared" si="240"/>
        <v>0</v>
      </c>
      <c r="N247" s="12">
        <f t="shared" si="240"/>
        <v>0</v>
      </c>
      <c r="O247" s="12">
        <f t="shared" si="240"/>
        <v>0</v>
      </c>
      <c r="P247" s="12">
        <f t="shared" si="240"/>
        <v>0</v>
      </c>
      <c r="Q247" s="12">
        <f t="shared" si="240"/>
        <v>0</v>
      </c>
      <c r="R247" s="12">
        <f t="shared" si="240"/>
        <v>0</v>
      </c>
      <c r="S247" s="12">
        <f t="shared" si="240"/>
        <v>0</v>
      </c>
      <c r="T247" s="12">
        <f t="shared" si="240"/>
        <v>0</v>
      </c>
      <c r="U247" s="12">
        <f t="shared" si="240"/>
        <v>0</v>
      </c>
      <c r="V247" s="63">
        <f t="shared" si="240"/>
        <v>0</v>
      </c>
      <c r="W247" s="12">
        <f t="shared" si="240"/>
        <v>0</v>
      </c>
      <c r="X247" s="13"/>
    </row>
    <row r="248" spans="1:24" x14ac:dyDescent="0.2">
      <c r="A248" s="292"/>
      <c r="B248" s="295"/>
      <c r="C248" s="298"/>
      <c r="D248" s="3" t="s">
        <v>17</v>
      </c>
      <c r="E248" s="58">
        <v>221.45</v>
      </c>
      <c r="F248" s="60">
        <v>6.02</v>
      </c>
      <c r="G248" s="55">
        <v>95</v>
      </c>
      <c r="H248" s="56">
        <v>1333.1289999999999</v>
      </c>
      <c r="I248" s="56">
        <v>21037.75</v>
      </c>
      <c r="J248" s="2">
        <f>(E248*F248)</f>
        <v>1333.1289999999999</v>
      </c>
      <c r="K248" s="2">
        <f>(E248*G248)</f>
        <v>21037.75</v>
      </c>
      <c r="L248" s="16">
        <f>SUM(J248,K248)</f>
        <v>22370.879000000001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292"/>
      <c r="B249" s="295"/>
      <c r="C249" s="298"/>
      <c r="D249" s="3" t="s">
        <v>18</v>
      </c>
      <c r="E249" s="58">
        <v>301.24099999999999</v>
      </c>
      <c r="F249" s="60">
        <v>6.02</v>
      </c>
      <c r="G249" s="55">
        <v>95</v>
      </c>
      <c r="H249" s="56">
        <v>1813.4708199999998</v>
      </c>
      <c r="I249" s="56">
        <v>28617.894999999997</v>
      </c>
      <c r="J249" s="2">
        <f>(E249*F249)</f>
        <v>1813.4708199999998</v>
      </c>
      <c r="K249" s="2">
        <f t="shared" ref="K249:K250" si="241">(E249*G249)</f>
        <v>28617.894999999997</v>
      </c>
      <c r="L249" s="16">
        <f t="shared" ref="L249:L250" si="242">SUM(J249,K249)</f>
        <v>30431.365819999995</v>
      </c>
      <c r="M249" s="17">
        <f t="shared" ref="M249:N250" si="243">SUM(J249-H249)</f>
        <v>0</v>
      </c>
      <c r="N249" s="17">
        <f t="shared" si="243"/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293"/>
      <c r="B250" s="296"/>
      <c r="C250" s="299"/>
      <c r="D250" s="3" t="s">
        <v>19</v>
      </c>
      <c r="E250" s="59">
        <v>267.38799999999998</v>
      </c>
      <c r="F250" s="60">
        <v>6.02</v>
      </c>
      <c r="G250" s="55">
        <v>95</v>
      </c>
      <c r="H250" s="56">
        <v>1609.6757599999999</v>
      </c>
      <c r="I250" s="56">
        <v>25401.859999999997</v>
      </c>
      <c r="J250" s="2">
        <f>(E250*F250)</f>
        <v>1609.6757599999999</v>
      </c>
      <c r="K250" s="2">
        <f t="shared" si="241"/>
        <v>25401.859999999997</v>
      </c>
      <c r="L250" s="16">
        <f t="shared" si="242"/>
        <v>27011.535759999995</v>
      </c>
      <c r="M250" s="17">
        <f t="shared" si="243"/>
        <v>0</v>
      </c>
      <c r="N250" s="17">
        <f t="shared" si="243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790.07899999999995</v>
      </c>
      <c r="F251" s="12"/>
      <c r="G251" s="12"/>
      <c r="H251" s="12">
        <f t="shared" ref="H251:W251" si="244">SUM(H248,H249,H250)</f>
        <v>4756.2755799999995</v>
      </c>
      <c r="I251" s="12">
        <f t="shared" si="244"/>
        <v>75057.50499999999</v>
      </c>
      <c r="J251" s="12">
        <f t="shared" si="244"/>
        <v>4756.2755799999995</v>
      </c>
      <c r="K251" s="12">
        <f t="shared" si="244"/>
        <v>75057.50499999999</v>
      </c>
      <c r="L251" s="12">
        <f t="shared" si="244"/>
        <v>79813.780579999991</v>
      </c>
      <c r="M251" s="12">
        <f t="shared" si="244"/>
        <v>0</v>
      </c>
      <c r="N251" s="12">
        <f t="shared" si="244"/>
        <v>0</v>
      </c>
      <c r="O251" s="12">
        <f t="shared" si="244"/>
        <v>0</v>
      </c>
      <c r="P251" s="12">
        <f t="shared" si="244"/>
        <v>0</v>
      </c>
      <c r="Q251" s="12">
        <f t="shared" si="244"/>
        <v>0</v>
      </c>
      <c r="R251" s="12">
        <f t="shared" si="244"/>
        <v>0</v>
      </c>
      <c r="S251" s="12">
        <f t="shared" si="244"/>
        <v>0</v>
      </c>
      <c r="T251" s="12">
        <f t="shared" si="244"/>
        <v>0</v>
      </c>
      <c r="U251" s="12">
        <f t="shared" si="244"/>
        <v>0</v>
      </c>
      <c r="V251" s="63">
        <f t="shared" si="244"/>
        <v>0</v>
      </c>
      <c r="W251" s="12">
        <f t="shared" si="244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2854.5349999999999</v>
      </c>
      <c r="F252" s="40"/>
      <c r="G252" s="40"/>
      <c r="H252" s="40">
        <f>SUM(H239+H243+H247+H251)</f>
        <v>17184.3007</v>
      </c>
      <c r="I252" s="40">
        <f t="shared" ref="I252" si="245">SUM(I239+I243+I247+I251)</f>
        <v>271180.82500000001</v>
      </c>
      <c r="J252" s="40">
        <f>SUM(J239,J243,J247,J251)</f>
        <v>17184.3007</v>
      </c>
      <c r="K252" s="40">
        <f>SUM(K251,K247,K243,K239)</f>
        <v>271180.82500000001</v>
      </c>
      <c r="L252" s="40">
        <f t="shared" ref="L252:W252" si="246">SUM(L239+L243+L247+L251)</f>
        <v>288365.12569999998</v>
      </c>
      <c r="M252" s="40">
        <f t="shared" si="246"/>
        <v>0</v>
      </c>
      <c r="N252" s="40">
        <f t="shared" si="246"/>
        <v>0</v>
      </c>
      <c r="O252" s="40">
        <f t="shared" si="246"/>
        <v>0</v>
      </c>
      <c r="P252" s="40">
        <f t="shared" si="246"/>
        <v>0</v>
      </c>
      <c r="Q252" s="40">
        <f t="shared" si="246"/>
        <v>0</v>
      </c>
      <c r="R252" s="40">
        <f t="shared" si="246"/>
        <v>0</v>
      </c>
      <c r="S252" s="40">
        <f t="shared" si="246"/>
        <v>0</v>
      </c>
      <c r="T252" s="40">
        <f>(H252+P252)-R252</f>
        <v>17184.3007</v>
      </c>
      <c r="U252" s="40">
        <f>(I252+Q252)-S252</f>
        <v>271180.82500000001</v>
      </c>
      <c r="V252" s="64">
        <f t="shared" si="246"/>
        <v>0</v>
      </c>
      <c r="W252" s="40">
        <f t="shared" si="246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E252+'2022'!E253</f>
        <v>21634.796000000002</v>
      </c>
      <c r="F253" s="27"/>
      <c r="G253" s="27"/>
      <c r="H253" s="27">
        <f>H252+'2022'!H253</f>
        <v>109180.11929999999</v>
      </c>
      <c r="I253" s="27">
        <f>I252+'2022'!I253</f>
        <v>1303027.3149999999</v>
      </c>
      <c r="J253" s="27">
        <f>J252+'2022'!J253</f>
        <v>111656.18531999999</v>
      </c>
      <c r="K253" s="27">
        <f>K252+'2022'!K253</f>
        <v>1331408.47</v>
      </c>
      <c r="L253" s="27">
        <f>L252+'2022'!L253</f>
        <v>1443064.6553199999</v>
      </c>
      <c r="M253" s="27">
        <f>M252+'2022'!M253</f>
        <v>2476.0804799999964</v>
      </c>
      <c r="N253" s="27">
        <f>N252+'2022'!N253</f>
        <v>28381.169000000002</v>
      </c>
      <c r="O253" s="27">
        <f>O252+'2022'!O253</f>
        <v>0</v>
      </c>
      <c r="P253" s="27">
        <f>P252+'2022'!P253</f>
        <v>0</v>
      </c>
      <c r="Q253" s="27">
        <f>Q252+'2022'!Q253</f>
        <v>0</v>
      </c>
      <c r="R253" s="27">
        <f>R252+'2022'!R253</f>
        <v>0</v>
      </c>
      <c r="S253" s="27">
        <f>S252+'2022'!S253</f>
        <v>818166</v>
      </c>
      <c r="T253" s="27">
        <f>(H253+P253)-R253</f>
        <v>109180.11929999999</v>
      </c>
      <c r="U253" s="27">
        <f>(I253+Q253)-S253</f>
        <v>484861.31499999994</v>
      </c>
      <c r="V253" s="27">
        <f>V252+'2022'!V253</f>
        <v>0</v>
      </c>
      <c r="W253" s="27">
        <f>W252+'2022'!W253</f>
        <v>0</v>
      </c>
      <c r="X253" s="27">
        <f>X252+'2022'!X253</f>
        <v>0</v>
      </c>
    </row>
    <row r="254" spans="1:24" x14ac:dyDescent="0.2">
      <c r="A254" s="291">
        <v>14</v>
      </c>
      <c r="B254" s="294" t="s">
        <v>35</v>
      </c>
      <c r="C254" s="297" t="s">
        <v>22</v>
      </c>
      <c r="D254" s="3" t="s">
        <v>8</v>
      </c>
      <c r="E254" s="58">
        <v>239.642</v>
      </c>
      <c r="F254" s="60">
        <v>6.02</v>
      </c>
      <c r="G254" s="55">
        <v>95</v>
      </c>
      <c r="H254" s="56">
        <v>1442.6448399999999</v>
      </c>
      <c r="I254" s="193">
        <v>22765.989999999998</v>
      </c>
      <c r="J254" s="2">
        <f>(E254*F254)</f>
        <v>1442.6448399999999</v>
      </c>
      <c r="K254" s="2">
        <f>(E254*G254)</f>
        <v>22765.989999999998</v>
      </c>
      <c r="L254" s="16">
        <f>SUM(J254,K254)</f>
        <v>24208.634839999999</v>
      </c>
      <c r="M254" s="17">
        <f>SUM(J254-H254)</f>
        <v>0</v>
      </c>
      <c r="N254" s="17">
        <f>SUM(K254-I254)</f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292"/>
      <c r="B255" s="295"/>
      <c r="C255" s="298"/>
      <c r="D255" s="3" t="s">
        <v>9</v>
      </c>
      <c r="E255" s="59">
        <v>208.066</v>
      </c>
      <c r="F255" s="60">
        <v>6.02</v>
      </c>
      <c r="G255" s="55">
        <v>95</v>
      </c>
      <c r="H255" s="56">
        <v>1252.5573199999999</v>
      </c>
      <c r="I255" s="193">
        <v>19766.27</v>
      </c>
      <c r="J255" s="2">
        <f>(E255*F255)</f>
        <v>1252.5573199999999</v>
      </c>
      <c r="K255" s="2">
        <f t="shared" ref="K255:K256" si="247">(E255*G255)</f>
        <v>19766.27</v>
      </c>
      <c r="L255" s="16">
        <f t="shared" ref="L255:L257" si="248">SUM(J255,K255)</f>
        <v>21018.82732</v>
      </c>
      <c r="M255" s="17">
        <f t="shared" ref="M255:N257" si="249">SUM(J255-H255)</f>
        <v>0</v>
      </c>
      <c r="N255" s="17">
        <f t="shared" si="249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292"/>
      <c r="B256" s="295"/>
      <c r="C256" s="298"/>
      <c r="D256" s="69" t="s">
        <v>63</v>
      </c>
      <c r="E256" s="59"/>
      <c r="F256" s="60">
        <v>6.02</v>
      </c>
      <c r="G256" s="55">
        <v>95</v>
      </c>
      <c r="H256" s="56">
        <v>0</v>
      </c>
      <c r="I256" s="56">
        <v>0</v>
      </c>
      <c r="J256" s="2">
        <f>(E256*F256)</f>
        <v>0</v>
      </c>
      <c r="K256" s="2">
        <f t="shared" si="247"/>
        <v>0</v>
      </c>
      <c r="L256" s="16">
        <f t="shared" si="248"/>
        <v>0</v>
      </c>
      <c r="M256" s="17">
        <f t="shared" si="249"/>
        <v>0</v>
      </c>
      <c r="N256" s="17">
        <f t="shared" si="249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292"/>
      <c r="B257" s="295"/>
      <c r="C257" s="298"/>
      <c r="D257" s="69" t="s">
        <v>65</v>
      </c>
      <c r="E257" s="57">
        <v>271.72699999999998</v>
      </c>
      <c r="F257" s="60">
        <v>6.02</v>
      </c>
      <c r="G257" s="55">
        <v>95</v>
      </c>
      <c r="H257" s="56">
        <v>1635.7965399999998</v>
      </c>
      <c r="I257" s="193">
        <v>25814.064999999999</v>
      </c>
      <c r="J257" s="16">
        <f t="shared" ref="J257" si="250">(E257*F257)</f>
        <v>1635.7965399999998</v>
      </c>
      <c r="K257" s="16">
        <f>SUM(E257*G257)</f>
        <v>25814.064999999999</v>
      </c>
      <c r="L257" s="16">
        <f t="shared" si="248"/>
        <v>27449.861539999998</v>
      </c>
      <c r="M257" s="17">
        <f t="shared" si="249"/>
        <v>0</v>
      </c>
      <c r="N257" s="17">
        <f t="shared" si="249"/>
        <v>0</v>
      </c>
      <c r="O257" s="2"/>
      <c r="P257" s="2"/>
      <c r="Q257" s="2"/>
      <c r="R257" s="2"/>
      <c r="S257" s="62"/>
      <c r="T257" s="61"/>
      <c r="U257" s="61"/>
      <c r="V257" s="62"/>
      <c r="W257" s="1"/>
      <c r="X257" s="15"/>
    </row>
    <row r="258" spans="1:24" ht="24" x14ac:dyDescent="0.2">
      <c r="A258" s="292"/>
      <c r="B258" s="295"/>
      <c r="C258" s="298"/>
      <c r="D258" s="23" t="s">
        <v>52</v>
      </c>
      <c r="E258" s="12">
        <f>SUM(E254:E257)</f>
        <v>719.43499999999995</v>
      </c>
      <c r="F258" s="12"/>
      <c r="G258" s="12"/>
      <c r="H258" s="12">
        <f t="shared" ref="H258:W258" si="251">SUM(H254:H257)</f>
        <v>4330.9987000000001</v>
      </c>
      <c r="I258" s="12">
        <f t="shared" si="251"/>
        <v>68346.324999999997</v>
      </c>
      <c r="J258" s="12">
        <f t="shared" si="251"/>
        <v>4330.9987000000001</v>
      </c>
      <c r="K258" s="12">
        <f t="shared" si="251"/>
        <v>68346.324999999997</v>
      </c>
      <c r="L258" s="12">
        <f t="shared" si="251"/>
        <v>72677.323699999994</v>
      </c>
      <c r="M258" s="12">
        <f t="shared" si="251"/>
        <v>0</v>
      </c>
      <c r="N258" s="12">
        <f t="shared" si="251"/>
        <v>0</v>
      </c>
      <c r="O258" s="12">
        <f t="shared" si="251"/>
        <v>0</v>
      </c>
      <c r="P258" s="12">
        <f t="shared" si="251"/>
        <v>0</v>
      </c>
      <c r="Q258" s="12">
        <f t="shared" si="251"/>
        <v>0</v>
      </c>
      <c r="R258" s="12">
        <f t="shared" si="251"/>
        <v>0</v>
      </c>
      <c r="S258" s="12">
        <f t="shared" si="251"/>
        <v>0</v>
      </c>
      <c r="T258" s="12">
        <f t="shared" si="251"/>
        <v>0</v>
      </c>
      <c r="U258" s="12">
        <f t="shared" si="251"/>
        <v>0</v>
      </c>
      <c r="V258" s="12">
        <f t="shared" si="251"/>
        <v>0</v>
      </c>
      <c r="W258" s="12">
        <f t="shared" si="251"/>
        <v>0</v>
      </c>
      <c r="X258" s="13"/>
    </row>
    <row r="259" spans="1:24" x14ac:dyDescent="0.2">
      <c r="A259" s="292"/>
      <c r="B259" s="295"/>
      <c r="C259" s="298"/>
      <c r="D259" s="3" t="s">
        <v>11</v>
      </c>
      <c r="E259" s="58">
        <v>267.34100000000001</v>
      </c>
      <c r="F259" s="60">
        <v>6.02</v>
      </c>
      <c r="G259" s="55">
        <v>95</v>
      </c>
      <c r="H259" s="56">
        <v>1609.39282</v>
      </c>
      <c r="I259" s="193">
        <v>25397.395</v>
      </c>
      <c r="J259" s="2">
        <f>(E259*F259)</f>
        <v>1609.39282</v>
      </c>
      <c r="K259" s="2">
        <f>(E259*G259)</f>
        <v>25397.395</v>
      </c>
      <c r="L259" s="16">
        <f>SUM(J259,K259)</f>
        <v>27006.787820000001</v>
      </c>
      <c r="M259" s="17">
        <f>SUM(J259-H259)</f>
        <v>0</v>
      </c>
      <c r="N259" s="17">
        <f>SUM(K259-I259)</f>
        <v>0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292"/>
      <c r="B260" s="295"/>
      <c r="C260" s="298"/>
      <c r="D260" s="3" t="s">
        <v>12</v>
      </c>
      <c r="E260" s="58">
        <v>298.10399999999998</v>
      </c>
      <c r="F260" s="60">
        <v>6.02</v>
      </c>
      <c r="G260" s="55">
        <v>95</v>
      </c>
      <c r="H260" s="56">
        <v>1794.5860799999998</v>
      </c>
      <c r="I260" s="56">
        <v>28319.879999999997</v>
      </c>
      <c r="J260" s="2">
        <f>(E260*F260)</f>
        <v>1794.5860799999998</v>
      </c>
      <c r="K260" s="2">
        <f t="shared" ref="K260:K261" si="252">(E260*G260)</f>
        <v>28319.879999999997</v>
      </c>
      <c r="L260" s="16">
        <f t="shared" ref="L260:L261" si="253">SUM(J260,K260)</f>
        <v>30114.466079999998</v>
      </c>
      <c r="M260" s="17">
        <f t="shared" ref="M260:N261" si="254">SUM(J260-H260)</f>
        <v>0</v>
      </c>
      <c r="N260" s="17">
        <f t="shared" si="254"/>
        <v>0</v>
      </c>
      <c r="O260" s="2"/>
      <c r="P260" s="2"/>
      <c r="Q260" s="2"/>
      <c r="R260" s="2"/>
      <c r="S260" s="62"/>
      <c r="T260" s="61"/>
      <c r="U260" s="61"/>
      <c r="V260" s="62"/>
      <c r="W260" s="1"/>
      <c r="X260" s="15"/>
    </row>
    <row r="261" spans="1:24" x14ac:dyDescent="0.2">
      <c r="A261" s="292"/>
      <c r="B261" s="296"/>
      <c r="C261" s="298"/>
      <c r="D261" s="3" t="s">
        <v>13</v>
      </c>
      <c r="E261" s="58">
        <v>284.08100000000002</v>
      </c>
      <c r="F261" s="60">
        <v>6.02</v>
      </c>
      <c r="G261" s="55">
        <v>95</v>
      </c>
      <c r="H261" s="56">
        <v>1710.1676199999999</v>
      </c>
      <c r="I261" s="56">
        <v>26987.695000000003</v>
      </c>
      <c r="J261" s="2">
        <f>(E261*F261)</f>
        <v>1710.1676199999999</v>
      </c>
      <c r="K261" s="2">
        <f t="shared" si="252"/>
        <v>26987.695000000003</v>
      </c>
      <c r="L261" s="16">
        <f t="shared" si="253"/>
        <v>28697.862620000004</v>
      </c>
      <c r="M261" s="17">
        <f t="shared" si="254"/>
        <v>0</v>
      </c>
      <c r="N261" s="17">
        <f t="shared" si="254"/>
        <v>0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292"/>
      <c r="B262" s="188"/>
      <c r="C262" s="298"/>
      <c r="D262" s="23" t="s">
        <v>53</v>
      </c>
      <c r="E262" s="12">
        <f>SUM(E259,E260,E261)</f>
        <v>849.52599999999995</v>
      </c>
      <c r="F262" s="12"/>
      <c r="G262" s="12"/>
      <c r="H262" s="12">
        <f t="shared" ref="H262:W262" si="255">SUM(H259,H260,H261)</f>
        <v>5114.1465200000002</v>
      </c>
      <c r="I262" s="12">
        <f t="shared" si="255"/>
        <v>80704.97</v>
      </c>
      <c r="J262" s="12">
        <f t="shared" si="255"/>
        <v>5114.1465200000002</v>
      </c>
      <c r="K262" s="12">
        <f t="shared" si="255"/>
        <v>80704.97</v>
      </c>
      <c r="L262" s="12">
        <f t="shared" si="255"/>
        <v>85819.116519999996</v>
      </c>
      <c r="M262" s="12">
        <f t="shared" si="255"/>
        <v>0</v>
      </c>
      <c r="N262" s="12">
        <f t="shared" si="255"/>
        <v>0</v>
      </c>
      <c r="O262" s="12">
        <f t="shared" si="255"/>
        <v>0</v>
      </c>
      <c r="P262" s="12">
        <f t="shared" si="255"/>
        <v>0</v>
      </c>
      <c r="Q262" s="12">
        <f t="shared" si="255"/>
        <v>0</v>
      </c>
      <c r="R262" s="12">
        <f t="shared" si="255"/>
        <v>0</v>
      </c>
      <c r="S262" s="12">
        <f t="shared" si="255"/>
        <v>0</v>
      </c>
      <c r="T262" s="12">
        <f t="shared" si="255"/>
        <v>0</v>
      </c>
      <c r="U262" s="12">
        <f t="shared" si="255"/>
        <v>0</v>
      </c>
      <c r="V262" s="63">
        <f t="shared" si="255"/>
        <v>0</v>
      </c>
      <c r="W262" s="12">
        <f t="shared" si="255"/>
        <v>0</v>
      </c>
      <c r="X262" s="13"/>
    </row>
    <row r="263" spans="1:24" x14ac:dyDescent="0.2">
      <c r="A263" s="292"/>
      <c r="B263" s="294" t="s">
        <v>29</v>
      </c>
      <c r="C263" s="298"/>
      <c r="D263" s="3" t="s">
        <v>14</v>
      </c>
      <c r="E263" s="58">
        <v>283.49599999999998</v>
      </c>
      <c r="F263" s="60">
        <v>6.02</v>
      </c>
      <c r="G263" s="55">
        <v>95</v>
      </c>
      <c r="H263" s="56">
        <v>1706.6459199999997</v>
      </c>
      <c r="I263" s="56">
        <v>26932.12</v>
      </c>
      <c r="J263" s="2">
        <f>(E263*F263)</f>
        <v>1706.6459199999997</v>
      </c>
      <c r="K263" s="2">
        <f>(E263*G263)</f>
        <v>26932.12</v>
      </c>
      <c r="L263" s="16">
        <f>SUM(J263,K263)</f>
        <v>28638.765919999998</v>
      </c>
      <c r="M263" s="17">
        <f>SUM(J263-H263)</f>
        <v>0</v>
      </c>
      <c r="N263" s="17">
        <f>SUM(K263-I263)</f>
        <v>0</v>
      </c>
      <c r="O263" s="2"/>
      <c r="P263" s="2"/>
      <c r="Q263" s="2"/>
      <c r="R263" s="2"/>
      <c r="S263" s="62"/>
      <c r="T263" s="61"/>
      <c r="U263" s="61"/>
      <c r="V263" s="62"/>
      <c r="W263" s="1"/>
      <c r="X263" s="15"/>
    </row>
    <row r="264" spans="1:24" x14ac:dyDescent="0.2">
      <c r="A264" s="292"/>
      <c r="B264" s="295"/>
      <c r="C264" s="298"/>
      <c r="D264" s="3" t="s">
        <v>15</v>
      </c>
      <c r="E264" s="58">
        <v>309.97899999999998</v>
      </c>
      <c r="F264" s="60">
        <v>6.02</v>
      </c>
      <c r="G264" s="55">
        <v>95</v>
      </c>
      <c r="H264" s="56">
        <v>1866.0735799999998</v>
      </c>
      <c r="I264" s="56">
        <v>29448.004999999997</v>
      </c>
      <c r="J264" s="2">
        <f>(E264*F264)</f>
        <v>1866.0735799999998</v>
      </c>
      <c r="K264" s="2">
        <f t="shared" ref="K264:K265" si="256">(E264*G264)</f>
        <v>29448.004999999997</v>
      </c>
      <c r="L264" s="16">
        <f t="shared" ref="L264:L265" si="257">SUM(J264,K264)</f>
        <v>31314.078579999998</v>
      </c>
      <c r="M264" s="17">
        <f t="shared" ref="M264:N265" si="258">SUM(J264-H264)</f>
        <v>0</v>
      </c>
      <c r="N264" s="17">
        <f t="shared" si="258"/>
        <v>0</v>
      </c>
      <c r="O264" s="2"/>
      <c r="P264" s="2"/>
      <c r="Q264" s="2"/>
      <c r="R264" s="2"/>
      <c r="S264" s="62">
        <v>299200</v>
      </c>
      <c r="T264" s="61"/>
      <c r="U264" s="61"/>
      <c r="V264" s="62"/>
      <c r="W264" s="1"/>
      <c r="X264" s="15"/>
    </row>
    <row r="265" spans="1:24" x14ac:dyDescent="0.2">
      <c r="A265" s="292"/>
      <c r="B265" s="295"/>
      <c r="C265" s="298"/>
      <c r="D265" s="3" t="s">
        <v>16</v>
      </c>
      <c r="E265" s="67">
        <v>288.14999999999998</v>
      </c>
      <c r="F265" s="60">
        <v>6.02</v>
      </c>
      <c r="G265" s="55">
        <v>95</v>
      </c>
      <c r="H265" s="56">
        <v>1734.6629999999998</v>
      </c>
      <c r="I265" s="56">
        <v>27374.249999999996</v>
      </c>
      <c r="J265" s="2">
        <f>(E265*F265)</f>
        <v>1734.6629999999998</v>
      </c>
      <c r="K265" s="2">
        <f t="shared" si="256"/>
        <v>27374.249999999996</v>
      </c>
      <c r="L265" s="16">
        <f t="shared" si="257"/>
        <v>29108.912999999997</v>
      </c>
      <c r="M265" s="17">
        <f t="shared" si="258"/>
        <v>0</v>
      </c>
      <c r="N265" s="17">
        <f t="shared" si="258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292"/>
      <c r="B266" s="295"/>
      <c r="C266" s="298"/>
      <c r="D266" s="23" t="s">
        <v>54</v>
      </c>
      <c r="E266" s="12">
        <f>SUM(E263,E264,E265)</f>
        <v>881.62499999999989</v>
      </c>
      <c r="F266" s="12"/>
      <c r="G266" s="12"/>
      <c r="H266" s="12">
        <f t="shared" ref="H266:W266" si="259">SUM(H263,H264,H265)</f>
        <v>5307.3824999999988</v>
      </c>
      <c r="I266" s="12">
        <f t="shared" si="259"/>
        <v>83754.375</v>
      </c>
      <c r="J266" s="12">
        <f t="shared" si="259"/>
        <v>5307.3824999999988</v>
      </c>
      <c r="K266" s="12">
        <f t="shared" si="259"/>
        <v>83754.375</v>
      </c>
      <c r="L266" s="12">
        <f t="shared" si="259"/>
        <v>89061.757499999992</v>
      </c>
      <c r="M266" s="12">
        <f t="shared" si="259"/>
        <v>0</v>
      </c>
      <c r="N266" s="12">
        <f t="shared" si="259"/>
        <v>0</v>
      </c>
      <c r="O266" s="12">
        <f t="shared" si="259"/>
        <v>0</v>
      </c>
      <c r="P266" s="12">
        <f t="shared" si="259"/>
        <v>0</v>
      </c>
      <c r="Q266" s="12">
        <f t="shared" si="259"/>
        <v>0</v>
      </c>
      <c r="R266" s="12">
        <f t="shared" si="259"/>
        <v>0</v>
      </c>
      <c r="S266" s="12">
        <f t="shared" si="259"/>
        <v>299200</v>
      </c>
      <c r="T266" s="12">
        <f t="shared" si="259"/>
        <v>0</v>
      </c>
      <c r="U266" s="12">
        <f t="shared" si="259"/>
        <v>0</v>
      </c>
      <c r="V266" s="63">
        <f t="shared" si="259"/>
        <v>0</v>
      </c>
      <c r="W266" s="12">
        <f t="shared" si="259"/>
        <v>0</v>
      </c>
      <c r="X266" s="13"/>
    </row>
    <row r="267" spans="1:24" x14ac:dyDescent="0.2">
      <c r="A267" s="292"/>
      <c r="B267" s="295"/>
      <c r="C267" s="298"/>
      <c r="D267" s="3" t="s">
        <v>17</v>
      </c>
      <c r="E267" s="58">
        <v>282.13499999999999</v>
      </c>
      <c r="F267" s="60">
        <v>6.02</v>
      </c>
      <c r="G267" s="55">
        <v>95</v>
      </c>
      <c r="H267" s="56">
        <v>1698.4526999999998</v>
      </c>
      <c r="I267" s="56">
        <v>26802.825000000001</v>
      </c>
      <c r="J267" s="2">
        <f>(E267*F267)</f>
        <v>1698.4526999999998</v>
      </c>
      <c r="K267" s="2">
        <f>(E267*G267)</f>
        <v>26802.825000000001</v>
      </c>
      <c r="L267" s="16">
        <f>SUM(J267,K267)</f>
        <v>28501.277699999999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292"/>
      <c r="B268" s="295"/>
      <c r="C268" s="298"/>
      <c r="D268" s="3" t="s">
        <v>18</v>
      </c>
      <c r="E268" s="58">
        <v>276.88400000000001</v>
      </c>
      <c r="F268" s="60">
        <v>6.02</v>
      </c>
      <c r="G268" s="55">
        <v>95</v>
      </c>
      <c r="H268" s="56">
        <v>1666.84168</v>
      </c>
      <c r="I268" s="56">
        <v>26303.980000000003</v>
      </c>
      <c r="J268" s="2">
        <f>(E268*F268)</f>
        <v>1666.84168</v>
      </c>
      <c r="K268" s="2">
        <f t="shared" ref="K268:K269" si="260">(E268*G268)</f>
        <v>26303.980000000003</v>
      </c>
      <c r="L268" s="16">
        <f t="shared" ref="L268:L269" si="261">SUM(J268,K268)</f>
        <v>27970.821680000005</v>
      </c>
      <c r="M268" s="17">
        <f t="shared" ref="M268:N269" si="262">SUM(J268-H268)</f>
        <v>0</v>
      </c>
      <c r="N268" s="17">
        <f t="shared" si="262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293"/>
      <c r="B269" s="296"/>
      <c r="C269" s="299"/>
      <c r="D269" s="3" t="s">
        <v>19</v>
      </c>
      <c r="E269" s="67">
        <v>254.25299999999999</v>
      </c>
      <c r="F269" s="60">
        <v>6.02</v>
      </c>
      <c r="G269" s="55">
        <v>95</v>
      </c>
      <c r="H269" s="56">
        <v>1530.6030599999999</v>
      </c>
      <c r="I269" s="56">
        <v>24154.035</v>
      </c>
      <c r="J269" s="2">
        <f>(E269*F269)</f>
        <v>1530.6030599999999</v>
      </c>
      <c r="K269" s="2">
        <f t="shared" si="260"/>
        <v>24154.035</v>
      </c>
      <c r="L269" s="16">
        <f t="shared" si="261"/>
        <v>25684.638060000001</v>
      </c>
      <c r="M269" s="17">
        <f t="shared" si="262"/>
        <v>0</v>
      </c>
      <c r="N269" s="17">
        <f t="shared" si="262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813.27199999999993</v>
      </c>
      <c r="F270" s="12"/>
      <c r="G270" s="12"/>
      <c r="H270" s="12">
        <f t="shared" ref="H270:W270" si="263">SUM(H267,H268,H269)</f>
        <v>4895.8974399999997</v>
      </c>
      <c r="I270" s="12">
        <f t="shared" si="263"/>
        <v>77260.840000000011</v>
      </c>
      <c r="J270" s="12">
        <f t="shared" si="263"/>
        <v>4895.8974399999997</v>
      </c>
      <c r="K270" s="12">
        <f t="shared" si="263"/>
        <v>77260.840000000011</v>
      </c>
      <c r="L270" s="12">
        <f t="shared" si="263"/>
        <v>82156.737439999997</v>
      </c>
      <c r="M270" s="12">
        <f t="shared" si="263"/>
        <v>0</v>
      </c>
      <c r="N270" s="12">
        <f t="shared" si="263"/>
        <v>0</v>
      </c>
      <c r="O270" s="12">
        <f t="shared" si="263"/>
        <v>0</v>
      </c>
      <c r="P270" s="12">
        <f t="shared" si="263"/>
        <v>0</v>
      </c>
      <c r="Q270" s="12">
        <f t="shared" si="263"/>
        <v>0</v>
      </c>
      <c r="R270" s="12">
        <f t="shared" si="263"/>
        <v>0</v>
      </c>
      <c r="S270" s="12">
        <f t="shared" si="263"/>
        <v>0</v>
      </c>
      <c r="T270" s="12">
        <f t="shared" si="263"/>
        <v>0</v>
      </c>
      <c r="U270" s="12">
        <f t="shared" si="263"/>
        <v>0</v>
      </c>
      <c r="V270" s="63">
        <f t="shared" si="263"/>
        <v>0</v>
      </c>
      <c r="W270" s="12">
        <f t="shared" si="263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3263.8579999999997</v>
      </c>
      <c r="F271" s="40"/>
      <c r="G271" s="40"/>
      <c r="H271" s="40">
        <f>SUM(H270,H266,H262,H258)</f>
        <v>19648.425159999999</v>
      </c>
      <c r="I271" s="40">
        <f t="shared" ref="I271" si="264">SUM(I270,I266,I262,I258)</f>
        <v>310066.51</v>
      </c>
      <c r="J271" s="40">
        <f t="shared" ref="J271:W271" si="265">SUM(J258+J262+J266+J270)</f>
        <v>19648.425159999999</v>
      </c>
      <c r="K271" s="40">
        <f t="shared" si="265"/>
        <v>310066.51</v>
      </c>
      <c r="L271" s="40">
        <f t="shared" si="265"/>
        <v>329714.93515999999</v>
      </c>
      <c r="M271" s="40">
        <f t="shared" si="265"/>
        <v>0</v>
      </c>
      <c r="N271" s="40">
        <f t="shared" si="265"/>
        <v>0</v>
      </c>
      <c r="O271" s="40">
        <f t="shared" si="265"/>
        <v>0</v>
      </c>
      <c r="P271" s="40">
        <f t="shared" si="265"/>
        <v>0</v>
      </c>
      <c r="Q271" s="40">
        <f t="shared" si="265"/>
        <v>0</v>
      </c>
      <c r="R271" s="40">
        <f t="shared" si="265"/>
        <v>0</v>
      </c>
      <c r="S271" s="40">
        <f t="shared" si="265"/>
        <v>299200</v>
      </c>
      <c r="T271" s="40">
        <f t="shared" ref="T271:U273" si="266">(H271+P271)-R271</f>
        <v>19648.425159999999</v>
      </c>
      <c r="U271" s="40">
        <f t="shared" si="266"/>
        <v>10866.510000000009</v>
      </c>
      <c r="V271" s="64">
        <f t="shared" si="265"/>
        <v>0</v>
      </c>
      <c r="W271" s="40">
        <f t="shared" si="265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E271+'2022'!E272</f>
        <v>19981.050999999999</v>
      </c>
      <c r="F272" s="27"/>
      <c r="G272" s="27"/>
      <c r="H272" s="27">
        <f>H271+'2022'!H272</f>
        <v>111332.90152</v>
      </c>
      <c r="I272" s="27">
        <f>I271+'2022'!I272</f>
        <v>1375248.2879999999</v>
      </c>
      <c r="J272" s="27">
        <f>J271+'2022'!J272</f>
        <v>113556.93506</v>
      </c>
      <c r="K272" s="27">
        <f>K271+'2022'!K272</f>
        <v>1400739.78</v>
      </c>
      <c r="L272" s="27">
        <f>L271+'2022'!L272</f>
        <v>1514296.7150599998</v>
      </c>
      <c r="M272" s="27">
        <f>M271+'2022'!M272</f>
        <v>2224.0335399999967</v>
      </c>
      <c r="N272" s="27">
        <f>N271+'2022'!N272</f>
        <v>25491.492000000006</v>
      </c>
      <c r="O272" s="27">
        <f>O271+'2022'!O272</f>
        <v>0</v>
      </c>
      <c r="P272" s="27">
        <f>P271+'2022'!P272</f>
        <v>0</v>
      </c>
      <c r="Q272" s="27">
        <f>Q271+'2022'!Q272</f>
        <v>0</v>
      </c>
      <c r="R272" s="27">
        <f>R271+'2022'!R272</f>
        <v>9610.82</v>
      </c>
      <c r="S272" s="27">
        <f>S271+'2022'!S272</f>
        <v>1152934.07</v>
      </c>
      <c r="T272" s="27">
        <f t="shared" si="266"/>
        <v>101722.08152000001</v>
      </c>
      <c r="U272" s="27">
        <f t="shared" si="266"/>
        <v>222314.21799999988</v>
      </c>
      <c r="V272" s="27">
        <f>V271+'2022'!V272</f>
        <v>0</v>
      </c>
      <c r="W272" s="27">
        <f>W271+'2022'!W272</f>
        <v>0</v>
      </c>
      <c r="X272" s="27"/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112543.92</v>
      </c>
      <c r="F273" s="44"/>
      <c r="G273" s="44"/>
      <c r="H273" s="44">
        <f>H24+H43+H62+H81+H100+H119+H138+H157+H195+H214+H233+H252+H271+H176</f>
        <v>572116.87626000005</v>
      </c>
      <c r="I273" s="44">
        <f t="shared" ref="I273:W273" si="267">I24+I43+I62+I81+I100+I119+I138+I157+I195+I214+I233+I252+I271+I176</f>
        <v>5618885.6749999998</v>
      </c>
      <c r="J273" s="44">
        <f t="shared" si="267"/>
        <v>674632.57440000004</v>
      </c>
      <c r="K273" s="44">
        <f t="shared" si="267"/>
        <v>6908220.6399999987</v>
      </c>
      <c r="L273" s="44">
        <f t="shared" si="267"/>
        <v>7582853.2143999999</v>
      </c>
      <c r="M273" s="44">
        <f t="shared" si="267"/>
        <v>103758.93048000001</v>
      </c>
      <c r="N273" s="44">
        <f t="shared" si="267"/>
        <v>1308954.08</v>
      </c>
      <c r="O273" s="44">
        <f t="shared" si="267"/>
        <v>0</v>
      </c>
      <c r="P273" s="44">
        <f t="shared" si="267"/>
        <v>0</v>
      </c>
      <c r="Q273" s="44">
        <f t="shared" si="267"/>
        <v>0</v>
      </c>
      <c r="R273" s="44">
        <f t="shared" si="267"/>
        <v>0</v>
      </c>
      <c r="S273" s="66">
        <f>S24+S43+S62+S81+S100+S119+S138+S157+S195+S214+S233+S252+S271+S176</f>
        <v>4014045.3</v>
      </c>
      <c r="T273" s="44">
        <f t="shared" si="266"/>
        <v>572116.87626000005</v>
      </c>
      <c r="U273" s="44">
        <f t="shared" si="266"/>
        <v>1604840.375</v>
      </c>
      <c r="V273" s="66">
        <f t="shared" si="267"/>
        <v>0</v>
      </c>
      <c r="W273" s="44">
        <f t="shared" si="267"/>
        <v>0</v>
      </c>
      <c r="X273" s="45"/>
    </row>
    <row r="275" spans="1:24" x14ac:dyDescent="0.2">
      <c r="D275" s="173"/>
    </row>
    <row r="277" spans="1:24" x14ac:dyDescent="0.2">
      <c r="D277" s="343"/>
      <c r="E277" s="344"/>
      <c r="F277" s="344"/>
      <c r="G277" s="344"/>
      <c r="H277" s="344"/>
      <c r="I277" s="344"/>
    </row>
    <row r="278" spans="1:24" x14ac:dyDescent="0.2">
      <c r="D278" s="344"/>
      <c r="E278" s="344"/>
      <c r="F278" s="344"/>
      <c r="G278" s="344"/>
      <c r="H278" s="344"/>
      <c r="I278" s="344"/>
    </row>
    <row r="279" spans="1:24" x14ac:dyDescent="0.2">
      <c r="D279" s="344"/>
      <c r="E279" s="344"/>
      <c r="F279" s="344"/>
      <c r="G279" s="344"/>
      <c r="H279" s="344"/>
      <c r="I279" s="344"/>
    </row>
    <row r="280" spans="1:24" x14ac:dyDescent="0.2">
      <c r="D280" s="344"/>
      <c r="E280" s="344"/>
      <c r="F280" s="344"/>
      <c r="G280" s="344"/>
      <c r="H280" s="344"/>
      <c r="I280" s="344"/>
    </row>
    <row r="281" spans="1:24" x14ac:dyDescent="0.2">
      <c r="D281" s="344"/>
      <c r="E281" s="344"/>
      <c r="F281" s="344"/>
      <c r="G281" s="344"/>
      <c r="H281" s="344"/>
      <c r="I281" s="344"/>
    </row>
    <row r="282" spans="1:24" x14ac:dyDescent="0.2">
      <c r="D282" s="344"/>
      <c r="E282" s="344"/>
      <c r="F282" s="344"/>
      <c r="G282" s="344"/>
      <c r="H282" s="344"/>
      <c r="I282" s="344"/>
    </row>
    <row r="283" spans="1:24" x14ac:dyDescent="0.2">
      <c r="D283" s="344"/>
      <c r="E283" s="344"/>
      <c r="F283" s="344"/>
      <c r="G283" s="344"/>
      <c r="H283" s="344"/>
      <c r="I283" s="344"/>
    </row>
    <row r="284" spans="1:24" x14ac:dyDescent="0.2">
      <c r="D284" s="344"/>
      <c r="E284" s="344"/>
      <c r="F284" s="344"/>
      <c r="G284" s="344"/>
      <c r="H284" s="344"/>
      <c r="I284" s="344"/>
    </row>
    <row r="285" spans="1:24" x14ac:dyDescent="0.2">
      <c r="D285" s="344"/>
      <c r="E285" s="344"/>
      <c r="F285" s="344"/>
      <c r="G285" s="344"/>
      <c r="H285" s="344"/>
      <c r="I285" s="344"/>
    </row>
    <row r="286" spans="1:24" x14ac:dyDescent="0.2">
      <c r="D286" s="344"/>
      <c r="E286" s="344"/>
      <c r="F286" s="344"/>
      <c r="G286" s="344"/>
      <c r="H286" s="344"/>
      <c r="I286" s="344"/>
    </row>
    <row r="287" spans="1:24" x14ac:dyDescent="0.2">
      <c r="D287" s="344"/>
      <c r="E287" s="344"/>
      <c r="F287" s="344"/>
      <c r="G287" s="344"/>
      <c r="H287" s="344"/>
      <c r="I287" s="344"/>
    </row>
    <row r="288" spans="1:24" x14ac:dyDescent="0.2">
      <c r="D288" s="344"/>
      <c r="E288" s="344"/>
      <c r="F288" s="344"/>
      <c r="G288" s="344"/>
      <c r="H288" s="344"/>
      <c r="I288" s="344"/>
    </row>
    <row r="289" spans="4:9" x14ac:dyDescent="0.2">
      <c r="D289" s="344"/>
      <c r="E289" s="344"/>
      <c r="F289" s="344"/>
      <c r="G289" s="344"/>
      <c r="H289" s="344"/>
      <c r="I289" s="344"/>
    </row>
    <row r="290" spans="4:9" x14ac:dyDescent="0.2">
      <c r="D290" s="344"/>
      <c r="E290" s="344"/>
      <c r="F290" s="344"/>
      <c r="G290" s="344"/>
      <c r="H290" s="344"/>
      <c r="I290" s="344"/>
    </row>
    <row r="291" spans="4:9" x14ac:dyDescent="0.2">
      <c r="D291" s="344"/>
      <c r="E291" s="344"/>
      <c r="F291" s="344"/>
      <c r="G291" s="344"/>
      <c r="H291" s="344"/>
      <c r="I291" s="344"/>
    </row>
    <row r="292" spans="4:9" x14ac:dyDescent="0.2">
      <c r="D292" s="344"/>
      <c r="E292" s="344"/>
      <c r="F292" s="344"/>
      <c r="G292" s="344"/>
      <c r="H292" s="344"/>
      <c r="I292" s="344"/>
    </row>
  </sheetData>
  <mergeCells count="71">
    <mergeCell ref="C1:D1"/>
    <mergeCell ref="A2:A5"/>
    <mergeCell ref="B2:B5"/>
    <mergeCell ref="C2:C5"/>
    <mergeCell ref="D2:E4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P2:P5"/>
    <mergeCell ref="R2:R5"/>
    <mergeCell ref="T2:T5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  <mergeCell ref="A121:A136"/>
    <mergeCell ref="B121:B136"/>
    <mergeCell ref="C121:C136"/>
    <mergeCell ref="A140:A155"/>
    <mergeCell ref="B140:B155"/>
    <mergeCell ref="C140:C155"/>
    <mergeCell ref="A159:A174"/>
    <mergeCell ref="B159:B174"/>
    <mergeCell ref="C159:C174"/>
    <mergeCell ref="A178:A193"/>
    <mergeCell ref="B178:B185"/>
    <mergeCell ref="C178:C193"/>
    <mergeCell ref="B187:B193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D277:I292"/>
    <mergeCell ref="A235:A250"/>
    <mergeCell ref="B235:B242"/>
    <mergeCell ref="C235:C250"/>
    <mergeCell ref="B244:B250"/>
    <mergeCell ref="A254:A269"/>
    <mergeCell ref="B254:B261"/>
    <mergeCell ref="C254:C269"/>
    <mergeCell ref="B263:B269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tabSelected="1" topLeftCell="B1" zoomScale="80" zoomScaleNormal="80" zoomScaleSheetLayoutView="80" workbookViewId="0">
      <pane ySplit="6" topLeftCell="A241" activePane="bottomLeft" state="frozen"/>
      <selection activeCell="C1" sqref="C1"/>
      <selection pane="bottomLeft" activeCell="I208" sqref="I208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8" max="18" width="10.5703125" bestFit="1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32">
        <v>2024</v>
      </c>
      <c r="D1" s="33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7" t="s">
        <v>1</v>
      </c>
      <c r="B2" s="297" t="s">
        <v>2</v>
      </c>
      <c r="C2" s="334" t="s">
        <v>3</v>
      </c>
      <c r="D2" s="337" t="s">
        <v>4</v>
      </c>
      <c r="E2" s="338"/>
      <c r="F2" s="297" t="s">
        <v>50</v>
      </c>
      <c r="G2" s="297" t="s">
        <v>51</v>
      </c>
      <c r="H2" s="326" t="s">
        <v>47</v>
      </c>
      <c r="I2" s="327"/>
      <c r="J2" s="297" t="s">
        <v>46</v>
      </c>
      <c r="K2" s="297" t="s">
        <v>45</v>
      </c>
      <c r="L2" s="297" t="s">
        <v>5</v>
      </c>
      <c r="M2" s="297" t="s">
        <v>44</v>
      </c>
      <c r="N2" s="297" t="s">
        <v>43</v>
      </c>
      <c r="O2" s="297" t="s">
        <v>40</v>
      </c>
      <c r="P2" s="297" t="s">
        <v>122</v>
      </c>
      <c r="Q2" s="297" t="s">
        <v>41</v>
      </c>
      <c r="R2" s="297" t="s">
        <v>123</v>
      </c>
      <c r="S2" s="297" t="s">
        <v>124</v>
      </c>
      <c r="T2" s="297" t="s">
        <v>125</v>
      </c>
      <c r="U2" s="297" t="s">
        <v>126</v>
      </c>
      <c r="V2" s="297" t="s">
        <v>38</v>
      </c>
      <c r="W2" s="297" t="s">
        <v>39</v>
      </c>
      <c r="X2" s="297" t="s">
        <v>42</v>
      </c>
    </row>
    <row r="3" spans="1:24" x14ac:dyDescent="0.2">
      <c r="A3" s="298"/>
      <c r="B3" s="298"/>
      <c r="C3" s="335"/>
      <c r="D3" s="339"/>
      <c r="E3" s="340"/>
      <c r="F3" s="298"/>
      <c r="G3" s="298"/>
      <c r="H3" s="328"/>
      <c r="I3" s="329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</row>
    <row r="4" spans="1:24" x14ac:dyDescent="0.2">
      <c r="A4" s="298"/>
      <c r="B4" s="298"/>
      <c r="C4" s="335"/>
      <c r="D4" s="341"/>
      <c r="E4" s="342"/>
      <c r="F4" s="298"/>
      <c r="G4" s="298"/>
      <c r="H4" s="330"/>
      <c r="I4" s="331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</row>
    <row r="5" spans="1:24" ht="155.25" customHeight="1" x14ac:dyDescent="0.2">
      <c r="A5" s="299"/>
      <c r="B5" s="299"/>
      <c r="C5" s="336"/>
      <c r="D5" s="22" t="s">
        <v>6</v>
      </c>
      <c r="E5" s="22" t="s">
        <v>7</v>
      </c>
      <c r="F5" s="299"/>
      <c r="G5" s="299"/>
      <c r="H5" s="233" t="s">
        <v>48</v>
      </c>
      <c r="I5" s="233" t="s">
        <v>49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ht="36" x14ac:dyDescent="0.2">
      <c r="A7" s="291">
        <v>1</v>
      </c>
      <c r="B7" s="315" t="s">
        <v>36</v>
      </c>
      <c r="C7" s="323" t="s">
        <v>21</v>
      </c>
      <c r="D7" s="20" t="s">
        <v>8</v>
      </c>
      <c r="E7" s="54">
        <v>3299.6</v>
      </c>
      <c r="F7" s="55">
        <v>5.98</v>
      </c>
      <c r="G7" s="198">
        <v>47.5</v>
      </c>
      <c r="H7" s="56">
        <v>19731.608</v>
      </c>
      <c r="I7" s="56"/>
      <c r="J7" s="16">
        <f>(E7*F7)</f>
        <v>19731.608</v>
      </c>
      <c r="K7" s="16">
        <f>SUM(E7*G7)</f>
        <v>156731</v>
      </c>
      <c r="L7" s="16">
        <f>SUM(J7,K7)</f>
        <v>176462.60800000001</v>
      </c>
      <c r="M7" s="17">
        <f>SUM(J7-H7)</f>
        <v>0</v>
      </c>
      <c r="N7" s="17">
        <f>SUM(K7-I7)</f>
        <v>156731</v>
      </c>
      <c r="O7" s="16"/>
      <c r="P7" s="16"/>
      <c r="Q7" s="16"/>
      <c r="R7" s="16"/>
      <c r="S7" s="61"/>
      <c r="T7" s="61"/>
      <c r="U7" s="61"/>
      <c r="V7" s="61"/>
      <c r="W7" s="17"/>
      <c r="X7" s="235" t="s">
        <v>135</v>
      </c>
    </row>
    <row r="8" spans="1:24" x14ac:dyDescent="0.2">
      <c r="A8" s="292"/>
      <c r="B8" s="316"/>
      <c r="C8" s="324"/>
      <c r="D8" s="21" t="s">
        <v>9</v>
      </c>
      <c r="E8" s="57">
        <v>2942.42</v>
      </c>
      <c r="F8" s="55">
        <v>5.98</v>
      </c>
      <c r="G8" s="198">
        <v>47.5</v>
      </c>
      <c r="H8" s="56">
        <v>17595.671600000001</v>
      </c>
      <c r="I8" s="56"/>
      <c r="J8" s="16">
        <f>(E8*F8)</f>
        <v>17595.671600000001</v>
      </c>
      <c r="K8" s="16">
        <f>SUM(E8*G8)</f>
        <v>139764.95000000001</v>
      </c>
      <c r="L8" s="16">
        <f t="shared" ref="L8:L9" si="0">SUM(J8,K8)</f>
        <v>157360.62160000001</v>
      </c>
      <c r="M8" s="17">
        <f t="shared" ref="M8:N9" si="1">SUM(J8-H8)</f>
        <v>0</v>
      </c>
      <c r="N8" s="17">
        <f t="shared" si="1"/>
        <v>139764.95000000001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x14ac:dyDescent="0.2">
      <c r="A9" s="292"/>
      <c r="B9" s="316"/>
      <c r="C9" s="324"/>
      <c r="D9" s="69" t="s">
        <v>65</v>
      </c>
      <c r="E9" s="57">
        <v>4656.3999999999996</v>
      </c>
      <c r="F9" s="55">
        <v>5.98</v>
      </c>
      <c r="G9" s="55">
        <v>47.5</v>
      </c>
      <c r="H9" s="56">
        <v>27845.272000000001</v>
      </c>
      <c r="I9" s="56"/>
      <c r="J9" s="16">
        <f t="shared" ref="J9:J21" si="2">(E9*F9)</f>
        <v>27845.272000000001</v>
      </c>
      <c r="K9" s="16">
        <f>SUM(E9*G9)</f>
        <v>221178.99999999997</v>
      </c>
      <c r="L9" s="16">
        <f t="shared" si="0"/>
        <v>249024.27199999997</v>
      </c>
      <c r="M9" s="17">
        <f t="shared" si="1"/>
        <v>0</v>
      </c>
      <c r="N9" s="17">
        <f t="shared" si="1"/>
        <v>221178.99999999997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ht="24" x14ac:dyDescent="0.2">
      <c r="A10" s="292"/>
      <c r="B10" s="316"/>
      <c r="C10" s="324"/>
      <c r="D10" s="23" t="s">
        <v>52</v>
      </c>
      <c r="E10" s="12">
        <f>SUM(E7,E8,E9:E9)</f>
        <v>10898.42</v>
      </c>
      <c r="F10" s="12"/>
      <c r="G10" s="12"/>
      <c r="H10" s="12">
        <f t="shared" ref="H10:W10" si="3">SUM(H7,H8,H9:H9)</f>
        <v>65172.551600000006</v>
      </c>
      <c r="I10" s="12">
        <f t="shared" si="3"/>
        <v>0</v>
      </c>
      <c r="J10" s="12">
        <f t="shared" si="3"/>
        <v>65172.551600000006</v>
      </c>
      <c r="K10" s="12">
        <f t="shared" si="3"/>
        <v>517674.94999999995</v>
      </c>
      <c r="L10" s="12">
        <f t="shared" si="3"/>
        <v>582847.50159999996</v>
      </c>
      <c r="M10" s="12">
        <f t="shared" si="3"/>
        <v>0</v>
      </c>
      <c r="N10" s="12">
        <f t="shared" si="3"/>
        <v>517674.94999999995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0</v>
      </c>
      <c r="U10" s="12">
        <f t="shared" si="3"/>
        <v>0</v>
      </c>
      <c r="V10" s="12">
        <f t="shared" si="3"/>
        <v>0</v>
      </c>
      <c r="W10" s="12">
        <f t="shared" si="3"/>
        <v>0</v>
      </c>
      <c r="X10" s="13"/>
    </row>
    <row r="11" spans="1:24" ht="15.75" x14ac:dyDescent="0.25">
      <c r="A11" s="292"/>
      <c r="B11" s="316"/>
      <c r="C11" s="324"/>
      <c r="D11" s="21" t="s">
        <v>11</v>
      </c>
      <c r="E11" s="57"/>
      <c r="F11" s="55">
        <v>5.98</v>
      </c>
      <c r="G11" s="55">
        <v>47.5</v>
      </c>
      <c r="H11" s="56"/>
      <c r="I11" s="56"/>
      <c r="J11" s="16">
        <f t="shared" si="2"/>
        <v>0</v>
      </c>
      <c r="K11" s="16">
        <f>(E11*G11)</f>
        <v>0</v>
      </c>
      <c r="L11" s="16">
        <f>SUM(J11,K11)</f>
        <v>0</v>
      </c>
      <c r="M11" s="17">
        <f>SUM(J11-H11)</f>
        <v>0</v>
      </c>
      <c r="N11" s="17">
        <f>SUM(K11-I11)</f>
        <v>0</v>
      </c>
      <c r="O11" s="2"/>
      <c r="P11" s="2"/>
      <c r="Q11" s="2"/>
      <c r="R11" s="2"/>
      <c r="S11" s="223"/>
      <c r="T11" s="223"/>
      <c r="U11" s="61"/>
      <c r="V11" s="62"/>
      <c r="W11" s="1"/>
      <c r="X11" s="15"/>
    </row>
    <row r="12" spans="1:24" ht="15.75" x14ac:dyDescent="0.25">
      <c r="A12" s="292"/>
      <c r="B12" s="316"/>
      <c r="C12" s="324"/>
      <c r="D12" s="21" t="s">
        <v>12</v>
      </c>
      <c r="E12" s="57"/>
      <c r="F12" s="55">
        <v>5.98</v>
      </c>
      <c r="G12" s="55">
        <v>47.5</v>
      </c>
      <c r="H12" s="56"/>
      <c r="I12" s="56"/>
      <c r="J12" s="16">
        <f t="shared" si="2"/>
        <v>0</v>
      </c>
      <c r="K12" s="16">
        <f>(E12*G12)</f>
        <v>0</v>
      </c>
      <c r="L12" s="16">
        <f t="shared" ref="L12:L13" si="4">SUM(J12,K12)</f>
        <v>0</v>
      </c>
      <c r="M12" s="17">
        <f t="shared" ref="M12:N13" si="5">SUM(J12-H12)</f>
        <v>0</v>
      </c>
      <c r="N12" s="17">
        <f t="shared" si="5"/>
        <v>0</v>
      </c>
      <c r="O12" s="2"/>
      <c r="P12" s="2"/>
      <c r="Q12" s="2"/>
      <c r="R12" s="2"/>
      <c r="S12" s="223"/>
      <c r="T12" s="62"/>
      <c r="U12" s="61"/>
      <c r="V12" s="62"/>
      <c r="W12" s="1"/>
      <c r="X12" s="15"/>
    </row>
    <row r="13" spans="1:24" x14ac:dyDescent="0.2">
      <c r="A13" s="292"/>
      <c r="B13" s="316"/>
      <c r="C13" s="324"/>
      <c r="D13" s="21" t="s">
        <v>13</v>
      </c>
      <c r="E13" s="57"/>
      <c r="F13" s="55">
        <v>5.98</v>
      </c>
      <c r="G13" s="55">
        <v>47.5</v>
      </c>
      <c r="H13" s="56"/>
      <c r="I13" s="56"/>
      <c r="J13" s="16">
        <f t="shared" si="2"/>
        <v>0</v>
      </c>
      <c r="K13" s="16">
        <f>(E13*G13)</f>
        <v>0</v>
      </c>
      <c r="L13" s="16">
        <f t="shared" si="4"/>
        <v>0</v>
      </c>
      <c r="M13" s="17">
        <f t="shared" si="5"/>
        <v>0</v>
      </c>
      <c r="N13" s="17">
        <f t="shared" si="5"/>
        <v>0</v>
      </c>
      <c r="O13" s="2"/>
      <c r="P13" s="2"/>
      <c r="Q13" s="2"/>
      <c r="R13" s="2"/>
      <c r="S13" s="62"/>
      <c r="T13" s="62"/>
      <c r="U13" s="61"/>
      <c r="V13" s="62"/>
      <c r="W13" s="1"/>
      <c r="X13" s="15"/>
    </row>
    <row r="14" spans="1:24" ht="24" x14ac:dyDescent="0.2">
      <c r="A14" s="292"/>
      <c r="B14" s="316"/>
      <c r="C14" s="324"/>
      <c r="D14" s="23" t="s">
        <v>53</v>
      </c>
      <c r="E14" s="12">
        <f>SUM(E11,E12,E13)</f>
        <v>0</v>
      </c>
      <c r="F14" s="12"/>
      <c r="G14" s="12"/>
      <c r="H14" s="29">
        <f>SUM(H11:H13)</f>
        <v>0</v>
      </c>
      <c r="I14" s="29">
        <f>SUM(I11:I13)</f>
        <v>0</v>
      </c>
      <c r="J14" s="12">
        <f t="shared" ref="J14:W14" si="6">SUM(J11,J12,J13)</f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63">
        <f t="shared" si="6"/>
        <v>0</v>
      </c>
      <c r="W14" s="12">
        <f t="shared" si="6"/>
        <v>0</v>
      </c>
      <c r="X14" s="13"/>
    </row>
    <row r="15" spans="1:24" x14ac:dyDescent="0.2">
      <c r="A15" s="292"/>
      <c r="B15" s="321"/>
      <c r="C15" s="324"/>
      <c r="D15" s="21" t="s">
        <v>14</v>
      </c>
      <c r="E15" s="57"/>
      <c r="F15" s="55">
        <v>5.98</v>
      </c>
      <c r="G15" s="55">
        <v>47.5</v>
      </c>
      <c r="H15" s="56"/>
      <c r="I15" s="56"/>
      <c r="J15" s="16">
        <f t="shared" si="2"/>
        <v>0</v>
      </c>
      <c r="K15" s="16">
        <f>(E15*G15)</f>
        <v>0</v>
      </c>
      <c r="L15" s="16">
        <f>SUM(J15,K15)</f>
        <v>0</v>
      </c>
      <c r="M15" s="17">
        <f>SUM(J15-H15)</f>
        <v>0</v>
      </c>
      <c r="N15" s="17">
        <f>SUM(K15-I15)</f>
        <v>0</v>
      </c>
      <c r="O15" s="2"/>
      <c r="P15" s="2"/>
      <c r="Q15" s="2"/>
      <c r="R15" s="2"/>
      <c r="S15" s="62"/>
      <c r="T15" s="61"/>
      <c r="U15" s="61"/>
      <c r="V15" s="62"/>
      <c r="W15" s="1"/>
      <c r="X15" s="15"/>
    </row>
    <row r="16" spans="1:24" x14ac:dyDescent="0.2">
      <c r="A16" s="292"/>
      <c r="B16" s="321"/>
      <c r="C16" s="324"/>
      <c r="D16" s="21" t="s">
        <v>15</v>
      </c>
      <c r="E16" s="57"/>
      <c r="F16" s="55">
        <v>5.98</v>
      </c>
      <c r="G16" s="55">
        <v>47.5</v>
      </c>
      <c r="H16" s="56"/>
      <c r="I16" s="56"/>
      <c r="J16" s="16">
        <f t="shared" si="2"/>
        <v>0</v>
      </c>
      <c r="K16" s="16">
        <f>(E16*G16)</f>
        <v>0</v>
      </c>
      <c r="L16" s="16">
        <f t="shared" ref="L16:L17" si="7">SUM(J16,K16)</f>
        <v>0</v>
      </c>
      <c r="M16" s="17">
        <f t="shared" ref="M16:N17" si="8">SUM(J16-H16)</f>
        <v>0</v>
      </c>
      <c r="N16" s="17">
        <f t="shared" si="8"/>
        <v>0</v>
      </c>
      <c r="O16" s="2"/>
      <c r="P16" s="2"/>
      <c r="Q16" s="2"/>
      <c r="R16" s="2"/>
      <c r="S16" s="174"/>
      <c r="T16" s="218"/>
      <c r="U16" s="61"/>
      <c r="V16" s="62"/>
      <c r="W16" s="1"/>
      <c r="X16" s="15"/>
    </row>
    <row r="17" spans="1:24" x14ac:dyDescent="0.2">
      <c r="A17" s="292"/>
      <c r="B17" s="321"/>
      <c r="C17" s="324"/>
      <c r="D17" s="21" t="s">
        <v>16</v>
      </c>
      <c r="E17" s="57"/>
      <c r="F17" s="55">
        <v>5.98</v>
      </c>
      <c r="G17" s="55">
        <v>47.5</v>
      </c>
      <c r="H17" s="56"/>
      <c r="I17" s="56"/>
      <c r="J17" s="16">
        <f t="shared" si="2"/>
        <v>0</v>
      </c>
      <c r="K17" s="16">
        <f>(E17*G17)</f>
        <v>0</v>
      </c>
      <c r="L17" s="16">
        <f t="shared" si="7"/>
        <v>0</v>
      </c>
      <c r="M17" s="17">
        <f t="shared" si="8"/>
        <v>0</v>
      </c>
      <c r="N17" s="17">
        <f t="shared" si="8"/>
        <v>0</v>
      </c>
      <c r="O17" s="2"/>
      <c r="P17" s="2"/>
      <c r="Q17" s="2"/>
      <c r="R17" s="2"/>
      <c r="S17" s="62"/>
      <c r="T17" s="61"/>
      <c r="U17" s="61"/>
      <c r="V17" s="62"/>
      <c r="W17" s="1"/>
      <c r="X17" s="15"/>
    </row>
    <row r="18" spans="1:24" ht="24" x14ac:dyDescent="0.2">
      <c r="A18" s="292"/>
      <c r="B18" s="321"/>
      <c r="C18" s="324"/>
      <c r="D18" s="23" t="s">
        <v>54</v>
      </c>
      <c r="E18" s="12">
        <f>SUM(E15,E16,E17)</f>
        <v>0</v>
      </c>
      <c r="F18" s="12"/>
      <c r="G18" s="12"/>
      <c r="H18" s="29">
        <f>SUM(H15:H17)</f>
        <v>0</v>
      </c>
      <c r="I18" s="29">
        <f>SUM(I15:I17)</f>
        <v>0</v>
      </c>
      <c r="J18" s="12">
        <f t="shared" ref="J18:W18" si="9">SUM(J15,J16,J17)</f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12">
        <f t="shared" si="9"/>
        <v>0</v>
      </c>
      <c r="O18" s="12">
        <f t="shared" si="9"/>
        <v>0</v>
      </c>
      <c r="P18" s="12">
        <f t="shared" si="9"/>
        <v>0</v>
      </c>
      <c r="Q18" s="12">
        <f t="shared" si="9"/>
        <v>0</v>
      </c>
      <c r="R18" s="12">
        <f t="shared" si="9"/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63">
        <f t="shared" si="9"/>
        <v>0</v>
      </c>
      <c r="W18" s="12">
        <f t="shared" si="9"/>
        <v>0</v>
      </c>
      <c r="X18" s="13"/>
    </row>
    <row r="19" spans="1:24" x14ac:dyDescent="0.2">
      <c r="A19" s="292"/>
      <c r="B19" s="321"/>
      <c r="C19" s="324"/>
      <c r="D19" s="21" t="s">
        <v>17</v>
      </c>
      <c r="E19" s="57"/>
      <c r="F19" s="55">
        <v>5.98</v>
      </c>
      <c r="G19" s="55">
        <v>47.5</v>
      </c>
      <c r="H19" s="56"/>
      <c r="I19" s="56"/>
      <c r="J19" s="16">
        <f t="shared" si="2"/>
        <v>0</v>
      </c>
      <c r="K19" s="16">
        <f>(E19*G19)</f>
        <v>0</v>
      </c>
      <c r="L19" s="16">
        <f>SUM(J19,K19)</f>
        <v>0</v>
      </c>
      <c r="M19" s="17">
        <f>SUM(J19-H19)</f>
        <v>0</v>
      </c>
      <c r="N19" s="17">
        <f>SUM(K19-I19)</f>
        <v>0</v>
      </c>
      <c r="O19" s="2"/>
      <c r="P19" s="2"/>
      <c r="Q19" s="2"/>
      <c r="R19" s="2"/>
      <c r="S19" s="62"/>
      <c r="T19" s="61"/>
      <c r="U19" s="61"/>
      <c r="V19" s="62"/>
      <c r="W19" s="1"/>
      <c r="X19" s="15"/>
    </row>
    <row r="20" spans="1:24" x14ac:dyDescent="0.2">
      <c r="A20" s="292"/>
      <c r="B20" s="321"/>
      <c r="C20" s="324"/>
      <c r="D20" s="21" t="s">
        <v>18</v>
      </c>
      <c r="E20" s="57"/>
      <c r="F20" s="55">
        <v>5.98</v>
      </c>
      <c r="G20" s="55">
        <v>47.5</v>
      </c>
      <c r="H20" s="56"/>
      <c r="I20" s="56"/>
      <c r="J20" s="16">
        <f t="shared" si="2"/>
        <v>0</v>
      </c>
      <c r="K20" s="16">
        <f>(E20*G20)</f>
        <v>0</v>
      </c>
      <c r="L20" s="16">
        <f t="shared" ref="L20:L21" si="10">SUM(J20,K20)</f>
        <v>0</v>
      </c>
      <c r="M20" s="17">
        <f t="shared" ref="M20:N21" si="11">SUM(J20-H20)</f>
        <v>0</v>
      </c>
      <c r="N20" s="17">
        <f t="shared" si="11"/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293"/>
      <c r="B21" s="322"/>
      <c r="C21" s="325"/>
      <c r="D21" s="21" t="s">
        <v>19</v>
      </c>
      <c r="E21" s="57"/>
      <c r="F21" s="55">
        <v>5.98</v>
      </c>
      <c r="G21" s="55">
        <v>47.5</v>
      </c>
      <c r="H21" s="56"/>
      <c r="I21" s="56"/>
      <c r="J21" s="16">
        <f t="shared" si="2"/>
        <v>0</v>
      </c>
      <c r="K21" s="16">
        <f>(E21*G21)</f>
        <v>0</v>
      </c>
      <c r="L21" s="16">
        <f t="shared" si="10"/>
        <v>0</v>
      </c>
      <c r="M21" s="17">
        <f t="shared" si="11"/>
        <v>0</v>
      </c>
      <c r="N21" s="17">
        <f t="shared" si="11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ht="24" x14ac:dyDescent="0.2">
      <c r="A22" s="10"/>
      <c r="B22" s="10"/>
      <c r="C22" s="19"/>
      <c r="D22" s="23" t="s">
        <v>55</v>
      </c>
      <c r="E22" s="12">
        <f>SUM(E19,E20,E21)</f>
        <v>0</v>
      </c>
      <c r="F22" s="12"/>
      <c r="G22" s="12"/>
      <c r="H22" s="29">
        <f>SUM(H19:H21)</f>
        <v>0</v>
      </c>
      <c r="I22" s="29">
        <f>SUM(I19:I21)</f>
        <v>0</v>
      </c>
      <c r="J22" s="12">
        <f t="shared" ref="J22:W22" si="12">SUM(J19,J20,J21)</f>
        <v>0</v>
      </c>
      <c r="K22" s="12">
        <f t="shared" si="12"/>
        <v>0</v>
      </c>
      <c r="L22" s="12">
        <f t="shared" si="12"/>
        <v>0</v>
      </c>
      <c r="M22" s="12">
        <f t="shared" si="12"/>
        <v>0</v>
      </c>
      <c r="N22" s="12">
        <f t="shared" si="12"/>
        <v>0</v>
      </c>
      <c r="O22" s="12">
        <f t="shared" si="12"/>
        <v>0</v>
      </c>
      <c r="P22" s="12">
        <f t="shared" si="12"/>
        <v>0</v>
      </c>
      <c r="Q22" s="12">
        <f t="shared" si="12"/>
        <v>0</v>
      </c>
      <c r="R22" s="12">
        <f t="shared" si="12"/>
        <v>0</v>
      </c>
      <c r="S22" s="12">
        <f t="shared" si="12"/>
        <v>0</v>
      </c>
      <c r="T22" s="12">
        <f t="shared" si="12"/>
        <v>0</v>
      </c>
      <c r="U22" s="12">
        <f t="shared" si="12"/>
        <v>0</v>
      </c>
      <c r="V22" s="63">
        <f t="shared" si="12"/>
        <v>0</v>
      </c>
      <c r="W22" s="12">
        <f t="shared" si="12"/>
        <v>0</v>
      </c>
      <c r="X22" s="13"/>
    </row>
    <row r="23" spans="1:24" ht="21.75" customHeight="1" x14ac:dyDescent="0.2">
      <c r="A23" s="38"/>
      <c r="B23" s="38"/>
      <c r="C23" s="39"/>
      <c r="D23" s="37" t="s">
        <v>58</v>
      </c>
      <c r="E23" s="40">
        <f>SUM(E10+E14+E18+E22)</f>
        <v>10898.42</v>
      </c>
      <c r="F23" s="40"/>
      <c r="G23" s="40"/>
      <c r="H23" s="40">
        <f t="shared" ref="H23:W23" si="13">SUM(H10+H14+H18+H22)</f>
        <v>65172.551600000006</v>
      </c>
      <c r="I23" s="40">
        <f t="shared" si="13"/>
        <v>0</v>
      </c>
      <c r="J23" s="40">
        <f t="shared" si="13"/>
        <v>65172.551600000006</v>
      </c>
      <c r="K23" s="40">
        <f t="shared" si="13"/>
        <v>517674.94999999995</v>
      </c>
      <c r="L23" s="40">
        <f t="shared" si="13"/>
        <v>582847.50159999996</v>
      </c>
      <c r="M23" s="40">
        <f t="shared" si="13"/>
        <v>0</v>
      </c>
      <c r="N23" s="40">
        <f t="shared" si="13"/>
        <v>517674.94999999995</v>
      </c>
      <c r="O23" s="40">
        <f>SUM(O10+O14+O18+O22)</f>
        <v>0</v>
      </c>
      <c r="P23" s="40">
        <f t="shared" ref="P23:S23" si="14">SUM(P10+P14+P18+P22)</f>
        <v>0</v>
      </c>
      <c r="Q23" s="40">
        <f t="shared" si="14"/>
        <v>0</v>
      </c>
      <c r="R23" s="40">
        <f t="shared" si="14"/>
        <v>0</v>
      </c>
      <c r="S23" s="40">
        <f t="shared" si="14"/>
        <v>0</v>
      </c>
      <c r="T23" s="40">
        <f>(H23+P23)-R23</f>
        <v>65172.551600000006</v>
      </c>
      <c r="U23" s="40">
        <f>(I23+Q23)-S23</f>
        <v>0</v>
      </c>
      <c r="V23" s="64">
        <f t="shared" si="13"/>
        <v>0</v>
      </c>
      <c r="W23" s="40">
        <f t="shared" si="13"/>
        <v>0</v>
      </c>
      <c r="X23" s="42"/>
    </row>
    <row r="24" spans="1:24" ht="36" x14ac:dyDescent="0.2">
      <c r="A24" s="24"/>
      <c r="B24" s="24"/>
      <c r="C24" s="25"/>
      <c r="D24" s="26" t="s">
        <v>59</v>
      </c>
      <c r="E24" s="27">
        <f>E23+'2023'!E25</f>
        <v>721315.21000000008</v>
      </c>
      <c r="F24" s="27"/>
      <c r="G24" s="27"/>
      <c r="H24" s="27">
        <f>H23+'2023'!H25</f>
        <v>3769042.7675999994</v>
      </c>
      <c r="I24" s="27">
        <f>I23+'2023'!I25</f>
        <v>20392192.07</v>
      </c>
      <c r="J24" s="27">
        <f>J23+'2023'!J25</f>
        <v>3829780.0761000006</v>
      </c>
      <c r="K24" s="27">
        <f>K23+'2023'!K25</f>
        <v>21260274.549999997</v>
      </c>
      <c r="L24" s="27">
        <f>L23+'2023'!L25</f>
        <v>25090054.6261</v>
      </c>
      <c r="M24" s="27">
        <f>M23+'2023'!M25</f>
        <v>60737.308499999948</v>
      </c>
      <c r="N24" s="27">
        <f>N23+'2023'!N25</f>
        <v>868082.4800000001</v>
      </c>
      <c r="O24" s="27">
        <f>O23+'2023'!O25</f>
        <v>0</v>
      </c>
      <c r="P24" s="27">
        <f>P23+'2023'!P25</f>
        <v>0</v>
      </c>
      <c r="Q24" s="27">
        <f>Q23+'2023'!Q25</f>
        <v>0</v>
      </c>
      <c r="R24" s="27">
        <f>R23+'2023'!R25</f>
        <v>156544.81</v>
      </c>
      <c r="S24" s="27">
        <f>S23+'2023'!S25</f>
        <v>15557502.549999997</v>
      </c>
      <c r="T24" s="27">
        <f>(H24+P24)-R24</f>
        <v>3612497.9575999994</v>
      </c>
      <c r="U24" s="27">
        <f>(I24+Q24)-S24</f>
        <v>4834689.5200000033</v>
      </c>
      <c r="V24" s="27">
        <f>V23+'2023'!V25</f>
        <v>0</v>
      </c>
      <c r="W24" s="27">
        <f>W23+'2023'!W25</f>
        <v>0</v>
      </c>
      <c r="X24" s="27"/>
    </row>
    <row r="25" spans="1:24" x14ac:dyDescent="0.2">
      <c r="A25" s="291">
        <v>2</v>
      </c>
      <c r="B25" s="315" t="s">
        <v>32</v>
      </c>
      <c r="C25" s="318" t="s">
        <v>22</v>
      </c>
      <c r="D25" s="3" t="s">
        <v>8</v>
      </c>
      <c r="E25" s="58">
        <v>20.440000000000001</v>
      </c>
      <c r="F25" s="55">
        <v>5.98</v>
      </c>
      <c r="G25" s="55">
        <v>95</v>
      </c>
      <c r="H25" s="56">
        <v>122.23120000000002</v>
      </c>
      <c r="I25" s="56">
        <v>1941.8000000000002</v>
      </c>
      <c r="J25" s="2">
        <f>(E25*F25)</f>
        <v>122.23120000000002</v>
      </c>
      <c r="K25" s="2">
        <f>(E25*G25)</f>
        <v>1941.8000000000002</v>
      </c>
      <c r="L25" s="16">
        <f>SUM(J25,K25)</f>
        <v>2064.0312000000004</v>
      </c>
      <c r="M25" s="17">
        <f>SUM(J25-H25)</f>
        <v>0</v>
      </c>
      <c r="N25" s="17">
        <f>SUM(K25-I25)</f>
        <v>0</v>
      </c>
      <c r="O25" s="2"/>
      <c r="P25" s="2"/>
      <c r="Q25" s="2"/>
      <c r="R25" s="2"/>
      <c r="S25" s="62"/>
      <c r="T25" s="61"/>
      <c r="U25" s="61"/>
      <c r="V25" s="62"/>
      <c r="W25" s="1"/>
      <c r="X25" s="15"/>
    </row>
    <row r="26" spans="1:24" x14ac:dyDescent="0.2">
      <c r="A26" s="292"/>
      <c r="B26" s="316"/>
      <c r="C26" s="319"/>
      <c r="D26" s="3" t="s">
        <v>9</v>
      </c>
      <c r="E26" s="59">
        <v>52.28</v>
      </c>
      <c r="F26" s="55">
        <v>5.98</v>
      </c>
      <c r="G26" s="55">
        <v>95</v>
      </c>
      <c r="H26" s="56">
        <v>312.63440000000003</v>
      </c>
      <c r="I26" s="56">
        <v>4966.6000000000004</v>
      </c>
      <c r="J26" s="2">
        <f>(E26*F26)</f>
        <v>312.63440000000003</v>
      </c>
      <c r="K26" s="2">
        <f t="shared" ref="K26" si="15">(E26*G26)</f>
        <v>4966.6000000000004</v>
      </c>
      <c r="L26" s="16">
        <f t="shared" ref="L26:L27" si="16">SUM(J26,K26)</f>
        <v>5279.2344000000003</v>
      </c>
      <c r="M26" s="17">
        <f t="shared" ref="M26:N27" si="17">SUM(J26-H26)</f>
        <v>0</v>
      </c>
      <c r="N26" s="17">
        <f t="shared" si="17"/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4" x14ac:dyDescent="0.2">
      <c r="A27" s="292"/>
      <c r="B27" s="316"/>
      <c r="C27" s="319"/>
      <c r="D27" s="69" t="s">
        <v>10</v>
      </c>
      <c r="E27" s="57">
        <v>0</v>
      </c>
      <c r="F27" s="55">
        <v>5.98</v>
      </c>
      <c r="G27" s="55">
        <v>95</v>
      </c>
      <c r="H27" s="56"/>
      <c r="I27" s="56"/>
      <c r="J27" s="16">
        <f t="shared" ref="J27" si="18">(E27*F27)</f>
        <v>0</v>
      </c>
      <c r="K27" s="16">
        <f>SUM(E27*G27)</f>
        <v>0</v>
      </c>
      <c r="L27" s="16">
        <f t="shared" si="16"/>
        <v>0</v>
      </c>
      <c r="M27" s="17">
        <f t="shared" si="17"/>
        <v>0</v>
      </c>
      <c r="N27" s="17">
        <f t="shared" si="17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x14ac:dyDescent="0.2">
      <c r="A28" s="292"/>
      <c r="B28" s="316"/>
      <c r="C28" s="319"/>
      <c r="D28" s="23" t="s">
        <v>52</v>
      </c>
      <c r="E28" s="12">
        <f>SUM(E25,E26,E27:E27)</f>
        <v>72.72</v>
      </c>
      <c r="F28" s="12"/>
      <c r="G28" s="12"/>
      <c r="H28" s="12">
        <f t="shared" ref="H28:W28" si="19">SUM(H25,H26,H27:H27)</f>
        <v>434.86560000000003</v>
      </c>
      <c r="I28" s="12">
        <f t="shared" si="19"/>
        <v>6908.4000000000005</v>
      </c>
      <c r="J28" s="12">
        <f t="shared" si="19"/>
        <v>434.86560000000003</v>
      </c>
      <c r="K28" s="12">
        <f t="shared" si="19"/>
        <v>6908.4000000000005</v>
      </c>
      <c r="L28" s="12">
        <f t="shared" si="19"/>
        <v>7343.2656000000006</v>
      </c>
      <c r="M28" s="12">
        <f t="shared" si="19"/>
        <v>0</v>
      </c>
      <c r="N28" s="12">
        <f t="shared" si="19"/>
        <v>0</v>
      </c>
      <c r="O28" s="12">
        <f t="shared" si="19"/>
        <v>0</v>
      </c>
      <c r="P28" s="12">
        <f t="shared" si="19"/>
        <v>0</v>
      </c>
      <c r="Q28" s="12">
        <f t="shared" si="19"/>
        <v>0</v>
      </c>
      <c r="R28" s="12">
        <f t="shared" si="19"/>
        <v>0</v>
      </c>
      <c r="S28" s="12">
        <f t="shared" si="19"/>
        <v>0</v>
      </c>
      <c r="T28" s="12">
        <f t="shared" si="19"/>
        <v>0</v>
      </c>
      <c r="U28" s="12">
        <f t="shared" si="19"/>
        <v>0</v>
      </c>
      <c r="V28" s="12">
        <f t="shared" si="19"/>
        <v>0</v>
      </c>
      <c r="W28" s="12">
        <f t="shared" si="19"/>
        <v>0</v>
      </c>
      <c r="X28" s="13"/>
    </row>
    <row r="29" spans="1:24" x14ac:dyDescent="0.2">
      <c r="A29" s="292"/>
      <c r="B29" s="316"/>
      <c r="C29" s="319"/>
      <c r="D29" s="3" t="s">
        <v>11</v>
      </c>
      <c r="E29" s="58"/>
      <c r="F29" s="55">
        <v>5.98</v>
      </c>
      <c r="G29" s="55">
        <v>95</v>
      </c>
      <c r="H29" s="56"/>
      <c r="I29" s="56"/>
      <c r="J29" s="2">
        <f>(E29*F29)</f>
        <v>0</v>
      </c>
      <c r="K29" s="2">
        <f>(E29*G29)</f>
        <v>0</v>
      </c>
      <c r="L29" s="16">
        <f>SUM(J29,K29)</f>
        <v>0</v>
      </c>
      <c r="M29" s="17">
        <f>SUM(J29-H29)</f>
        <v>0</v>
      </c>
      <c r="N29" s="17">
        <f>SUM(K29-I29)</f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x14ac:dyDescent="0.2">
      <c r="A30" s="292"/>
      <c r="B30" s="316"/>
      <c r="C30" s="319"/>
      <c r="D30" s="3" t="s">
        <v>12</v>
      </c>
      <c r="E30" s="58"/>
      <c r="F30" s="55">
        <v>5.98</v>
      </c>
      <c r="G30" s="55">
        <v>95</v>
      </c>
      <c r="H30" s="56"/>
      <c r="I30" s="56"/>
      <c r="J30" s="2">
        <f>(E30*F30)</f>
        <v>0</v>
      </c>
      <c r="K30" s="2">
        <f t="shared" ref="K30:K31" si="20">(E30*G30)</f>
        <v>0</v>
      </c>
      <c r="L30" s="16">
        <f t="shared" ref="L30:L31" si="21">SUM(J30,K30)</f>
        <v>0</v>
      </c>
      <c r="M30" s="17">
        <f t="shared" ref="M30:N31" si="22">SUM(J30-H30)</f>
        <v>0</v>
      </c>
      <c r="N30" s="17">
        <f t="shared" si="22"/>
        <v>0</v>
      </c>
      <c r="O30" s="2"/>
      <c r="P30" s="2"/>
      <c r="Q30" s="2"/>
      <c r="R30" s="2"/>
      <c r="S30" s="62"/>
      <c r="T30" s="61"/>
      <c r="U30" s="61"/>
      <c r="V30" s="62"/>
      <c r="W30" s="1"/>
      <c r="X30" s="15"/>
    </row>
    <row r="31" spans="1:24" x14ac:dyDescent="0.2">
      <c r="A31" s="292"/>
      <c r="B31" s="316"/>
      <c r="C31" s="319"/>
      <c r="D31" s="3" t="s">
        <v>13</v>
      </c>
      <c r="E31" s="58"/>
      <c r="F31" s="55">
        <v>5.98</v>
      </c>
      <c r="G31" s="55">
        <v>95</v>
      </c>
      <c r="H31" s="56"/>
      <c r="I31" s="56"/>
      <c r="J31" s="2">
        <f>(E31*F31)</f>
        <v>0</v>
      </c>
      <c r="K31" s="2">
        <f t="shared" si="20"/>
        <v>0</v>
      </c>
      <c r="L31" s="16">
        <f t="shared" si="21"/>
        <v>0</v>
      </c>
      <c r="M31" s="17">
        <f t="shared" si="22"/>
        <v>0</v>
      </c>
      <c r="N31" s="17">
        <f t="shared" si="22"/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ht="24" x14ac:dyDescent="0.2">
      <c r="A32" s="292"/>
      <c r="B32" s="316"/>
      <c r="C32" s="319"/>
      <c r="D32" s="23" t="s">
        <v>53</v>
      </c>
      <c r="E32" s="12">
        <f>SUM(E29,E30,E31)</f>
        <v>0</v>
      </c>
      <c r="F32" s="12"/>
      <c r="G32" s="12"/>
      <c r="H32" s="29">
        <f>SUM(H29:H31)</f>
        <v>0</v>
      </c>
      <c r="I32" s="29">
        <f>SUM(I29:I31)</f>
        <v>0</v>
      </c>
      <c r="J32" s="12">
        <f t="shared" ref="J32:W32" si="23">SUM(J29,J30,J31)</f>
        <v>0</v>
      </c>
      <c r="K32" s="12">
        <f t="shared" si="23"/>
        <v>0</v>
      </c>
      <c r="L32" s="12">
        <f t="shared" si="23"/>
        <v>0</v>
      </c>
      <c r="M32" s="12">
        <f t="shared" si="23"/>
        <v>0</v>
      </c>
      <c r="N32" s="12">
        <f t="shared" si="23"/>
        <v>0</v>
      </c>
      <c r="O32" s="12">
        <f t="shared" si="23"/>
        <v>0</v>
      </c>
      <c r="P32" s="12">
        <f t="shared" si="23"/>
        <v>0</v>
      </c>
      <c r="Q32" s="12">
        <f t="shared" si="23"/>
        <v>0</v>
      </c>
      <c r="R32" s="12">
        <f t="shared" si="23"/>
        <v>0</v>
      </c>
      <c r="S32" s="12">
        <f t="shared" si="23"/>
        <v>0</v>
      </c>
      <c r="T32" s="12">
        <f t="shared" si="23"/>
        <v>0</v>
      </c>
      <c r="U32" s="12">
        <f t="shared" si="23"/>
        <v>0</v>
      </c>
      <c r="V32" s="63">
        <f t="shared" si="23"/>
        <v>0</v>
      </c>
      <c r="W32" s="12">
        <f t="shared" si="23"/>
        <v>0</v>
      </c>
      <c r="X32" s="13"/>
    </row>
    <row r="33" spans="1:24" x14ac:dyDescent="0.2">
      <c r="A33" s="292"/>
      <c r="B33" s="316"/>
      <c r="C33" s="319"/>
      <c r="D33" s="3" t="s">
        <v>14</v>
      </c>
      <c r="E33" s="58"/>
      <c r="F33" s="55">
        <v>5.98</v>
      </c>
      <c r="G33" s="55">
        <v>95</v>
      </c>
      <c r="H33" s="56"/>
      <c r="I33" s="56"/>
      <c r="J33" s="2">
        <f>(E33*F33)</f>
        <v>0</v>
      </c>
      <c r="K33" s="2">
        <f>(E33*G33)</f>
        <v>0</v>
      </c>
      <c r="L33" s="16">
        <f>SUM(J33,K33)</f>
        <v>0</v>
      </c>
      <c r="M33" s="17">
        <f>SUM(J33-H33)</f>
        <v>0</v>
      </c>
      <c r="N33" s="17">
        <f>SUM(K33-I33)</f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x14ac:dyDescent="0.2">
      <c r="A34" s="292"/>
      <c r="B34" s="316"/>
      <c r="C34" s="319"/>
      <c r="D34" s="3" t="s">
        <v>15</v>
      </c>
      <c r="E34" s="58"/>
      <c r="F34" s="55">
        <v>5.98</v>
      </c>
      <c r="G34" s="55">
        <v>95</v>
      </c>
      <c r="H34" s="56"/>
      <c r="I34" s="56"/>
      <c r="J34" s="2">
        <f>(E34*F34)</f>
        <v>0</v>
      </c>
      <c r="K34" s="2">
        <f t="shared" ref="K34:K35" si="24">(E34*G34)</f>
        <v>0</v>
      </c>
      <c r="L34" s="16">
        <f t="shared" ref="L34:L35" si="25">SUM(J34,K34)</f>
        <v>0</v>
      </c>
      <c r="M34" s="17">
        <f t="shared" ref="M34:N35" si="26">SUM(J34-H34)</f>
        <v>0</v>
      </c>
      <c r="N34" s="17">
        <f t="shared" si="26"/>
        <v>0</v>
      </c>
      <c r="O34" s="2"/>
      <c r="P34" s="2"/>
      <c r="Q34" s="2"/>
      <c r="R34" s="2"/>
      <c r="S34" s="62"/>
      <c r="T34" s="61"/>
      <c r="U34" s="61"/>
      <c r="V34" s="62"/>
      <c r="W34" s="1"/>
      <c r="X34" s="15"/>
    </row>
    <row r="35" spans="1:24" x14ac:dyDescent="0.2">
      <c r="A35" s="292"/>
      <c r="B35" s="316"/>
      <c r="C35" s="319"/>
      <c r="D35" s="3" t="s">
        <v>16</v>
      </c>
      <c r="E35" s="59"/>
      <c r="F35" s="55">
        <v>5.98</v>
      </c>
      <c r="G35" s="55">
        <v>95</v>
      </c>
      <c r="H35" s="56"/>
      <c r="I35" s="56"/>
      <c r="J35" s="2">
        <f>(E35*F35)</f>
        <v>0</v>
      </c>
      <c r="K35" s="2">
        <f t="shared" si="24"/>
        <v>0</v>
      </c>
      <c r="L35" s="16">
        <f t="shared" si="25"/>
        <v>0</v>
      </c>
      <c r="M35" s="17">
        <f t="shared" si="26"/>
        <v>0</v>
      </c>
      <c r="N35" s="17">
        <f t="shared" si="26"/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ht="24" x14ac:dyDescent="0.2">
      <c r="A36" s="292"/>
      <c r="B36" s="316"/>
      <c r="C36" s="319"/>
      <c r="D36" s="23" t="s">
        <v>54</v>
      </c>
      <c r="E36" s="12">
        <f>SUM(E33,E34,E35)</f>
        <v>0</v>
      </c>
      <c r="F36" s="12"/>
      <c r="G36" s="12"/>
      <c r="H36" s="29">
        <f>SUM(H33:H35)</f>
        <v>0</v>
      </c>
      <c r="I36" s="29">
        <f>SUM(I33:I35)</f>
        <v>0</v>
      </c>
      <c r="J36" s="12">
        <f t="shared" ref="J36:W36" si="27">SUM(J33,J34,J35)</f>
        <v>0</v>
      </c>
      <c r="K36" s="12">
        <f t="shared" si="27"/>
        <v>0</v>
      </c>
      <c r="L36" s="12">
        <f t="shared" si="27"/>
        <v>0</v>
      </c>
      <c r="M36" s="12">
        <f t="shared" si="27"/>
        <v>0</v>
      </c>
      <c r="N36" s="12">
        <f t="shared" si="27"/>
        <v>0</v>
      </c>
      <c r="O36" s="12">
        <f t="shared" si="27"/>
        <v>0</v>
      </c>
      <c r="P36" s="12">
        <f t="shared" si="27"/>
        <v>0</v>
      </c>
      <c r="Q36" s="12">
        <f t="shared" si="27"/>
        <v>0</v>
      </c>
      <c r="R36" s="12">
        <f t="shared" si="27"/>
        <v>0</v>
      </c>
      <c r="S36" s="12">
        <f t="shared" si="27"/>
        <v>0</v>
      </c>
      <c r="T36" s="12">
        <f t="shared" si="27"/>
        <v>0</v>
      </c>
      <c r="U36" s="12">
        <f t="shared" si="27"/>
        <v>0</v>
      </c>
      <c r="V36" s="63">
        <f t="shared" si="27"/>
        <v>0</v>
      </c>
      <c r="W36" s="12">
        <f t="shared" si="27"/>
        <v>0</v>
      </c>
      <c r="X36" s="13"/>
    </row>
    <row r="37" spans="1:24" x14ac:dyDescent="0.2">
      <c r="A37" s="292"/>
      <c r="B37" s="316"/>
      <c r="C37" s="319"/>
      <c r="D37" s="3" t="s">
        <v>17</v>
      </c>
      <c r="E37" s="58"/>
      <c r="F37" s="55">
        <v>5.98</v>
      </c>
      <c r="G37" s="55">
        <v>95</v>
      </c>
      <c r="H37" s="56"/>
      <c r="I37" s="56"/>
      <c r="J37" s="2">
        <f>(E37*F37)</f>
        <v>0</v>
      </c>
      <c r="K37" s="2">
        <f>(E37*G37)</f>
        <v>0</v>
      </c>
      <c r="L37" s="16">
        <f>SUM(J37,K37)</f>
        <v>0</v>
      </c>
      <c r="M37" s="17">
        <f>SUM(J37-H37)</f>
        <v>0</v>
      </c>
      <c r="N37" s="17">
        <f>SUM(K37-I37)</f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x14ac:dyDescent="0.2">
      <c r="A38" s="292"/>
      <c r="B38" s="316"/>
      <c r="C38" s="319"/>
      <c r="D38" s="3" t="s">
        <v>18</v>
      </c>
      <c r="E38" s="58"/>
      <c r="F38" s="55">
        <v>5.98</v>
      </c>
      <c r="G38" s="55">
        <v>95</v>
      </c>
      <c r="H38" s="56"/>
      <c r="I38" s="56"/>
      <c r="J38" s="2">
        <f>(E38*F38)</f>
        <v>0</v>
      </c>
      <c r="K38" s="2">
        <f t="shared" ref="K38:K39" si="28">(E38*G38)</f>
        <v>0</v>
      </c>
      <c r="L38" s="16">
        <f t="shared" ref="L38:L39" si="29">SUM(J38,K38)</f>
        <v>0</v>
      </c>
      <c r="M38" s="17">
        <f t="shared" ref="M38:N39" si="30">SUM(J38-H38)</f>
        <v>0</v>
      </c>
      <c r="N38" s="17">
        <f t="shared" si="30"/>
        <v>0</v>
      </c>
      <c r="O38" s="2"/>
      <c r="P38" s="2"/>
      <c r="Q38" s="2"/>
      <c r="R38" s="2"/>
      <c r="S38" s="174"/>
      <c r="T38" s="218"/>
      <c r="U38" s="61"/>
      <c r="V38" s="62"/>
      <c r="W38" s="1"/>
      <c r="X38" s="15"/>
    </row>
    <row r="39" spans="1:24" x14ac:dyDescent="0.2">
      <c r="A39" s="293"/>
      <c r="B39" s="317"/>
      <c r="C39" s="320"/>
      <c r="D39" s="3" t="s">
        <v>19</v>
      </c>
      <c r="E39" s="59"/>
      <c r="F39" s="55">
        <v>5.98</v>
      </c>
      <c r="G39" s="55">
        <v>95</v>
      </c>
      <c r="H39" s="56"/>
      <c r="I39" s="56"/>
      <c r="J39" s="2">
        <f>(E39*F39)</f>
        <v>0</v>
      </c>
      <c r="K39" s="2">
        <f t="shared" si="28"/>
        <v>0</v>
      </c>
      <c r="L39" s="16">
        <f t="shared" si="29"/>
        <v>0</v>
      </c>
      <c r="M39" s="17">
        <f t="shared" si="30"/>
        <v>0</v>
      </c>
      <c r="N39" s="17">
        <f t="shared" si="30"/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ht="24" x14ac:dyDescent="0.2">
      <c r="A40" s="11"/>
      <c r="B40" s="11"/>
      <c r="C40" s="11"/>
      <c r="D40" s="23" t="s">
        <v>55</v>
      </c>
      <c r="E40" s="12">
        <f>SUM(E37,E38,E39)</f>
        <v>0</v>
      </c>
      <c r="F40" s="12"/>
      <c r="G40" s="12"/>
      <c r="H40" s="29">
        <f>SUM(H37:H39)</f>
        <v>0</v>
      </c>
      <c r="I40" s="29">
        <f>SUM(I37:I39)</f>
        <v>0</v>
      </c>
      <c r="J40" s="12">
        <f t="shared" ref="J40:W40" si="31">SUM(J37,J38,J39)</f>
        <v>0</v>
      </c>
      <c r="K40" s="12">
        <f t="shared" si="31"/>
        <v>0</v>
      </c>
      <c r="L40" s="12">
        <f t="shared" si="31"/>
        <v>0</v>
      </c>
      <c r="M40" s="12">
        <f t="shared" si="31"/>
        <v>0</v>
      </c>
      <c r="N40" s="12">
        <f t="shared" si="31"/>
        <v>0</v>
      </c>
      <c r="O40" s="12">
        <f t="shared" si="31"/>
        <v>0</v>
      </c>
      <c r="P40" s="12">
        <f t="shared" si="31"/>
        <v>0</v>
      </c>
      <c r="Q40" s="12">
        <f t="shared" si="31"/>
        <v>0</v>
      </c>
      <c r="R40" s="12">
        <f t="shared" si="31"/>
        <v>0</v>
      </c>
      <c r="S40" s="12">
        <f t="shared" si="31"/>
        <v>0</v>
      </c>
      <c r="T40" s="12">
        <f t="shared" si="31"/>
        <v>0</v>
      </c>
      <c r="U40" s="12">
        <f t="shared" si="31"/>
        <v>0</v>
      </c>
      <c r="V40" s="63">
        <f t="shared" si="31"/>
        <v>0</v>
      </c>
      <c r="W40" s="12">
        <f t="shared" si="31"/>
        <v>0</v>
      </c>
      <c r="X40" s="13"/>
    </row>
    <row r="41" spans="1:24" ht="24" x14ac:dyDescent="0.2">
      <c r="A41" s="38"/>
      <c r="B41" s="38"/>
      <c r="C41" s="39"/>
      <c r="D41" s="37" t="s">
        <v>58</v>
      </c>
      <c r="E41" s="40">
        <f>SUM(E28+E32+E36+E40)</f>
        <v>72.72</v>
      </c>
      <c r="F41" s="40"/>
      <c r="G41" s="40"/>
      <c r="H41" s="41">
        <f>SUM(H28,H32,H36,H40)</f>
        <v>434.86560000000003</v>
      </c>
      <c r="I41" s="41">
        <f>SUM(I28,I32,I36,I40)</f>
        <v>6908.4000000000005</v>
      </c>
      <c r="J41" s="40">
        <f t="shared" ref="J41:W41" si="32">SUM(J28+J32+J36+J40)</f>
        <v>434.86560000000003</v>
      </c>
      <c r="K41" s="40">
        <f t="shared" si="32"/>
        <v>6908.4000000000005</v>
      </c>
      <c r="L41" s="40">
        <f>SUM(L28+L32+L36+L40)</f>
        <v>7343.2656000000006</v>
      </c>
      <c r="M41" s="40">
        <f t="shared" si="32"/>
        <v>0</v>
      </c>
      <c r="N41" s="40">
        <f t="shared" si="32"/>
        <v>0</v>
      </c>
      <c r="O41" s="40">
        <f t="shared" si="32"/>
        <v>0</v>
      </c>
      <c r="P41" s="40">
        <f t="shared" si="32"/>
        <v>0</v>
      </c>
      <c r="Q41" s="40">
        <f t="shared" si="32"/>
        <v>0</v>
      </c>
      <c r="R41" s="40">
        <f t="shared" si="32"/>
        <v>0</v>
      </c>
      <c r="S41" s="40">
        <f t="shared" si="32"/>
        <v>0</v>
      </c>
      <c r="T41" s="40">
        <f>(H41+P41)-R41</f>
        <v>434.86560000000003</v>
      </c>
      <c r="U41" s="40">
        <f>(I41+Q41)-S41</f>
        <v>6908.4000000000005</v>
      </c>
      <c r="V41" s="64">
        <f t="shared" si="32"/>
        <v>0</v>
      </c>
      <c r="W41" s="40">
        <f t="shared" si="32"/>
        <v>0</v>
      </c>
      <c r="X41" s="42"/>
    </row>
    <row r="42" spans="1:24" ht="36" x14ac:dyDescent="0.2">
      <c r="A42" s="24"/>
      <c r="B42" s="24"/>
      <c r="C42" s="25"/>
      <c r="D42" s="26" t="s">
        <v>59</v>
      </c>
      <c r="E42" s="27">
        <f>E41+'2023'!E44</f>
        <v>94267.58</v>
      </c>
      <c r="F42" s="27"/>
      <c r="G42" s="27"/>
      <c r="H42" s="27">
        <f>H41+'2023'!H44</f>
        <v>479022.25959999999</v>
      </c>
      <c r="I42" s="27">
        <f>I41+'2023'!I44</f>
        <v>2666098.86</v>
      </c>
      <c r="J42" s="27">
        <f>J41+'2023'!J44</f>
        <v>483733.51400000002</v>
      </c>
      <c r="K42" s="27">
        <f>K41+'2023'!K44</f>
        <v>2720459.82</v>
      </c>
      <c r="L42" s="27">
        <f>L41+'2023'!L44</f>
        <v>3204193.3340000003</v>
      </c>
      <c r="M42" s="27">
        <f>M41+'2023'!M44</f>
        <v>4711.2543999999853</v>
      </c>
      <c r="N42" s="27">
        <f>N41+'2023'!N44</f>
        <v>54360.960000000043</v>
      </c>
      <c r="O42" s="27">
        <f>O41+'2023'!O44</f>
        <v>0</v>
      </c>
      <c r="P42" s="27">
        <f>P41+'2023'!P44</f>
        <v>0</v>
      </c>
      <c r="Q42" s="27">
        <f>Q41+'2023'!Q44</f>
        <v>0</v>
      </c>
      <c r="R42" s="27">
        <f>R41+'2023'!R44</f>
        <v>20577.66</v>
      </c>
      <c r="S42" s="27">
        <f>S41+'2023'!S44</f>
        <v>2211845.8600000003</v>
      </c>
      <c r="T42" s="27">
        <f>(H42+P42)-R42</f>
        <v>458444.59960000002</v>
      </c>
      <c r="U42" s="27">
        <f>(I42+Q42)-S42</f>
        <v>454252.99999999953</v>
      </c>
      <c r="V42" s="27">
        <f>V41+'2023'!V44</f>
        <v>0</v>
      </c>
      <c r="W42" s="27">
        <f>W41+'2023'!W44</f>
        <v>0</v>
      </c>
      <c r="X42" s="27"/>
    </row>
    <row r="43" spans="1:24" ht="48" x14ac:dyDescent="0.2">
      <c r="A43" s="291">
        <v>3</v>
      </c>
      <c r="B43" s="315" t="s">
        <v>32</v>
      </c>
      <c r="C43" s="318" t="s">
        <v>23</v>
      </c>
      <c r="D43" s="3" t="s">
        <v>8</v>
      </c>
      <c r="E43" s="58">
        <v>159.06</v>
      </c>
      <c r="F43" s="55">
        <v>5.98</v>
      </c>
      <c r="G43" s="55">
        <v>95</v>
      </c>
      <c r="H43" s="56"/>
      <c r="I43" s="56"/>
      <c r="J43" s="2">
        <f>SUM(E43*F43)</f>
        <v>951.17880000000014</v>
      </c>
      <c r="K43" s="2">
        <f>(E43*G43)</f>
        <v>15110.7</v>
      </c>
      <c r="L43" s="16">
        <f>SUM(J43,K43)</f>
        <v>16061.8788</v>
      </c>
      <c r="M43" s="17">
        <f>SUM(J43-H43)</f>
        <v>951.17880000000014</v>
      </c>
      <c r="N43" s="17">
        <f>SUM(K43-I43)</f>
        <v>15110.7</v>
      </c>
      <c r="O43" s="2"/>
      <c r="P43" s="2"/>
      <c r="Q43" s="2"/>
      <c r="R43" s="2"/>
      <c r="S43" s="62"/>
      <c r="T43" s="61"/>
      <c r="U43" s="61"/>
      <c r="V43" s="62"/>
      <c r="W43" s="1"/>
      <c r="X43" s="186" t="s">
        <v>133</v>
      </c>
    </row>
    <row r="44" spans="1:24" x14ac:dyDescent="0.2">
      <c r="A44" s="292"/>
      <c r="B44" s="316"/>
      <c r="C44" s="319"/>
      <c r="D44" s="3" t="s">
        <v>9</v>
      </c>
      <c r="E44" s="59">
        <v>154.96</v>
      </c>
      <c r="F44" s="55">
        <v>5.98</v>
      </c>
      <c r="G44" s="55">
        <v>95</v>
      </c>
      <c r="H44" s="56"/>
      <c r="I44" s="56"/>
      <c r="J44" s="2">
        <f>SUM(E44*F44)</f>
        <v>926.66080000000011</v>
      </c>
      <c r="K44" s="2">
        <f t="shared" ref="K44" si="33">(E44*G44)</f>
        <v>14721.2</v>
      </c>
      <c r="L44" s="16">
        <f t="shared" ref="L44:L45" si="34">SUM(J44,K44)</f>
        <v>15647.8608</v>
      </c>
      <c r="M44" s="17">
        <f t="shared" ref="M44:N45" si="35">SUM(J44-H44)</f>
        <v>926.66080000000011</v>
      </c>
      <c r="N44" s="17">
        <f t="shared" si="35"/>
        <v>14721.2</v>
      </c>
      <c r="O44" s="2"/>
      <c r="P44" s="2"/>
      <c r="Q44" s="2"/>
      <c r="R44" s="2"/>
      <c r="S44" s="62"/>
      <c r="T44" s="61"/>
      <c r="U44" s="61"/>
      <c r="V44" s="62"/>
      <c r="W44" s="1"/>
      <c r="X44" s="15"/>
    </row>
    <row r="45" spans="1:24" x14ac:dyDescent="0.2">
      <c r="A45" s="292"/>
      <c r="B45" s="316"/>
      <c r="C45" s="319"/>
      <c r="D45" s="69" t="s">
        <v>10</v>
      </c>
      <c r="E45" s="57">
        <v>153.74</v>
      </c>
      <c r="F45" s="55">
        <v>5.98</v>
      </c>
      <c r="G45" s="55">
        <v>95</v>
      </c>
      <c r="H45" s="56"/>
      <c r="I45" s="56"/>
      <c r="J45" s="16">
        <f t="shared" ref="J45" si="36">(E45*F45)</f>
        <v>919.36520000000007</v>
      </c>
      <c r="K45" s="16">
        <f>SUM(E45*G45)</f>
        <v>14605.300000000001</v>
      </c>
      <c r="L45" s="16">
        <f t="shared" si="34"/>
        <v>15524.665200000001</v>
      </c>
      <c r="M45" s="17">
        <f>SUM(J45-H45)</f>
        <v>919.36520000000007</v>
      </c>
      <c r="N45" s="17">
        <f t="shared" si="35"/>
        <v>14605.300000000001</v>
      </c>
      <c r="O45" s="2"/>
      <c r="P45" s="2"/>
      <c r="Q45" s="2"/>
      <c r="R45" s="2"/>
      <c r="S45" s="62"/>
      <c r="T45" s="61"/>
      <c r="U45" s="61"/>
      <c r="V45" s="62"/>
      <c r="W45" s="1"/>
      <c r="X45" s="15"/>
    </row>
    <row r="46" spans="1:24" ht="24" x14ac:dyDescent="0.2">
      <c r="A46" s="292"/>
      <c r="B46" s="316"/>
      <c r="C46" s="319"/>
      <c r="D46" s="23" t="s">
        <v>52</v>
      </c>
      <c r="E46" s="12">
        <f>SUM(E43,E44,E45:E45)</f>
        <v>467.76</v>
      </c>
      <c r="F46" s="12"/>
      <c r="G46" s="12"/>
      <c r="H46" s="12">
        <f t="shared" ref="H46:W46" si="37">SUM(H43,H44,H45:H45)</f>
        <v>0</v>
      </c>
      <c r="I46" s="12">
        <f t="shared" si="37"/>
        <v>0</v>
      </c>
      <c r="J46" s="12">
        <f t="shared" si="37"/>
        <v>2797.2048000000004</v>
      </c>
      <c r="K46" s="12">
        <f t="shared" si="37"/>
        <v>44437.200000000004</v>
      </c>
      <c r="L46" s="12">
        <f t="shared" si="37"/>
        <v>47234.404800000004</v>
      </c>
      <c r="M46" s="12">
        <f t="shared" si="37"/>
        <v>2797.2048000000004</v>
      </c>
      <c r="N46" s="12">
        <f t="shared" si="37"/>
        <v>44437.200000000004</v>
      </c>
      <c r="O46" s="12">
        <f t="shared" si="37"/>
        <v>0</v>
      </c>
      <c r="P46" s="12">
        <f t="shared" si="37"/>
        <v>0</v>
      </c>
      <c r="Q46" s="12">
        <f t="shared" si="37"/>
        <v>0</v>
      </c>
      <c r="R46" s="12">
        <f t="shared" si="37"/>
        <v>0</v>
      </c>
      <c r="S46" s="12">
        <f t="shared" si="37"/>
        <v>0</v>
      </c>
      <c r="T46" s="12">
        <f t="shared" si="37"/>
        <v>0</v>
      </c>
      <c r="U46" s="12">
        <f t="shared" si="37"/>
        <v>0</v>
      </c>
      <c r="V46" s="12">
        <f t="shared" si="37"/>
        <v>0</v>
      </c>
      <c r="W46" s="12">
        <f t="shared" si="37"/>
        <v>0</v>
      </c>
      <c r="X46" s="13"/>
    </row>
    <row r="47" spans="1:24" x14ac:dyDescent="0.2">
      <c r="A47" s="292"/>
      <c r="B47" s="316"/>
      <c r="C47" s="319"/>
      <c r="D47" s="3" t="s">
        <v>11</v>
      </c>
      <c r="E47" s="58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>(E47*G47)</f>
        <v>0</v>
      </c>
      <c r="L47" s="16">
        <f>SUM(J47,K47)</f>
        <v>0</v>
      </c>
      <c r="M47" s="17">
        <f>SUM(J47-H47)</f>
        <v>0</v>
      </c>
      <c r="N47" s="17">
        <f>SUM(K47-I47)</f>
        <v>0</v>
      </c>
      <c r="O47" s="2"/>
      <c r="P47" s="2"/>
      <c r="Q47" s="2"/>
      <c r="R47" s="2"/>
      <c r="S47" s="60"/>
      <c r="T47" s="61"/>
      <c r="U47" s="61"/>
      <c r="V47" s="62"/>
      <c r="W47" s="1"/>
      <c r="X47" s="15"/>
    </row>
    <row r="48" spans="1:24" x14ac:dyDescent="0.2">
      <c r="A48" s="292"/>
      <c r="B48" s="316"/>
      <c r="C48" s="319"/>
      <c r="D48" s="3" t="s">
        <v>12</v>
      </c>
      <c r="E48" s="58"/>
      <c r="F48" s="55">
        <v>5.98</v>
      </c>
      <c r="G48" s="55">
        <v>95</v>
      </c>
      <c r="H48" s="56"/>
      <c r="I48" s="56"/>
      <c r="J48" s="2">
        <f t="shared" ref="J48" si="38">SUM(E48*F48)</f>
        <v>0</v>
      </c>
      <c r="K48" s="2">
        <f t="shared" ref="K48" si="39">(E48*G48)</f>
        <v>0</v>
      </c>
      <c r="L48" s="16">
        <f t="shared" ref="L48:L49" si="40">SUM(J48,K48)</f>
        <v>0</v>
      </c>
      <c r="M48" s="17">
        <f t="shared" ref="M48:N49" si="41">SUM(J48-H48)</f>
        <v>0</v>
      </c>
      <c r="N48" s="17">
        <f t="shared" si="41"/>
        <v>0</v>
      </c>
      <c r="O48" s="2"/>
      <c r="P48" s="2"/>
      <c r="Q48" s="2"/>
      <c r="R48" s="2"/>
      <c r="S48" s="62"/>
      <c r="T48" s="61"/>
      <c r="U48" s="61"/>
      <c r="V48" s="62"/>
      <c r="W48" s="1"/>
      <c r="X48" s="15"/>
    </row>
    <row r="49" spans="1:24" x14ac:dyDescent="0.2">
      <c r="A49" s="292"/>
      <c r="B49" s="316"/>
      <c r="C49" s="319"/>
      <c r="D49" s="3" t="s">
        <v>13</v>
      </c>
      <c r="E49" s="58"/>
      <c r="F49" s="55">
        <v>5.98</v>
      </c>
      <c r="G49" s="55">
        <v>95</v>
      </c>
      <c r="H49" s="56"/>
      <c r="I49" s="56"/>
      <c r="J49" s="2">
        <f>SUM(E49*F49)</f>
        <v>0</v>
      </c>
      <c r="K49" s="2">
        <f>(E49*G49)</f>
        <v>0</v>
      </c>
      <c r="L49" s="16">
        <f t="shared" si="40"/>
        <v>0</v>
      </c>
      <c r="M49" s="17">
        <f t="shared" si="41"/>
        <v>0</v>
      </c>
      <c r="N49" s="17">
        <f t="shared" si="41"/>
        <v>0</v>
      </c>
      <c r="O49" s="2"/>
      <c r="P49" s="2"/>
      <c r="Q49" s="2"/>
      <c r="R49" s="2"/>
      <c r="S49" s="62"/>
      <c r="T49" s="61"/>
      <c r="U49" s="61"/>
      <c r="V49" s="62"/>
      <c r="W49" s="1"/>
      <c r="X49" s="15"/>
    </row>
    <row r="50" spans="1:24" ht="24" x14ac:dyDescent="0.2">
      <c r="A50" s="292"/>
      <c r="B50" s="316"/>
      <c r="C50" s="319"/>
      <c r="D50" s="23" t="s">
        <v>53</v>
      </c>
      <c r="E50" s="12">
        <f>SUM(E47,E48,E49)</f>
        <v>0</v>
      </c>
      <c r="F50" s="12"/>
      <c r="G50" s="12"/>
      <c r="H50" s="29">
        <f>SUM(H47:H49)</f>
        <v>0</v>
      </c>
      <c r="I50" s="29">
        <f>SUM(I47:I49)</f>
        <v>0</v>
      </c>
      <c r="J50" s="12">
        <f t="shared" ref="J50:W50" si="42">SUM(J47,J48,J49)</f>
        <v>0</v>
      </c>
      <c r="K50" s="12">
        <f t="shared" si="42"/>
        <v>0</v>
      </c>
      <c r="L50" s="12">
        <f t="shared" si="42"/>
        <v>0</v>
      </c>
      <c r="M50" s="12">
        <f t="shared" si="42"/>
        <v>0</v>
      </c>
      <c r="N50" s="12">
        <f t="shared" si="42"/>
        <v>0</v>
      </c>
      <c r="O50" s="12">
        <f t="shared" si="42"/>
        <v>0</v>
      </c>
      <c r="P50" s="12">
        <f t="shared" si="42"/>
        <v>0</v>
      </c>
      <c r="Q50" s="12">
        <f t="shared" si="42"/>
        <v>0</v>
      </c>
      <c r="R50" s="12">
        <f t="shared" si="42"/>
        <v>0</v>
      </c>
      <c r="S50" s="12">
        <f t="shared" si="42"/>
        <v>0</v>
      </c>
      <c r="T50" s="12">
        <f t="shared" si="42"/>
        <v>0</v>
      </c>
      <c r="U50" s="12">
        <f t="shared" si="42"/>
        <v>0</v>
      </c>
      <c r="V50" s="63">
        <f t="shared" si="42"/>
        <v>0</v>
      </c>
      <c r="W50" s="12">
        <f t="shared" si="42"/>
        <v>0</v>
      </c>
      <c r="X50" s="13"/>
    </row>
    <row r="51" spans="1:24" x14ac:dyDescent="0.2">
      <c r="A51" s="292"/>
      <c r="B51" s="316"/>
      <c r="C51" s="319"/>
      <c r="D51" s="3" t="s">
        <v>14</v>
      </c>
      <c r="E51" s="58"/>
      <c r="F51" s="55">
        <v>5.98</v>
      </c>
      <c r="G51" s="55">
        <v>95</v>
      </c>
      <c r="H51" s="56"/>
      <c r="I51" s="56"/>
      <c r="J51" s="2">
        <f>SUM(E51*F51)</f>
        <v>0</v>
      </c>
      <c r="K51" s="2">
        <f>(E51*G51)</f>
        <v>0</v>
      </c>
      <c r="L51" s="16">
        <f>SUM(J51,K51)</f>
        <v>0</v>
      </c>
      <c r="M51" s="17">
        <f>SUM(J51-H51)</f>
        <v>0</v>
      </c>
      <c r="N51" s="17">
        <f>SUM(K51-I51)</f>
        <v>0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292"/>
      <c r="B52" s="316"/>
      <c r="C52" s="319"/>
      <c r="D52" s="3" t="s">
        <v>15</v>
      </c>
      <c r="E52" s="58"/>
      <c r="F52" s="55">
        <v>5.98</v>
      </c>
      <c r="G52" s="55">
        <v>95</v>
      </c>
      <c r="H52" s="56"/>
      <c r="I52" s="56"/>
      <c r="J52" s="2">
        <f t="shared" ref="J52:J53" si="43">SUM(E52*F52)</f>
        <v>0</v>
      </c>
      <c r="K52" s="2">
        <f t="shared" ref="K52:K53" si="44">(E52*G52)</f>
        <v>0</v>
      </c>
      <c r="L52" s="16">
        <f t="shared" ref="L52:L53" si="45">SUM(J52,K52)</f>
        <v>0</v>
      </c>
      <c r="M52" s="17">
        <f t="shared" ref="M52:N53" si="46">SUM(J52-H52)</f>
        <v>0</v>
      </c>
      <c r="N52" s="17">
        <f t="shared" si="46"/>
        <v>0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x14ac:dyDescent="0.2">
      <c r="A53" s="292"/>
      <c r="B53" s="316"/>
      <c r="C53" s="319"/>
      <c r="D53" s="3" t="s">
        <v>16</v>
      </c>
      <c r="E53" s="59"/>
      <c r="F53" s="55">
        <v>5.98</v>
      </c>
      <c r="G53" s="55">
        <v>95</v>
      </c>
      <c r="H53" s="56"/>
      <c r="I53" s="56"/>
      <c r="J53" s="2">
        <f t="shared" si="43"/>
        <v>0</v>
      </c>
      <c r="K53" s="2">
        <f t="shared" si="44"/>
        <v>0</v>
      </c>
      <c r="L53" s="16">
        <f t="shared" si="45"/>
        <v>0</v>
      </c>
      <c r="M53" s="17">
        <f t="shared" si="46"/>
        <v>0</v>
      </c>
      <c r="N53" s="17">
        <f t="shared" si="46"/>
        <v>0</v>
      </c>
      <c r="O53" s="2"/>
      <c r="P53" s="2"/>
      <c r="Q53" s="2"/>
      <c r="R53" s="2"/>
      <c r="S53" s="62"/>
      <c r="T53" s="61"/>
      <c r="U53" s="61"/>
      <c r="V53" s="62"/>
      <c r="W53" s="1"/>
      <c r="X53" s="15"/>
    </row>
    <row r="54" spans="1:24" ht="24" x14ac:dyDescent="0.2">
      <c r="A54" s="292"/>
      <c r="B54" s="316"/>
      <c r="C54" s="319"/>
      <c r="D54" s="23" t="s">
        <v>54</v>
      </c>
      <c r="E54" s="12">
        <f>SUM(E51,E52,E53)</f>
        <v>0</v>
      </c>
      <c r="F54" s="12"/>
      <c r="G54" s="12"/>
      <c r="H54" s="29">
        <f>SUM(H51:H53)</f>
        <v>0</v>
      </c>
      <c r="I54" s="29">
        <f>SUM(I51:I53)</f>
        <v>0</v>
      </c>
      <c r="J54" s="12">
        <f t="shared" ref="J54:W54" si="47">SUM(J51,J52,J53)</f>
        <v>0</v>
      </c>
      <c r="K54" s="12">
        <f t="shared" si="47"/>
        <v>0</v>
      </c>
      <c r="L54" s="12">
        <f t="shared" si="47"/>
        <v>0</v>
      </c>
      <c r="M54" s="12">
        <f t="shared" si="47"/>
        <v>0</v>
      </c>
      <c r="N54" s="12">
        <f t="shared" si="47"/>
        <v>0</v>
      </c>
      <c r="O54" s="12">
        <f t="shared" si="47"/>
        <v>0</v>
      </c>
      <c r="P54" s="12">
        <f t="shared" si="47"/>
        <v>0</v>
      </c>
      <c r="Q54" s="12">
        <f t="shared" si="47"/>
        <v>0</v>
      </c>
      <c r="R54" s="12">
        <f t="shared" si="47"/>
        <v>0</v>
      </c>
      <c r="S54" s="12">
        <f t="shared" si="47"/>
        <v>0</v>
      </c>
      <c r="T54" s="12">
        <f t="shared" si="47"/>
        <v>0</v>
      </c>
      <c r="U54" s="12">
        <f t="shared" si="47"/>
        <v>0</v>
      </c>
      <c r="V54" s="63">
        <f t="shared" si="47"/>
        <v>0</v>
      </c>
      <c r="W54" s="12">
        <f t="shared" si="47"/>
        <v>0</v>
      </c>
      <c r="X54" s="13"/>
    </row>
    <row r="55" spans="1:24" x14ac:dyDescent="0.2">
      <c r="A55" s="292"/>
      <c r="B55" s="316"/>
      <c r="C55" s="319"/>
      <c r="D55" s="3" t="s">
        <v>17</v>
      </c>
      <c r="E55" s="58"/>
      <c r="F55" s="55">
        <v>5.98</v>
      </c>
      <c r="G55" s="55">
        <v>95</v>
      </c>
      <c r="H55" s="56"/>
      <c r="I55" s="56"/>
      <c r="J55" s="2">
        <f>SUM(E55*F55)</f>
        <v>0</v>
      </c>
      <c r="K55" s="2">
        <f>(E55*G55)</f>
        <v>0</v>
      </c>
      <c r="L55" s="16">
        <f>SUM(J55,K55)</f>
        <v>0</v>
      </c>
      <c r="M55" s="17">
        <f>SUM(J55-H55)</f>
        <v>0</v>
      </c>
      <c r="N55" s="17">
        <f>SUM(K55-I55)</f>
        <v>0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292"/>
      <c r="B56" s="316"/>
      <c r="C56" s="319"/>
      <c r="D56" s="3" t="s">
        <v>18</v>
      </c>
      <c r="E56" s="58"/>
      <c r="F56" s="55">
        <v>5.98</v>
      </c>
      <c r="G56" s="55">
        <v>95</v>
      </c>
      <c r="H56" s="56"/>
      <c r="I56" s="56"/>
      <c r="J56" s="2">
        <f t="shared" ref="J56:J57" si="48">SUM(E56*F56)</f>
        <v>0</v>
      </c>
      <c r="K56" s="2">
        <f t="shared" ref="K56:K57" si="49">(E56*G56)</f>
        <v>0</v>
      </c>
      <c r="L56" s="16">
        <f t="shared" ref="L56:L57" si="50">SUM(J56,K56)</f>
        <v>0</v>
      </c>
      <c r="M56" s="17">
        <f t="shared" ref="M56:N57" si="51">SUM(J56-H56)</f>
        <v>0</v>
      </c>
      <c r="N56" s="17">
        <f t="shared" si="51"/>
        <v>0</v>
      </c>
      <c r="O56" s="2"/>
      <c r="P56" s="2"/>
      <c r="Q56" s="2"/>
      <c r="R56" s="2"/>
      <c r="S56" s="174"/>
      <c r="T56" s="218"/>
      <c r="U56" s="61"/>
      <c r="V56" s="62"/>
      <c r="W56" s="1"/>
      <c r="X56" s="15"/>
    </row>
    <row r="57" spans="1:24" x14ac:dyDescent="0.2">
      <c r="A57" s="293"/>
      <c r="B57" s="317"/>
      <c r="C57" s="320"/>
      <c r="D57" s="3" t="s">
        <v>19</v>
      </c>
      <c r="E57" s="59"/>
      <c r="F57" s="55">
        <v>5.98</v>
      </c>
      <c r="G57" s="55">
        <v>95</v>
      </c>
      <c r="H57" s="56"/>
      <c r="I57" s="56"/>
      <c r="J57" s="2">
        <f t="shared" si="48"/>
        <v>0</v>
      </c>
      <c r="K57" s="2">
        <f t="shared" si="49"/>
        <v>0</v>
      </c>
      <c r="L57" s="16">
        <f t="shared" si="50"/>
        <v>0</v>
      </c>
      <c r="M57" s="17">
        <f t="shared" si="51"/>
        <v>0</v>
      </c>
      <c r="N57" s="17">
        <f t="shared" si="51"/>
        <v>0</v>
      </c>
      <c r="O57" s="2"/>
      <c r="P57" s="2"/>
      <c r="Q57" s="2"/>
      <c r="R57" s="2"/>
      <c r="S57" s="62"/>
      <c r="T57" s="61"/>
      <c r="U57" s="61"/>
      <c r="V57" s="62"/>
      <c r="W57" s="1"/>
      <c r="X57" s="15"/>
    </row>
    <row r="58" spans="1:24" ht="24" x14ac:dyDescent="0.2">
      <c r="A58" s="10"/>
      <c r="B58" s="10"/>
      <c r="C58" s="10"/>
      <c r="D58" s="23" t="s">
        <v>55</v>
      </c>
      <c r="E58" s="12">
        <f>SUM(E55,E56,E57)</f>
        <v>0</v>
      </c>
      <c r="F58" s="12"/>
      <c r="G58" s="12"/>
      <c r="H58" s="29">
        <f>SUM(H55:H57)</f>
        <v>0</v>
      </c>
      <c r="I58" s="29">
        <f>SUM(I55:I57)</f>
        <v>0</v>
      </c>
      <c r="J58" s="12">
        <f t="shared" ref="J58:W58" si="52">SUM(J55,J56,J57)</f>
        <v>0</v>
      </c>
      <c r="K58" s="12">
        <f t="shared" si="52"/>
        <v>0</v>
      </c>
      <c r="L58" s="12">
        <f t="shared" si="52"/>
        <v>0</v>
      </c>
      <c r="M58" s="12">
        <f t="shared" si="52"/>
        <v>0</v>
      </c>
      <c r="N58" s="12">
        <f t="shared" si="52"/>
        <v>0</v>
      </c>
      <c r="O58" s="12">
        <f t="shared" si="52"/>
        <v>0</v>
      </c>
      <c r="P58" s="12">
        <f t="shared" si="52"/>
        <v>0</v>
      </c>
      <c r="Q58" s="12">
        <f t="shared" si="52"/>
        <v>0</v>
      </c>
      <c r="R58" s="12">
        <f t="shared" si="52"/>
        <v>0</v>
      </c>
      <c r="S58" s="12">
        <f t="shared" si="52"/>
        <v>0</v>
      </c>
      <c r="T58" s="12">
        <f t="shared" si="52"/>
        <v>0</v>
      </c>
      <c r="U58" s="12">
        <f t="shared" si="52"/>
        <v>0</v>
      </c>
      <c r="V58" s="63">
        <f t="shared" si="52"/>
        <v>0</v>
      </c>
      <c r="W58" s="12">
        <f t="shared" si="52"/>
        <v>0</v>
      </c>
      <c r="X58" s="13"/>
    </row>
    <row r="59" spans="1:24" ht="24" x14ac:dyDescent="0.2">
      <c r="A59" s="38"/>
      <c r="B59" s="38"/>
      <c r="C59" s="39"/>
      <c r="D59" s="37" t="s">
        <v>58</v>
      </c>
      <c r="E59" s="40">
        <f>SUM(E46+E50+E54+E58)</f>
        <v>467.76</v>
      </c>
      <c r="F59" s="40"/>
      <c r="G59" s="40"/>
      <c r="H59" s="40">
        <f t="shared" ref="H59:W59" si="53">SUM(H46+H50+H54+H58)</f>
        <v>0</v>
      </c>
      <c r="I59" s="40">
        <f t="shared" si="53"/>
        <v>0</v>
      </c>
      <c r="J59" s="40">
        <f t="shared" si="53"/>
        <v>2797.2048000000004</v>
      </c>
      <c r="K59" s="40">
        <f t="shared" si="53"/>
        <v>44437.200000000004</v>
      </c>
      <c r="L59" s="40">
        <f t="shared" si="53"/>
        <v>47234.404800000004</v>
      </c>
      <c r="M59" s="40">
        <f t="shared" si="53"/>
        <v>2797.2048000000004</v>
      </c>
      <c r="N59" s="40">
        <f t="shared" si="53"/>
        <v>44437.200000000004</v>
      </c>
      <c r="O59" s="40">
        <f t="shared" si="53"/>
        <v>0</v>
      </c>
      <c r="P59" s="40">
        <f t="shared" si="53"/>
        <v>0</v>
      </c>
      <c r="Q59" s="40">
        <f t="shared" si="53"/>
        <v>0</v>
      </c>
      <c r="R59" s="40">
        <f t="shared" si="53"/>
        <v>0</v>
      </c>
      <c r="S59" s="40">
        <f t="shared" si="53"/>
        <v>0</v>
      </c>
      <c r="T59" s="40">
        <f>(H59+P59)-R59</f>
        <v>0</v>
      </c>
      <c r="U59" s="40">
        <f>(I59+Q59)-S59</f>
        <v>0</v>
      </c>
      <c r="V59" s="64">
        <f t="shared" si="53"/>
        <v>0</v>
      </c>
      <c r="W59" s="40">
        <f t="shared" si="53"/>
        <v>0</v>
      </c>
      <c r="X59" s="42"/>
    </row>
    <row r="60" spans="1:24" ht="36" x14ac:dyDescent="0.2">
      <c r="A60" s="24"/>
      <c r="B60" s="24"/>
      <c r="C60" s="25"/>
      <c r="D60" s="26" t="s">
        <v>59</v>
      </c>
      <c r="E60" s="27">
        <f>E59+'2023'!E63</f>
        <v>22541.919999999998</v>
      </c>
      <c r="F60" s="27"/>
      <c r="G60" s="27"/>
      <c r="H60" s="27">
        <f>H59+'2023'!H63</f>
        <v>92503.643999999986</v>
      </c>
      <c r="I60" s="27">
        <f>I59+'2023'!I63</f>
        <v>707049.91999999993</v>
      </c>
      <c r="J60" s="27">
        <f>J59+'2023'!J63</f>
        <v>123577.27820000002</v>
      </c>
      <c r="K60" s="27">
        <f>K59+'2023'!K63</f>
        <v>1182343.8199999998</v>
      </c>
      <c r="L60" s="27">
        <f>L59+'2023'!L63</f>
        <v>1305921.0982000001</v>
      </c>
      <c r="M60" s="27">
        <f>M59+'2023'!M63</f>
        <v>31073.6342</v>
      </c>
      <c r="N60" s="27">
        <f>N59+'2023'!N63</f>
        <v>475293.89999999997</v>
      </c>
      <c r="O60" s="27">
        <f>O59+'2023'!O63</f>
        <v>0</v>
      </c>
      <c r="P60" s="27">
        <f>P59+'2023'!P63</f>
        <v>0</v>
      </c>
      <c r="Q60" s="27">
        <f>Q59+'2023'!Q63</f>
        <v>0</v>
      </c>
      <c r="R60" s="27">
        <f>R59+'2023'!R63</f>
        <v>10311.32</v>
      </c>
      <c r="S60" s="27">
        <f>S59+'2023'!S63</f>
        <v>521681.12</v>
      </c>
      <c r="T60" s="27">
        <f>(H60+P60)-R60</f>
        <v>82192.323999999993</v>
      </c>
      <c r="U60" s="27">
        <f>(I60+Q60)-S60</f>
        <v>185368.79999999993</v>
      </c>
      <c r="V60" s="27">
        <f>V59+'2023'!V63</f>
        <v>0</v>
      </c>
      <c r="W60" s="27">
        <f>W59+'2023'!W63</f>
        <v>0</v>
      </c>
      <c r="X60" s="27"/>
    </row>
    <row r="61" spans="1:24" ht="48" x14ac:dyDescent="0.2">
      <c r="A61" s="300">
        <v>4</v>
      </c>
      <c r="B61" s="315" t="s">
        <v>32</v>
      </c>
      <c r="C61" s="323" t="s">
        <v>24</v>
      </c>
      <c r="D61" s="3" t="s">
        <v>8</v>
      </c>
      <c r="E61" s="58">
        <v>466.96</v>
      </c>
      <c r="F61" s="55">
        <v>5.98</v>
      </c>
      <c r="G61" s="198">
        <v>95</v>
      </c>
      <c r="H61" s="56"/>
      <c r="I61" s="56"/>
      <c r="J61" s="2">
        <f>(E61*F61)</f>
        <v>2792.4207999999999</v>
      </c>
      <c r="K61" s="2">
        <f>(E61*G61)</f>
        <v>44361.2</v>
      </c>
      <c r="L61" s="16">
        <f>SUM(J61,K61)</f>
        <v>47153.620799999997</v>
      </c>
      <c r="M61" s="17">
        <f>SUM(J61-H61)</f>
        <v>2792.4207999999999</v>
      </c>
      <c r="N61" s="17">
        <f>SUM(K61-I61)</f>
        <v>44361.2</v>
      </c>
      <c r="O61" s="2"/>
      <c r="P61" s="2"/>
      <c r="Q61" s="2"/>
      <c r="R61" s="2"/>
      <c r="S61" s="62"/>
      <c r="T61" s="61"/>
      <c r="U61" s="61"/>
      <c r="V61" s="62"/>
      <c r="W61" s="1"/>
      <c r="X61" s="186" t="s">
        <v>133</v>
      </c>
    </row>
    <row r="62" spans="1:24" x14ac:dyDescent="0.2">
      <c r="A62" s="301"/>
      <c r="B62" s="316"/>
      <c r="C62" s="324"/>
      <c r="D62" s="3" t="s">
        <v>9</v>
      </c>
      <c r="E62" s="59">
        <v>527.36</v>
      </c>
      <c r="F62" s="55">
        <v>5.98</v>
      </c>
      <c r="G62" s="198">
        <v>95</v>
      </c>
      <c r="H62" s="56"/>
      <c r="I62" s="56"/>
      <c r="J62" s="2">
        <f>(E62*F62)</f>
        <v>3153.6128000000003</v>
      </c>
      <c r="K62" s="2">
        <f t="shared" ref="K62" si="54">(E62*G62)</f>
        <v>50099.200000000004</v>
      </c>
      <c r="L62" s="16">
        <f t="shared" ref="L62:L63" si="55">SUM(J62,K62)</f>
        <v>53252.812800000007</v>
      </c>
      <c r="M62" s="17">
        <f t="shared" ref="M62:N63" si="56">SUM(J62-H62)</f>
        <v>3153.6128000000003</v>
      </c>
      <c r="N62" s="17">
        <f t="shared" si="56"/>
        <v>50099.200000000004</v>
      </c>
      <c r="O62" s="2"/>
      <c r="P62" s="2"/>
      <c r="Q62" s="2"/>
      <c r="R62" s="2"/>
      <c r="S62" s="62"/>
      <c r="T62" s="61"/>
      <c r="U62" s="61"/>
      <c r="V62" s="62"/>
      <c r="W62" s="1"/>
      <c r="X62" s="15"/>
    </row>
    <row r="63" spans="1:24" x14ac:dyDescent="0.2">
      <c r="A63" s="301"/>
      <c r="B63" s="316"/>
      <c r="C63" s="324"/>
      <c r="D63" s="69" t="s">
        <v>10</v>
      </c>
      <c r="E63" s="57">
        <v>494.46</v>
      </c>
      <c r="F63" s="55">
        <v>5.98</v>
      </c>
      <c r="G63" s="55">
        <v>95</v>
      </c>
      <c r="H63" s="56"/>
      <c r="I63" s="56"/>
      <c r="J63" s="16">
        <f t="shared" ref="J63" si="57">(E63*F63)</f>
        <v>2956.8708000000001</v>
      </c>
      <c r="K63" s="16">
        <f>SUM(E63*G63)</f>
        <v>46973.7</v>
      </c>
      <c r="L63" s="16">
        <f t="shared" si="55"/>
        <v>49930.570799999994</v>
      </c>
      <c r="M63" s="17">
        <f t="shared" si="56"/>
        <v>2956.8708000000001</v>
      </c>
      <c r="N63" s="17">
        <f t="shared" si="56"/>
        <v>46973.7</v>
      </c>
      <c r="O63" s="2"/>
      <c r="P63" s="2"/>
      <c r="Q63" s="2"/>
      <c r="R63" s="2"/>
      <c r="S63" s="62"/>
      <c r="T63" s="61"/>
      <c r="U63" s="61"/>
      <c r="V63" s="62"/>
      <c r="W63" s="1"/>
      <c r="X63" s="15"/>
    </row>
    <row r="64" spans="1:24" ht="24" x14ac:dyDescent="0.2">
      <c r="A64" s="301"/>
      <c r="B64" s="316"/>
      <c r="C64" s="324"/>
      <c r="D64" s="23" t="s">
        <v>52</v>
      </c>
      <c r="E64" s="12">
        <f>SUM(E61,E62,E63:E63)</f>
        <v>1488.78</v>
      </c>
      <c r="F64" s="12"/>
      <c r="G64" s="12"/>
      <c r="H64" s="12">
        <f t="shared" ref="H64:W64" si="58">SUM(H61,H62,H63:H63)</f>
        <v>0</v>
      </c>
      <c r="I64" s="12">
        <f t="shared" si="58"/>
        <v>0</v>
      </c>
      <c r="J64" s="12">
        <f t="shared" si="58"/>
        <v>8902.9044000000013</v>
      </c>
      <c r="K64" s="12">
        <f t="shared" si="58"/>
        <v>141434.09999999998</v>
      </c>
      <c r="L64" s="12">
        <f t="shared" si="58"/>
        <v>150337.00440000001</v>
      </c>
      <c r="M64" s="12">
        <f t="shared" si="58"/>
        <v>8902.9044000000013</v>
      </c>
      <c r="N64" s="12">
        <f t="shared" si="58"/>
        <v>141434.09999999998</v>
      </c>
      <c r="O64" s="12">
        <f t="shared" si="58"/>
        <v>0</v>
      </c>
      <c r="P64" s="12">
        <f t="shared" si="58"/>
        <v>0</v>
      </c>
      <c r="Q64" s="12">
        <f t="shared" si="58"/>
        <v>0</v>
      </c>
      <c r="R64" s="12">
        <f t="shared" si="58"/>
        <v>0</v>
      </c>
      <c r="S64" s="12">
        <f t="shared" si="58"/>
        <v>0</v>
      </c>
      <c r="T64" s="12">
        <f t="shared" si="58"/>
        <v>0</v>
      </c>
      <c r="U64" s="12">
        <f t="shared" si="58"/>
        <v>0</v>
      </c>
      <c r="V64" s="12">
        <f t="shared" si="58"/>
        <v>0</v>
      </c>
      <c r="W64" s="12">
        <f t="shared" si="58"/>
        <v>0</v>
      </c>
      <c r="X64" s="13"/>
    </row>
    <row r="65" spans="1:24" x14ac:dyDescent="0.2">
      <c r="A65" s="301"/>
      <c r="B65" s="316"/>
      <c r="C65" s="324"/>
      <c r="D65" s="3" t="s">
        <v>11</v>
      </c>
      <c r="E65" s="58"/>
      <c r="F65" s="55">
        <v>5.98</v>
      </c>
      <c r="G65" s="55">
        <v>95</v>
      </c>
      <c r="H65" s="56"/>
      <c r="I65" s="56"/>
      <c r="J65" s="2">
        <f>(E65*F65)</f>
        <v>0</v>
      </c>
      <c r="K65" s="2">
        <f>(E65*G65)</f>
        <v>0</v>
      </c>
      <c r="L65" s="16">
        <f>SUM(J65,K65)</f>
        <v>0</v>
      </c>
      <c r="M65" s="17">
        <f>SUM(J65-H65)</f>
        <v>0</v>
      </c>
      <c r="N65" s="17">
        <f>SUM(K65-I65)</f>
        <v>0</v>
      </c>
      <c r="O65" s="2"/>
      <c r="P65" s="2"/>
      <c r="Q65" s="2"/>
      <c r="R65" s="2"/>
      <c r="S65" s="60"/>
      <c r="T65" s="61"/>
      <c r="U65" s="61"/>
      <c r="V65" s="62"/>
      <c r="W65" s="1"/>
      <c r="X65" s="15"/>
    </row>
    <row r="66" spans="1:24" x14ac:dyDescent="0.2">
      <c r="A66" s="301"/>
      <c r="B66" s="316"/>
      <c r="C66" s="324"/>
      <c r="D66" s="3" t="s">
        <v>12</v>
      </c>
      <c r="E66" s="58"/>
      <c r="F66" s="55">
        <v>5.98</v>
      </c>
      <c r="G66" s="55">
        <v>95</v>
      </c>
      <c r="H66" s="56"/>
      <c r="I66" s="56"/>
      <c r="J66" s="2">
        <f>(E66*F66)</f>
        <v>0</v>
      </c>
      <c r="K66" s="2">
        <f t="shared" ref="K66:K67" si="59">(E66*G66)</f>
        <v>0</v>
      </c>
      <c r="L66" s="16">
        <f t="shared" ref="L66:L67" si="60">SUM(J66,K66)</f>
        <v>0</v>
      </c>
      <c r="M66" s="17">
        <f t="shared" ref="M66:N67" si="61">SUM(J66-H66)</f>
        <v>0</v>
      </c>
      <c r="N66" s="17">
        <f t="shared" si="61"/>
        <v>0</v>
      </c>
      <c r="O66" s="2"/>
      <c r="P66" s="2"/>
      <c r="Q66" s="2"/>
      <c r="R66" s="2"/>
      <c r="S66" s="60"/>
      <c r="T66" s="61"/>
      <c r="U66" s="61"/>
      <c r="V66" s="62"/>
      <c r="W66" s="1"/>
      <c r="X66" s="15"/>
    </row>
    <row r="67" spans="1:24" x14ac:dyDescent="0.2">
      <c r="A67" s="301"/>
      <c r="B67" s="316"/>
      <c r="C67" s="324"/>
      <c r="D67" s="3" t="s">
        <v>13</v>
      </c>
      <c r="E67" s="58"/>
      <c r="F67" s="55">
        <v>5.98</v>
      </c>
      <c r="G67" s="55">
        <v>95</v>
      </c>
      <c r="H67" s="56"/>
      <c r="I67" s="56"/>
      <c r="J67" s="2">
        <f>(E67*F67)</f>
        <v>0</v>
      </c>
      <c r="K67" s="2">
        <f t="shared" si="59"/>
        <v>0</v>
      </c>
      <c r="L67" s="16">
        <f t="shared" si="60"/>
        <v>0</v>
      </c>
      <c r="M67" s="17">
        <f t="shared" si="61"/>
        <v>0</v>
      </c>
      <c r="N67" s="17">
        <f t="shared" si="61"/>
        <v>0</v>
      </c>
      <c r="O67" s="2"/>
      <c r="P67" s="2"/>
      <c r="Q67" s="2"/>
      <c r="R67" s="2"/>
      <c r="S67" s="60"/>
      <c r="T67" s="61"/>
      <c r="U67" s="61"/>
      <c r="V67" s="62"/>
      <c r="W67" s="1"/>
      <c r="X67" s="15"/>
    </row>
    <row r="68" spans="1:24" ht="24" x14ac:dyDescent="0.2">
      <c r="A68" s="301"/>
      <c r="B68" s="316"/>
      <c r="C68" s="324"/>
      <c r="D68" s="23" t="s">
        <v>53</v>
      </c>
      <c r="E68" s="12">
        <f>SUM(E65,E66,E67)</f>
        <v>0</v>
      </c>
      <c r="F68" s="12"/>
      <c r="G68" s="12"/>
      <c r="H68" s="29">
        <f>SUM(H65:H67)</f>
        <v>0</v>
      </c>
      <c r="I68" s="29">
        <f>SUM(I65:I67)</f>
        <v>0</v>
      </c>
      <c r="J68" s="12">
        <f t="shared" ref="J68:W68" si="62">SUM(J65,J66,J67)</f>
        <v>0</v>
      </c>
      <c r="K68" s="12">
        <f t="shared" si="62"/>
        <v>0</v>
      </c>
      <c r="L68" s="12">
        <f t="shared" si="62"/>
        <v>0</v>
      </c>
      <c r="M68" s="12">
        <f t="shared" si="62"/>
        <v>0</v>
      </c>
      <c r="N68" s="12">
        <f t="shared" si="62"/>
        <v>0</v>
      </c>
      <c r="O68" s="12">
        <f t="shared" si="62"/>
        <v>0</v>
      </c>
      <c r="P68" s="12">
        <f t="shared" si="62"/>
        <v>0</v>
      </c>
      <c r="Q68" s="12">
        <f t="shared" si="62"/>
        <v>0</v>
      </c>
      <c r="R68" s="12">
        <f t="shared" si="62"/>
        <v>0</v>
      </c>
      <c r="S68" s="12">
        <f t="shared" si="62"/>
        <v>0</v>
      </c>
      <c r="T68" s="12">
        <f t="shared" si="62"/>
        <v>0</v>
      </c>
      <c r="U68" s="12">
        <f t="shared" si="62"/>
        <v>0</v>
      </c>
      <c r="V68" s="63">
        <f t="shared" si="62"/>
        <v>0</v>
      </c>
      <c r="W68" s="12">
        <f t="shared" si="62"/>
        <v>0</v>
      </c>
      <c r="X68" s="13"/>
    </row>
    <row r="69" spans="1:24" x14ac:dyDescent="0.2">
      <c r="A69" s="301"/>
      <c r="B69" s="316"/>
      <c r="C69" s="324"/>
      <c r="D69" s="3" t="s">
        <v>14</v>
      </c>
      <c r="E69" s="58"/>
      <c r="F69" s="55">
        <v>5.98</v>
      </c>
      <c r="G69" s="55">
        <v>95</v>
      </c>
      <c r="H69" s="56"/>
      <c r="I69" s="56"/>
      <c r="J69" s="2">
        <f>(E69*F69)</f>
        <v>0</v>
      </c>
      <c r="K69" s="2">
        <f>(E69*G69)</f>
        <v>0</v>
      </c>
      <c r="L69" s="16">
        <f>SUM(J69,K69)</f>
        <v>0</v>
      </c>
      <c r="M69" s="17">
        <f>SUM(J69-H69)</f>
        <v>0</v>
      </c>
      <c r="N69" s="17">
        <f>SUM(K69-I69)</f>
        <v>0</v>
      </c>
      <c r="O69" s="2"/>
      <c r="P69" s="2"/>
      <c r="Q69" s="2"/>
      <c r="R69" s="2"/>
      <c r="S69" s="62"/>
      <c r="T69" s="61"/>
      <c r="U69" s="61"/>
      <c r="V69" s="62"/>
      <c r="W69" s="1"/>
      <c r="X69" s="15"/>
    </row>
    <row r="70" spans="1:24" x14ac:dyDescent="0.2">
      <c r="A70" s="301"/>
      <c r="B70" s="316"/>
      <c r="C70" s="324"/>
      <c r="D70" s="3" t="s">
        <v>15</v>
      </c>
      <c r="E70" s="58"/>
      <c r="F70" s="55">
        <v>5.98</v>
      </c>
      <c r="G70" s="55">
        <v>95</v>
      </c>
      <c r="H70" s="56"/>
      <c r="I70" s="56"/>
      <c r="J70" s="2">
        <f>(E70*F70)</f>
        <v>0</v>
      </c>
      <c r="K70" s="2">
        <f t="shared" ref="K70:K71" si="63">(E70*G70)</f>
        <v>0</v>
      </c>
      <c r="L70" s="16">
        <f t="shared" ref="L70:L71" si="64">SUM(J70,K70)</f>
        <v>0</v>
      </c>
      <c r="M70" s="17">
        <f t="shared" ref="M70:N71" si="65">SUM(J70-H70)</f>
        <v>0</v>
      </c>
      <c r="N70" s="17">
        <f t="shared" si="65"/>
        <v>0</v>
      </c>
      <c r="O70" s="2"/>
      <c r="P70" s="2"/>
      <c r="Q70" s="2"/>
      <c r="R70" s="2"/>
      <c r="S70" s="62"/>
      <c r="T70" s="61"/>
      <c r="U70" s="61"/>
      <c r="V70" s="62"/>
      <c r="W70" s="1"/>
      <c r="X70" s="15"/>
    </row>
    <row r="71" spans="1:24" x14ac:dyDescent="0.2">
      <c r="A71" s="301"/>
      <c r="B71" s="316"/>
      <c r="C71" s="324"/>
      <c r="D71" s="3" t="s">
        <v>16</v>
      </c>
      <c r="E71" s="59"/>
      <c r="F71" s="55">
        <v>5.98</v>
      </c>
      <c r="G71" s="55">
        <v>95</v>
      </c>
      <c r="H71" s="56"/>
      <c r="I71" s="56"/>
      <c r="J71" s="2">
        <f>(E71*F71)</f>
        <v>0</v>
      </c>
      <c r="K71" s="2">
        <f t="shared" si="63"/>
        <v>0</v>
      </c>
      <c r="L71" s="16">
        <f t="shared" si="64"/>
        <v>0</v>
      </c>
      <c r="M71" s="17">
        <f t="shared" si="65"/>
        <v>0</v>
      </c>
      <c r="N71" s="17">
        <f t="shared" si="65"/>
        <v>0</v>
      </c>
      <c r="O71" s="2"/>
      <c r="P71" s="2"/>
      <c r="Q71" s="2"/>
      <c r="R71" s="2"/>
      <c r="S71" s="62"/>
      <c r="T71" s="61"/>
      <c r="U71" s="61"/>
      <c r="V71" s="62"/>
      <c r="W71" s="1"/>
      <c r="X71" s="15"/>
    </row>
    <row r="72" spans="1:24" ht="24" x14ac:dyDescent="0.2">
      <c r="A72" s="301"/>
      <c r="B72" s="316"/>
      <c r="C72" s="324"/>
      <c r="D72" s="23" t="s">
        <v>54</v>
      </c>
      <c r="E72" s="12">
        <f>SUM(E69,E70,E71)</f>
        <v>0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6">SUM(J69,J70,J71)</f>
        <v>0</v>
      </c>
      <c r="K72" s="12">
        <f t="shared" si="66"/>
        <v>0</v>
      </c>
      <c r="L72" s="12">
        <f t="shared" si="66"/>
        <v>0</v>
      </c>
      <c r="M72" s="12">
        <f t="shared" si="66"/>
        <v>0</v>
      </c>
      <c r="N72" s="12">
        <f t="shared" si="66"/>
        <v>0</v>
      </c>
      <c r="O72" s="12">
        <f t="shared" si="66"/>
        <v>0</v>
      </c>
      <c r="P72" s="12">
        <f t="shared" si="66"/>
        <v>0</v>
      </c>
      <c r="Q72" s="12">
        <f t="shared" si="66"/>
        <v>0</v>
      </c>
      <c r="R72" s="12">
        <f t="shared" si="66"/>
        <v>0</v>
      </c>
      <c r="S72" s="12">
        <f t="shared" si="66"/>
        <v>0</v>
      </c>
      <c r="T72" s="12">
        <f t="shared" si="66"/>
        <v>0</v>
      </c>
      <c r="U72" s="12">
        <f t="shared" si="66"/>
        <v>0</v>
      </c>
      <c r="V72" s="63">
        <f t="shared" si="66"/>
        <v>0</v>
      </c>
      <c r="W72" s="12">
        <f t="shared" si="66"/>
        <v>0</v>
      </c>
      <c r="X72" s="13"/>
    </row>
    <row r="73" spans="1:24" x14ac:dyDescent="0.2">
      <c r="A73" s="301"/>
      <c r="B73" s="316"/>
      <c r="C73" s="324"/>
      <c r="D73" s="3" t="s">
        <v>17</v>
      </c>
      <c r="E73" s="58"/>
      <c r="F73" s="55">
        <v>5.98</v>
      </c>
      <c r="G73" s="55">
        <v>95</v>
      </c>
      <c r="H73" s="56"/>
      <c r="I73" s="56"/>
      <c r="J73" s="2">
        <f>(E73*F73)</f>
        <v>0</v>
      </c>
      <c r="K73" s="2">
        <f>(E73*G73)</f>
        <v>0</v>
      </c>
      <c r="L73" s="16">
        <f>SUM(J73,K73)</f>
        <v>0</v>
      </c>
      <c r="M73" s="17">
        <f>SUM(J73-H73)</f>
        <v>0</v>
      </c>
      <c r="N73" s="17">
        <f>SUM(K73-I73)</f>
        <v>0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301"/>
      <c r="B74" s="316"/>
      <c r="C74" s="324"/>
      <c r="D74" s="3" t="s">
        <v>18</v>
      </c>
      <c r="E74" s="58"/>
      <c r="F74" s="55">
        <v>5.98</v>
      </c>
      <c r="G74" s="55">
        <v>95</v>
      </c>
      <c r="H74" s="56"/>
      <c r="I74" s="56"/>
      <c r="J74" s="2">
        <f>(E74*F74)</f>
        <v>0</v>
      </c>
      <c r="K74" s="2">
        <f t="shared" ref="K74:K75" si="67">(E74*G74)</f>
        <v>0</v>
      </c>
      <c r="L74" s="16">
        <f t="shared" ref="L74:L75" si="68">SUM(J74,K74)</f>
        <v>0</v>
      </c>
      <c r="M74" s="17">
        <f t="shared" ref="M74:N75" si="69">SUM(J74-H74)</f>
        <v>0</v>
      </c>
      <c r="N74" s="17">
        <f t="shared" si="69"/>
        <v>0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4" x14ac:dyDescent="0.2">
      <c r="A75" s="302"/>
      <c r="B75" s="317"/>
      <c r="C75" s="325"/>
      <c r="D75" s="3" t="s">
        <v>19</v>
      </c>
      <c r="E75" s="59"/>
      <c r="F75" s="55">
        <v>5.98</v>
      </c>
      <c r="G75" s="55">
        <v>95</v>
      </c>
      <c r="H75" s="56"/>
      <c r="I75" s="56"/>
      <c r="J75" s="2">
        <f>(E75*F75)</f>
        <v>0</v>
      </c>
      <c r="K75" s="2">
        <f t="shared" si="67"/>
        <v>0</v>
      </c>
      <c r="L75" s="16">
        <f t="shared" si="68"/>
        <v>0</v>
      </c>
      <c r="M75" s="17">
        <f t="shared" si="69"/>
        <v>0</v>
      </c>
      <c r="N75" s="17">
        <f t="shared" si="69"/>
        <v>0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.75" x14ac:dyDescent="0.25">
      <c r="A76" s="4"/>
      <c r="B76" s="4"/>
      <c r="C76" s="4"/>
      <c r="D76" s="23" t="s">
        <v>55</v>
      </c>
      <c r="E76" s="12">
        <f>SUM(E73,E74,E75)</f>
        <v>0</v>
      </c>
      <c r="F76" s="12"/>
      <c r="G76" s="12"/>
      <c r="H76" s="12">
        <f>SUM(H73:H75)</f>
        <v>0</v>
      </c>
      <c r="I76" s="12">
        <f>SUM(I73:I75)</f>
        <v>0</v>
      </c>
      <c r="J76" s="12">
        <f t="shared" ref="J76:W76" si="70">SUM(J73,J74,J75)</f>
        <v>0</v>
      </c>
      <c r="K76" s="12">
        <f t="shared" si="70"/>
        <v>0</v>
      </c>
      <c r="L76" s="12">
        <f t="shared" si="70"/>
        <v>0</v>
      </c>
      <c r="M76" s="12">
        <f t="shared" si="70"/>
        <v>0</v>
      </c>
      <c r="N76" s="12">
        <f t="shared" si="70"/>
        <v>0</v>
      </c>
      <c r="O76" s="12">
        <f t="shared" si="70"/>
        <v>0</v>
      </c>
      <c r="P76" s="12">
        <f t="shared" si="70"/>
        <v>0</v>
      </c>
      <c r="Q76" s="12">
        <f t="shared" si="70"/>
        <v>0</v>
      </c>
      <c r="R76" s="12">
        <f t="shared" si="70"/>
        <v>0</v>
      </c>
      <c r="S76" s="12">
        <f t="shared" si="70"/>
        <v>0</v>
      </c>
      <c r="T76" s="12">
        <f t="shared" si="70"/>
        <v>0</v>
      </c>
      <c r="U76" s="12">
        <f t="shared" si="70"/>
        <v>0</v>
      </c>
      <c r="V76" s="63">
        <f t="shared" si="70"/>
        <v>0</v>
      </c>
      <c r="W76" s="12">
        <f t="shared" si="70"/>
        <v>0</v>
      </c>
      <c r="X76" s="13"/>
    </row>
    <row r="77" spans="1:24" ht="24" x14ac:dyDescent="0.2">
      <c r="A77" s="38"/>
      <c r="B77" s="38"/>
      <c r="C77" s="39"/>
      <c r="D77" s="37" t="s">
        <v>58</v>
      </c>
      <c r="E77" s="40">
        <f>SUM(E64+E68+E72+E76)</f>
        <v>1488.78</v>
      </c>
      <c r="F77" s="40"/>
      <c r="G77" s="40"/>
      <c r="H77" s="40">
        <f t="shared" ref="H77:W77" si="71">SUM(H64+H68+H72+H76)</f>
        <v>0</v>
      </c>
      <c r="I77" s="40">
        <f t="shared" si="71"/>
        <v>0</v>
      </c>
      <c r="J77" s="40">
        <f t="shared" si="71"/>
        <v>8902.9044000000013</v>
      </c>
      <c r="K77" s="40">
        <f t="shared" si="71"/>
        <v>141434.09999999998</v>
      </c>
      <c r="L77" s="40">
        <f t="shared" si="71"/>
        <v>150337.00440000001</v>
      </c>
      <c r="M77" s="40">
        <f t="shared" si="71"/>
        <v>8902.9044000000013</v>
      </c>
      <c r="N77" s="40">
        <f t="shared" si="71"/>
        <v>141434.09999999998</v>
      </c>
      <c r="O77" s="40">
        <f t="shared" si="71"/>
        <v>0</v>
      </c>
      <c r="P77" s="40">
        <f t="shared" si="71"/>
        <v>0</v>
      </c>
      <c r="Q77" s="40">
        <f t="shared" si="71"/>
        <v>0</v>
      </c>
      <c r="R77" s="40">
        <f t="shared" si="71"/>
        <v>0</v>
      </c>
      <c r="S77" s="40">
        <f t="shared" si="71"/>
        <v>0</v>
      </c>
      <c r="T77" s="40">
        <f>(H77+P77)-R77</f>
        <v>0</v>
      </c>
      <c r="U77" s="40">
        <f>(I77+Q77)-S77</f>
        <v>0</v>
      </c>
      <c r="V77" s="64">
        <f t="shared" si="71"/>
        <v>0</v>
      </c>
      <c r="W77" s="40">
        <f t="shared" si="71"/>
        <v>0</v>
      </c>
      <c r="X77" s="42"/>
    </row>
    <row r="78" spans="1:24" ht="36" x14ac:dyDescent="0.2">
      <c r="A78" s="24"/>
      <c r="B78" s="24"/>
      <c r="C78" s="25"/>
      <c r="D78" s="26" t="s">
        <v>59</v>
      </c>
      <c r="E78" s="27">
        <f>E77+'2023'!E82</f>
        <v>81631.5</v>
      </c>
      <c r="F78" s="27"/>
      <c r="G78" s="27"/>
      <c r="H78" s="27">
        <f>H77+'2023'!H82</f>
        <v>325999.68139999994</v>
      </c>
      <c r="I78" s="27">
        <f>I77+'2023'!I82</f>
        <v>1750946.75</v>
      </c>
      <c r="J78" s="27">
        <f>J77+'2023'!J82</f>
        <v>443609.88120000006</v>
      </c>
      <c r="K78" s="27">
        <f>K77+'2023'!K82</f>
        <v>2698610.8099999996</v>
      </c>
      <c r="L78" s="27">
        <f>L77+'2023'!L82</f>
        <v>3142220.6912000002</v>
      </c>
      <c r="M78" s="27">
        <f>M77+'2023'!M82</f>
        <v>117610.1998</v>
      </c>
      <c r="N78" s="27">
        <f>N77+'2023'!N82</f>
        <v>947664.05999999994</v>
      </c>
      <c r="O78" s="27">
        <f>O77+'2023'!O82</f>
        <v>0</v>
      </c>
      <c r="P78" s="27">
        <f>P77+'2023'!P82</f>
        <v>40749.29</v>
      </c>
      <c r="Q78" s="27">
        <f>Q77+'2023'!Q82</f>
        <v>255853.89</v>
      </c>
      <c r="R78" s="27">
        <f>R77+'2023'!R82</f>
        <v>0</v>
      </c>
      <c r="S78" s="27">
        <f>S77+'2023'!S82</f>
        <v>1882552.08</v>
      </c>
      <c r="T78" s="27">
        <f>(H78+P78)-R78</f>
        <v>366748.97139999992</v>
      </c>
      <c r="U78" s="27">
        <f>(I78+Q78)-S78</f>
        <v>124248.56000000006</v>
      </c>
      <c r="V78" s="27">
        <f>V77+'2023'!V82</f>
        <v>0</v>
      </c>
      <c r="W78" s="27">
        <f>W77+'2023'!W82</f>
        <v>0</v>
      </c>
      <c r="X78" s="27"/>
    </row>
    <row r="79" spans="1:24" ht="48" x14ac:dyDescent="0.2">
      <c r="A79" s="300">
        <v>5</v>
      </c>
      <c r="B79" s="315" t="s">
        <v>32</v>
      </c>
      <c r="C79" s="323" t="s">
        <v>25</v>
      </c>
      <c r="D79" s="3" t="s">
        <v>8</v>
      </c>
      <c r="E79" s="58">
        <v>269.45999999999998</v>
      </c>
      <c r="F79" s="55">
        <v>5.98</v>
      </c>
      <c r="G79" s="55">
        <v>95</v>
      </c>
      <c r="H79" s="56"/>
      <c r="I79" s="56"/>
      <c r="J79" s="2">
        <f>(E79*F79)</f>
        <v>1611.3707999999999</v>
      </c>
      <c r="K79" s="2">
        <f>(E79*G79)</f>
        <v>25598.699999999997</v>
      </c>
      <c r="L79" s="16">
        <f>SUM(J79,K79)</f>
        <v>27210.070799999998</v>
      </c>
      <c r="M79" s="17">
        <f>SUM(J79-H79)</f>
        <v>1611.3707999999999</v>
      </c>
      <c r="N79" s="17">
        <f>SUM(K79-I79)</f>
        <v>25598.699999999997</v>
      </c>
      <c r="O79" s="2"/>
      <c r="P79" s="2"/>
      <c r="Q79" s="2"/>
      <c r="R79" s="2">
        <v>7190.23</v>
      </c>
      <c r="S79" s="62">
        <v>114226.1</v>
      </c>
      <c r="T79" s="61"/>
      <c r="U79" s="61"/>
      <c r="V79" s="62"/>
      <c r="W79" s="1"/>
      <c r="X79" s="186" t="s">
        <v>133</v>
      </c>
    </row>
    <row r="80" spans="1:24" x14ac:dyDescent="0.2">
      <c r="A80" s="301"/>
      <c r="B80" s="316"/>
      <c r="C80" s="324"/>
      <c r="D80" s="3" t="s">
        <v>9</v>
      </c>
      <c r="E80" s="59">
        <v>283.22000000000003</v>
      </c>
      <c r="F80" s="55">
        <v>5.98</v>
      </c>
      <c r="G80" s="55">
        <v>95</v>
      </c>
      <c r="H80" s="56"/>
      <c r="I80" s="56"/>
      <c r="J80" s="2">
        <f>(E80*F80)</f>
        <v>1693.6556000000003</v>
      </c>
      <c r="K80" s="2">
        <f t="shared" ref="K80:K81" si="72">(E80*G80)</f>
        <v>26905.9</v>
      </c>
      <c r="L80" s="16">
        <f t="shared" ref="L80:L81" si="73">SUM(J80,K80)</f>
        <v>28599.555600000003</v>
      </c>
      <c r="M80" s="17">
        <f t="shared" ref="M80:N81" si="74">SUM(J80-H80)</f>
        <v>1693.6556000000003</v>
      </c>
      <c r="N80" s="17">
        <f t="shared" si="74"/>
        <v>26905.9</v>
      </c>
      <c r="O80" s="2"/>
      <c r="P80" s="2"/>
      <c r="Q80" s="2"/>
      <c r="R80" s="2"/>
      <c r="S80" s="62">
        <v>124800</v>
      </c>
      <c r="T80" s="61"/>
      <c r="U80" s="61"/>
      <c r="V80" s="62"/>
      <c r="W80" s="1"/>
      <c r="X80" s="15"/>
    </row>
    <row r="81" spans="1:24" x14ac:dyDescent="0.2">
      <c r="A81" s="301"/>
      <c r="B81" s="316"/>
      <c r="C81" s="324"/>
      <c r="D81" s="69" t="s">
        <v>65</v>
      </c>
      <c r="E81" s="59">
        <v>334.3</v>
      </c>
      <c r="F81" s="55">
        <v>5.98</v>
      </c>
      <c r="G81" s="55">
        <v>95</v>
      </c>
      <c r="H81" s="56"/>
      <c r="I81" s="56"/>
      <c r="J81" s="2">
        <f>(E81*F81)</f>
        <v>1999.1140000000003</v>
      </c>
      <c r="K81" s="2">
        <f t="shared" si="72"/>
        <v>31758.5</v>
      </c>
      <c r="L81" s="16">
        <f t="shared" si="73"/>
        <v>33757.614000000001</v>
      </c>
      <c r="M81" s="17">
        <f t="shared" si="74"/>
        <v>1999.1140000000003</v>
      </c>
      <c r="N81" s="17">
        <f t="shared" si="74"/>
        <v>31758.5</v>
      </c>
      <c r="O81" s="2"/>
      <c r="P81" s="2"/>
      <c r="Q81" s="2"/>
      <c r="R81" s="2"/>
      <c r="S81" s="62"/>
      <c r="T81" s="61"/>
      <c r="U81" s="61"/>
      <c r="V81" s="62"/>
      <c r="W81" s="1"/>
      <c r="X81" s="15"/>
    </row>
    <row r="82" spans="1:24" ht="24" x14ac:dyDescent="0.2">
      <c r="A82" s="301"/>
      <c r="B82" s="316"/>
      <c r="C82" s="324"/>
      <c r="D82" s="23" t="s">
        <v>52</v>
      </c>
      <c r="E82" s="12">
        <f>SUM(E79,E80,E81:E81)</f>
        <v>886.98</v>
      </c>
      <c r="F82" s="12"/>
      <c r="G82" s="12"/>
      <c r="H82" s="12">
        <f t="shared" ref="H82:W82" si="75">SUM(H79,H80,H81:H81)</f>
        <v>0</v>
      </c>
      <c r="I82" s="12">
        <f t="shared" si="75"/>
        <v>0</v>
      </c>
      <c r="J82" s="12">
        <f t="shared" si="75"/>
        <v>5304.1404000000002</v>
      </c>
      <c r="K82" s="12">
        <f t="shared" si="75"/>
        <v>84263.1</v>
      </c>
      <c r="L82" s="12">
        <f t="shared" si="75"/>
        <v>89567.24040000001</v>
      </c>
      <c r="M82" s="12">
        <f t="shared" si="75"/>
        <v>5304.1404000000002</v>
      </c>
      <c r="N82" s="12">
        <f t="shared" si="75"/>
        <v>84263.1</v>
      </c>
      <c r="O82" s="12">
        <f t="shared" si="75"/>
        <v>0</v>
      </c>
      <c r="P82" s="12">
        <f t="shared" si="75"/>
        <v>0</v>
      </c>
      <c r="Q82" s="12">
        <f t="shared" si="75"/>
        <v>0</v>
      </c>
      <c r="R82" s="12">
        <f t="shared" si="75"/>
        <v>7190.23</v>
      </c>
      <c r="S82" s="12">
        <f t="shared" si="75"/>
        <v>239026.1</v>
      </c>
      <c r="T82" s="12">
        <f t="shared" si="75"/>
        <v>0</v>
      </c>
      <c r="U82" s="12">
        <f t="shared" si="75"/>
        <v>0</v>
      </c>
      <c r="V82" s="12">
        <f t="shared" si="75"/>
        <v>0</v>
      </c>
      <c r="W82" s="12">
        <f t="shared" si="75"/>
        <v>0</v>
      </c>
      <c r="X82" s="13"/>
    </row>
    <row r="83" spans="1:24" x14ac:dyDescent="0.2">
      <c r="A83" s="301"/>
      <c r="B83" s="316"/>
      <c r="C83" s="324"/>
      <c r="D83" s="3" t="s">
        <v>11</v>
      </c>
      <c r="E83" s="58"/>
      <c r="F83" s="55">
        <v>5.98</v>
      </c>
      <c r="G83" s="55">
        <v>95</v>
      </c>
      <c r="H83" s="56"/>
      <c r="I83" s="56"/>
      <c r="J83" s="2">
        <f>(E83*F83)</f>
        <v>0</v>
      </c>
      <c r="K83" s="2">
        <f>(E83*G83)</f>
        <v>0</v>
      </c>
      <c r="L83" s="16">
        <f>SUM(J83,K83)</f>
        <v>0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>
        <v>164400</v>
      </c>
      <c r="T83" s="61"/>
      <c r="U83" s="61"/>
      <c r="V83" s="62"/>
      <c r="W83" s="1"/>
      <c r="X83" s="15"/>
    </row>
    <row r="84" spans="1:24" x14ac:dyDescent="0.2">
      <c r="A84" s="301"/>
      <c r="B84" s="316"/>
      <c r="C84" s="324"/>
      <c r="D84" s="3" t="s">
        <v>12</v>
      </c>
      <c r="E84" s="58"/>
      <c r="F84" s="55">
        <v>5.98</v>
      </c>
      <c r="G84" s="55">
        <v>95</v>
      </c>
      <c r="H84" s="56"/>
      <c r="I84" s="56"/>
      <c r="J84" s="2">
        <f>(E84*F84)</f>
        <v>0</v>
      </c>
      <c r="K84" s="2">
        <f t="shared" ref="K84:K85" si="76">(E84*G84)</f>
        <v>0</v>
      </c>
      <c r="L84" s="16">
        <f t="shared" ref="L84:L85" si="77">SUM(J84,K84)</f>
        <v>0</v>
      </c>
      <c r="M84" s="17">
        <f t="shared" ref="M84:N85" si="78">SUM(J84-H84)</f>
        <v>0</v>
      </c>
      <c r="N84" s="17">
        <f t="shared" si="78"/>
        <v>0</v>
      </c>
      <c r="O84" s="2"/>
      <c r="P84" s="2"/>
      <c r="Q84" s="2"/>
      <c r="R84" s="2"/>
      <c r="S84" s="62">
        <v>172800</v>
      </c>
      <c r="T84" s="61"/>
      <c r="U84" s="61"/>
      <c r="V84" s="62"/>
      <c r="W84" s="1"/>
      <c r="X84" s="15"/>
    </row>
    <row r="85" spans="1:24" x14ac:dyDescent="0.2">
      <c r="A85" s="301"/>
      <c r="B85" s="316"/>
      <c r="C85" s="324"/>
      <c r="D85" s="3" t="s">
        <v>13</v>
      </c>
      <c r="E85" s="58"/>
      <c r="F85" s="55">
        <v>5.98</v>
      </c>
      <c r="G85" s="55">
        <v>95</v>
      </c>
      <c r="H85" s="56"/>
      <c r="I85" s="56"/>
      <c r="J85" s="2">
        <f>(E85*F85)</f>
        <v>0</v>
      </c>
      <c r="K85" s="2">
        <f t="shared" si="76"/>
        <v>0</v>
      </c>
      <c r="L85" s="16">
        <f t="shared" si="77"/>
        <v>0</v>
      </c>
      <c r="M85" s="17">
        <f t="shared" si="78"/>
        <v>0</v>
      </c>
      <c r="N85" s="17">
        <f t="shared" si="78"/>
        <v>0</v>
      </c>
      <c r="O85" s="2"/>
      <c r="P85" s="2"/>
      <c r="Q85" s="2"/>
      <c r="R85" s="2"/>
      <c r="S85" s="62">
        <v>60000</v>
      </c>
      <c r="T85" s="61"/>
      <c r="U85" s="61"/>
      <c r="V85" s="62"/>
      <c r="W85" s="1"/>
      <c r="X85" s="15"/>
    </row>
    <row r="86" spans="1:24" ht="24" x14ac:dyDescent="0.2">
      <c r="A86" s="301"/>
      <c r="B86" s="316"/>
      <c r="C86" s="324"/>
      <c r="D86" s="23" t="s">
        <v>53</v>
      </c>
      <c r="E86" s="12">
        <f>SUM(E83,E84,E85)</f>
        <v>0</v>
      </c>
      <c r="F86" s="12"/>
      <c r="G86" s="12"/>
      <c r="H86" s="29">
        <f>SUM(H83:H85)</f>
        <v>0</v>
      </c>
      <c r="I86" s="29">
        <f>SUM(I83:I85)</f>
        <v>0</v>
      </c>
      <c r="J86" s="12">
        <f t="shared" ref="J86:W86" si="79">SUM(J83,J84,J85)</f>
        <v>0</v>
      </c>
      <c r="K86" s="12">
        <f t="shared" si="79"/>
        <v>0</v>
      </c>
      <c r="L86" s="12">
        <f t="shared" si="79"/>
        <v>0</v>
      </c>
      <c r="M86" s="12">
        <f t="shared" si="79"/>
        <v>0</v>
      </c>
      <c r="N86" s="12">
        <f t="shared" si="79"/>
        <v>0</v>
      </c>
      <c r="O86" s="12">
        <f t="shared" si="79"/>
        <v>0</v>
      </c>
      <c r="P86" s="12">
        <f t="shared" si="79"/>
        <v>0</v>
      </c>
      <c r="Q86" s="12">
        <f t="shared" si="79"/>
        <v>0</v>
      </c>
      <c r="R86" s="12">
        <f t="shared" si="79"/>
        <v>0</v>
      </c>
      <c r="S86" s="12">
        <f t="shared" si="79"/>
        <v>397200</v>
      </c>
      <c r="T86" s="12">
        <f t="shared" si="79"/>
        <v>0</v>
      </c>
      <c r="U86" s="12">
        <f t="shared" si="79"/>
        <v>0</v>
      </c>
      <c r="V86" s="63">
        <f t="shared" si="79"/>
        <v>0</v>
      </c>
      <c r="W86" s="12">
        <f t="shared" si="79"/>
        <v>0</v>
      </c>
      <c r="X86" s="13"/>
    </row>
    <row r="87" spans="1:24" x14ac:dyDescent="0.2">
      <c r="A87" s="301"/>
      <c r="B87" s="316"/>
      <c r="C87" s="324"/>
      <c r="D87" s="3" t="s">
        <v>14</v>
      </c>
      <c r="E87" s="58"/>
      <c r="F87" s="55">
        <v>5.98</v>
      </c>
      <c r="G87" s="55">
        <v>95</v>
      </c>
      <c r="H87" s="56"/>
      <c r="I87" s="56"/>
      <c r="J87" s="2">
        <f>(E87*F87)</f>
        <v>0</v>
      </c>
      <c r="K87" s="2">
        <f>(E87*G87)</f>
        <v>0</v>
      </c>
      <c r="L87" s="16">
        <f>SUM(J87,K87)</f>
        <v>0</v>
      </c>
      <c r="M87" s="17">
        <f>SUM(J87-H87)</f>
        <v>0</v>
      </c>
      <c r="N87" s="17">
        <f>SUM(K87-I87)</f>
        <v>0</v>
      </c>
      <c r="O87" s="2"/>
      <c r="P87" s="2"/>
      <c r="Q87" s="2"/>
      <c r="R87" s="2"/>
      <c r="S87" s="62"/>
      <c r="T87" s="61"/>
      <c r="U87" s="61"/>
      <c r="V87" s="62"/>
      <c r="W87" s="1"/>
      <c r="X87" s="15"/>
    </row>
    <row r="88" spans="1:24" x14ac:dyDescent="0.2">
      <c r="A88" s="301"/>
      <c r="B88" s="316"/>
      <c r="C88" s="324"/>
      <c r="D88" s="3" t="s">
        <v>15</v>
      </c>
      <c r="E88" s="58"/>
      <c r="F88" s="55">
        <v>5.98</v>
      </c>
      <c r="G88" s="55">
        <v>95</v>
      </c>
      <c r="H88" s="56"/>
      <c r="I88" s="56"/>
      <c r="J88" s="2">
        <f>(E88*F88)</f>
        <v>0</v>
      </c>
      <c r="K88" s="2">
        <f t="shared" ref="K88:K89" si="80">(E88*G88)</f>
        <v>0</v>
      </c>
      <c r="L88" s="16">
        <f t="shared" ref="L88:L89" si="81">SUM(J88,K88)</f>
        <v>0</v>
      </c>
      <c r="M88" s="17">
        <f t="shared" ref="M88:N89" si="82">SUM(J88-H88)</f>
        <v>0</v>
      </c>
      <c r="N88" s="17">
        <f t="shared" si="82"/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301"/>
      <c r="B89" s="316"/>
      <c r="C89" s="324"/>
      <c r="D89" s="3" t="s">
        <v>16</v>
      </c>
      <c r="E89" s="59"/>
      <c r="F89" s="55">
        <v>5.98</v>
      </c>
      <c r="G89" s="55">
        <v>95</v>
      </c>
      <c r="H89" s="56"/>
      <c r="I89" s="56"/>
      <c r="J89" s="2">
        <f>(E89*F89)</f>
        <v>0</v>
      </c>
      <c r="K89" s="2">
        <f t="shared" si="80"/>
        <v>0</v>
      </c>
      <c r="L89" s="16">
        <f t="shared" si="81"/>
        <v>0</v>
      </c>
      <c r="M89" s="17">
        <f t="shared" si="82"/>
        <v>0</v>
      </c>
      <c r="N89" s="17">
        <f t="shared" si="82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4" ht="24" x14ac:dyDescent="0.2">
      <c r="A90" s="301"/>
      <c r="B90" s="316"/>
      <c r="C90" s="324"/>
      <c r="D90" s="23" t="s">
        <v>54</v>
      </c>
      <c r="E90" s="12">
        <f>SUM(E87,E88,E89)</f>
        <v>0</v>
      </c>
      <c r="F90" s="12"/>
      <c r="G90" s="12"/>
      <c r="H90" s="29">
        <f>SUM(H87:H89)</f>
        <v>0</v>
      </c>
      <c r="I90" s="29">
        <f>SUM(I87:I89)</f>
        <v>0</v>
      </c>
      <c r="J90" s="12">
        <f t="shared" ref="J90:W90" si="83">SUM(J87,J88,J89)</f>
        <v>0</v>
      </c>
      <c r="K90" s="12">
        <f t="shared" si="83"/>
        <v>0</v>
      </c>
      <c r="L90" s="12">
        <f t="shared" si="83"/>
        <v>0</v>
      </c>
      <c r="M90" s="12">
        <f t="shared" si="83"/>
        <v>0</v>
      </c>
      <c r="N90" s="12">
        <f t="shared" si="83"/>
        <v>0</v>
      </c>
      <c r="O90" s="12">
        <f t="shared" si="83"/>
        <v>0</v>
      </c>
      <c r="P90" s="12">
        <f t="shared" si="83"/>
        <v>0</v>
      </c>
      <c r="Q90" s="12">
        <f t="shared" si="83"/>
        <v>0</v>
      </c>
      <c r="R90" s="12">
        <f t="shared" si="83"/>
        <v>0</v>
      </c>
      <c r="S90" s="12">
        <f t="shared" si="83"/>
        <v>0</v>
      </c>
      <c r="T90" s="12">
        <f t="shared" si="83"/>
        <v>0</v>
      </c>
      <c r="U90" s="12">
        <f t="shared" si="83"/>
        <v>0</v>
      </c>
      <c r="V90" s="63">
        <f t="shared" si="83"/>
        <v>0</v>
      </c>
      <c r="W90" s="12">
        <f t="shared" si="83"/>
        <v>0</v>
      </c>
      <c r="X90" s="13"/>
    </row>
    <row r="91" spans="1:24" x14ac:dyDescent="0.2">
      <c r="A91" s="301"/>
      <c r="B91" s="316"/>
      <c r="C91" s="324"/>
      <c r="D91" s="3" t="s">
        <v>17</v>
      </c>
      <c r="E91" s="58"/>
      <c r="F91" s="55">
        <v>5.98</v>
      </c>
      <c r="G91" s="55">
        <v>95</v>
      </c>
      <c r="H91" s="56"/>
      <c r="I91" s="56"/>
      <c r="J91" s="2">
        <f>(E91*F91)</f>
        <v>0</v>
      </c>
      <c r="K91" s="2">
        <f>(E91*G91)</f>
        <v>0</v>
      </c>
      <c r="L91" s="16">
        <f>SUM(J91,K91)</f>
        <v>0</v>
      </c>
      <c r="M91" s="17">
        <f>SUM(J91-H91)</f>
        <v>0</v>
      </c>
      <c r="N91" s="17">
        <f>SUM(K91-I91)</f>
        <v>0</v>
      </c>
      <c r="O91" s="2"/>
      <c r="P91" s="2"/>
      <c r="Q91" s="2"/>
      <c r="R91" s="2"/>
      <c r="S91" s="62"/>
      <c r="T91" s="61"/>
      <c r="U91" s="61"/>
      <c r="V91" s="62"/>
      <c r="W91" s="1"/>
      <c r="X91" s="15"/>
    </row>
    <row r="92" spans="1:24" x14ac:dyDescent="0.2">
      <c r="A92" s="301"/>
      <c r="B92" s="316"/>
      <c r="C92" s="324"/>
      <c r="D92" s="3" t="s">
        <v>18</v>
      </c>
      <c r="E92" s="58"/>
      <c r="F92" s="55">
        <v>5.98</v>
      </c>
      <c r="G92" s="55">
        <v>95</v>
      </c>
      <c r="H92" s="56"/>
      <c r="I92" s="56"/>
      <c r="J92" s="2">
        <f>(E92*F92)</f>
        <v>0</v>
      </c>
      <c r="K92" s="2">
        <f t="shared" ref="K92:K93" si="84">(E92*G92)</f>
        <v>0</v>
      </c>
      <c r="L92" s="16">
        <f t="shared" ref="L92:L93" si="85">SUM(J92,K92)</f>
        <v>0</v>
      </c>
      <c r="M92" s="17">
        <f t="shared" ref="M92:N93" si="86">SUM(J92-H92)</f>
        <v>0</v>
      </c>
      <c r="N92" s="17">
        <f t="shared" si="86"/>
        <v>0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302"/>
      <c r="B93" s="317"/>
      <c r="C93" s="325"/>
      <c r="D93" s="3" t="s">
        <v>19</v>
      </c>
      <c r="E93" s="59"/>
      <c r="F93" s="55">
        <v>5.98</v>
      </c>
      <c r="G93" s="55">
        <v>95</v>
      </c>
      <c r="H93" s="56"/>
      <c r="I93" s="56"/>
      <c r="J93" s="2">
        <f>(E93*F93)</f>
        <v>0</v>
      </c>
      <c r="K93" s="2">
        <f t="shared" si="84"/>
        <v>0</v>
      </c>
      <c r="L93" s="16">
        <f t="shared" si="85"/>
        <v>0</v>
      </c>
      <c r="M93" s="17">
        <f t="shared" si="86"/>
        <v>0</v>
      </c>
      <c r="N93" s="17">
        <f t="shared" si="86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4" ht="24.75" x14ac:dyDescent="0.25">
      <c r="A94" s="4"/>
      <c r="B94" s="4"/>
      <c r="C94" s="4"/>
      <c r="D94" s="23" t="s">
        <v>55</v>
      </c>
      <c r="E94" s="12">
        <f>SUM(E91,E92,E93)</f>
        <v>0</v>
      </c>
      <c r="F94" s="12"/>
      <c r="G94" s="12"/>
      <c r="H94" s="29">
        <f>SUM(H91:H93)</f>
        <v>0</v>
      </c>
      <c r="I94" s="29">
        <f>SUM(I91:I93)</f>
        <v>0</v>
      </c>
      <c r="J94" s="12">
        <f t="shared" ref="J94:W94" si="87">SUM(J91,J92,J93)</f>
        <v>0</v>
      </c>
      <c r="K94" s="12">
        <f t="shared" si="87"/>
        <v>0</v>
      </c>
      <c r="L94" s="12">
        <f t="shared" si="87"/>
        <v>0</v>
      </c>
      <c r="M94" s="12">
        <f t="shared" si="87"/>
        <v>0</v>
      </c>
      <c r="N94" s="12">
        <f t="shared" si="87"/>
        <v>0</v>
      </c>
      <c r="O94" s="12">
        <f t="shared" si="87"/>
        <v>0</v>
      </c>
      <c r="P94" s="12">
        <f t="shared" si="87"/>
        <v>0</v>
      </c>
      <c r="Q94" s="12">
        <f t="shared" si="87"/>
        <v>0</v>
      </c>
      <c r="R94" s="12">
        <f t="shared" si="87"/>
        <v>0</v>
      </c>
      <c r="S94" s="12">
        <f t="shared" si="87"/>
        <v>0</v>
      </c>
      <c r="T94" s="12">
        <f t="shared" si="87"/>
        <v>0</v>
      </c>
      <c r="U94" s="12">
        <f t="shared" si="87"/>
        <v>0</v>
      </c>
      <c r="V94" s="63">
        <f t="shared" si="87"/>
        <v>0</v>
      </c>
      <c r="W94" s="12">
        <f t="shared" si="87"/>
        <v>0</v>
      </c>
      <c r="X94" s="13"/>
    </row>
    <row r="95" spans="1:24" ht="24" x14ac:dyDescent="0.2">
      <c r="A95" s="38"/>
      <c r="B95" s="38"/>
      <c r="C95" s="39"/>
      <c r="D95" s="37" t="s">
        <v>58</v>
      </c>
      <c r="E95" s="40">
        <f>SUM(E82+E86+E90+E94)</f>
        <v>886.98</v>
      </c>
      <c r="F95" s="40"/>
      <c r="G95" s="40"/>
      <c r="H95" s="48">
        <f>SUM(H82,H86,H90,H94)</f>
        <v>0</v>
      </c>
      <c r="I95" s="48">
        <f>SUM(I82,I86,I90,I94)</f>
        <v>0</v>
      </c>
      <c r="J95" s="40">
        <f t="shared" ref="J95:W95" si="88">SUM(J82+J86+J90+J94)</f>
        <v>5304.1404000000002</v>
      </c>
      <c r="K95" s="40">
        <f t="shared" si="88"/>
        <v>84263.1</v>
      </c>
      <c r="L95" s="40">
        <f t="shared" si="88"/>
        <v>89567.24040000001</v>
      </c>
      <c r="M95" s="40">
        <f t="shared" si="88"/>
        <v>5304.1404000000002</v>
      </c>
      <c r="N95" s="40">
        <f t="shared" si="88"/>
        <v>84263.1</v>
      </c>
      <c r="O95" s="40">
        <f t="shared" si="88"/>
        <v>0</v>
      </c>
      <c r="P95" s="40">
        <f t="shared" si="88"/>
        <v>0</v>
      </c>
      <c r="Q95" s="40">
        <f t="shared" si="88"/>
        <v>0</v>
      </c>
      <c r="R95" s="40">
        <f t="shared" si="88"/>
        <v>7190.23</v>
      </c>
      <c r="S95" s="40">
        <f t="shared" si="88"/>
        <v>636226.1</v>
      </c>
      <c r="T95" s="40">
        <f>(H95+P95)-R95</f>
        <v>-7190.23</v>
      </c>
      <c r="U95" s="40">
        <f>(I95+Q95)-S95</f>
        <v>-636226.1</v>
      </c>
      <c r="V95" s="64">
        <f t="shared" si="88"/>
        <v>0</v>
      </c>
      <c r="W95" s="40">
        <f t="shared" si="88"/>
        <v>0</v>
      </c>
      <c r="X95" s="42"/>
    </row>
    <row r="96" spans="1:24" ht="36" x14ac:dyDescent="0.2">
      <c r="A96" s="24"/>
      <c r="B96" s="24"/>
      <c r="C96" s="25"/>
      <c r="D96" s="26" t="s">
        <v>59</v>
      </c>
      <c r="E96" s="27">
        <f>E95+'2023'!E101</f>
        <v>46453.359999999993</v>
      </c>
      <c r="F96" s="27"/>
      <c r="G96" s="27"/>
      <c r="H96" s="27">
        <f>H95+'2023'!H101</f>
        <v>228283.87480000002</v>
      </c>
      <c r="I96" s="27">
        <f>I95+'2023'!I101</f>
        <v>1944669.42</v>
      </c>
      <c r="J96" s="27">
        <f>J95+'2023'!J101</f>
        <v>254817.50040000005</v>
      </c>
      <c r="K96" s="27">
        <f>K95+'2023'!K101</f>
        <v>2349438.3200000003</v>
      </c>
      <c r="L96" s="27">
        <f>L95+'2023'!L101</f>
        <v>2604255.8204000001</v>
      </c>
      <c r="M96" s="27">
        <f>M95+'2023'!M101</f>
        <v>26533.625599999999</v>
      </c>
      <c r="N96" s="27">
        <f>N95+'2023'!N101</f>
        <v>404768.89999999991</v>
      </c>
      <c r="O96" s="27">
        <f>O95+'2023'!O101</f>
        <v>0</v>
      </c>
      <c r="P96" s="27">
        <f>P95+'2023'!P101</f>
        <v>0</v>
      </c>
      <c r="Q96" s="27">
        <f>Q95+'2023'!Q101</f>
        <v>0</v>
      </c>
      <c r="R96" s="27">
        <f>R95+'2023'!R101</f>
        <v>23681.51</v>
      </c>
      <c r="S96" s="27">
        <f>S95+'2023'!S101</f>
        <v>1216537.9300000002</v>
      </c>
      <c r="T96" s="27">
        <f>(H96+P96)-R96</f>
        <v>204602.36480000001</v>
      </c>
      <c r="U96" s="27">
        <f>(I96+Q96)-S96</f>
        <v>728131.48999999976</v>
      </c>
      <c r="V96" s="27">
        <f>V95+'2023'!V101</f>
        <v>0</v>
      </c>
      <c r="W96" s="27">
        <f>W95+'2023'!W101</f>
        <v>0</v>
      </c>
      <c r="X96" s="27"/>
    </row>
    <row r="97" spans="1:24" x14ac:dyDescent="0.2">
      <c r="A97" s="300">
        <v>6</v>
      </c>
      <c r="B97" s="315" t="s">
        <v>32</v>
      </c>
      <c r="C97" s="323" t="s">
        <v>26</v>
      </c>
      <c r="D97" s="3" t="s">
        <v>8</v>
      </c>
      <c r="E97" s="58">
        <v>205.14</v>
      </c>
      <c r="F97" s="55">
        <v>5.98</v>
      </c>
      <c r="G97" s="55">
        <v>95</v>
      </c>
      <c r="H97" s="56">
        <v>1226.7372</v>
      </c>
      <c r="I97" s="56">
        <v>19488.3</v>
      </c>
      <c r="J97" s="2">
        <f>(E97*F97)</f>
        <v>1226.7372</v>
      </c>
      <c r="K97" s="2">
        <f>(E97*G97)</f>
        <v>19488.3</v>
      </c>
      <c r="L97" s="16">
        <f>SUM(J97,K97)</f>
        <v>20715.037199999999</v>
      </c>
      <c r="M97" s="17">
        <f>SUM(J97-H97)</f>
        <v>0</v>
      </c>
      <c r="N97" s="17">
        <f>SUM(K97-I97)</f>
        <v>0</v>
      </c>
      <c r="O97" s="2"/>
      <c r="P97" s="2"/>
      <c r="Q97" s="2"/>
      <c r="R97" s="2"/>
      <c r="S97" s="60"/>
      <c r="T97" s="61"/>
      <c r="U97" s="61"/>
      <c r="V97" s="62"/>
      <c r="W97" s="1"/>
      <c r="X97" s="15"/>
    </row>
    <row r="98" spans="1:24" x14ac:dyDescent="0.2">
      <c r="A98" s="301"/>
      <c r="B98" s="316"/>
      <c r="C98" s="324"/>
      <c r="D98" s="3" t="s">
        <v>9</v>
      </c>
      <c r="E98" s="59">
        <v>226.48</v>
      </c>
      <c r="F98" s="55">
        <v>5.98</v>
      </c>
      <c r="G98" s="55">
        <v>95</v>
      </c>
      <c r="H98" s="56"/>
      <c r="I98" s="56"/>
      <c r="J98" s="2">
        <f>(E98*F98)</f>
        <v>1354.3504</v>
      </c>
      <c r="K98" s="2">
        <f t="shared" ref="K98:K99" si="89">(E98*G98)</f>
        <v>21515.599999999999</v>
      </c>
      <c r="L98" s="16">
        <f t="shared" ref="L98:L99" si="90">SUM(J98,K98)</f>
        <v>22869.950399999998</v>
      </c>
      <c r="M98" s="17">
        <f t="shared" ref="M98:N99" si="91">SUM(J98-H98)</f>
        <v>1354.3504</v>
      </c>
      <c r="N98" s="17">
        <f t="shared" si="91"/>
        <v>21515.599999999999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ht="96" x14ac:dyDescent="0.2">
      <c r="A99" s="301"/>
      <c r="B99" s="316"/>
      <c r="C99" s="324"/>
      <c r="D99" s="69" t="s">
        <v>65</v>
      </c>
      <c r="E99" s="59">
        <v>243.84</v>
      </c>
      <c r="F99" s="55">
        <v>5.98</v>
      </c>
      <c r="G99" s="55">
        <v>95</v>
      </c>
      <c r="H99" s="56"/>
      <c r="I99" s="56"/>
      <c r="J99" s="2">
        <f>(E99*F99)</f>
        <v>1458.1632000000002</v>
      </c>
      <c r="K99" s="2">
        <f t="shared" si="89"/>
        <v>23164.799999999999</v>
      </c>
      <c r="L99" s="16">
        <f t="shared" si="90"/>
        <v>24622.963199999998</v>
      </c>
      <c r="M99" s="17">
        <f t="shared" si="91"/>
        <v>1458.1632000000002</v>
      </c>
      <c r="N99" s="17">
        <f t="shared" si="91"/>
        <v>23164.799999999999</v>
      </c>
      <c r="O99" s="2"/>
      <c r="P99" s="2"/>
      <c r="Q99" s="2"/>
      <c r="R99" s="2"/>
      <c r="S99" s="62"/>
      <c r="T99" s="61"/>
      <c r="U99" s="61"/>
      <c r="V99" s="62"/>
      <c r="W99" s="1"/>
      <c r="X99" s="186" t="s">
        <v>134</v>
      </c>
    </row>
    <row r="100" spans="1:24" ht="24" x14ac:dyDescent="0.2">
      <c r="A100" s="301"/>
      <c r="B100" s="316"/>
      <c r="C100" s="324"/>
      <c r="D100" s="23" t="s">
        <v>52</v>
      </c>
      <c r="E100" s="12">
        <f>SUM(E97,E98,E99:E99)</f>
        <v>675.46</v>
      </c>
      <c r="F100" s="12"/>
      <c r="G100" s="12"/>
      <c r="H100" s="12">
        <f t="shared" ref="H100:W100" si="92">SUM(H97,H98,H99:H99)</f>
        <v>1226.7372</v>
      </c>
      <c r="I100" s="12">
        <f t="shared" si="92"/>
        <v>19488.3</v>
      </c>
      <c r="J100" s="12">
        <f t="shared" si="92"/>
        <v>4039.2507999999998</v>
      </c>
      <c r="K100" s="12">
        <f t="shared" si="92"/>
        <v>64168.7</v>
      </c>
      <c r="L100" s="12">
        <f t="shared" si="92"/>
        <v>68207.950799999991</v>
      </c>
      <c r="M100" s="12">
        <f t="shared" si="92"/>
        <v>2812.5136000000002</v>
      </c>
      <c r="N100" s="12">
        <f t="shared" si="92"/>
        <v>44680.399999999994</v>
      </c>
      <c r="O100" s="12">
        <f t="shared" si="92"/>
        <v>0</v>
      </c>
      <c r="P100" s="12">
        <f t="shared" si="92"/>
        <v>0</v>
      </c>
      <c r="Q100" s="12">
        <f t="shared" si="92"/>
        <v>0</v>
      </c>
      <c r="R100" s="12">
        <f t="shared" si="92"/>
        <v>0</v>
      </c>
      <c r="S100" s="12">
        <f t="shared" si="92"/>
        <v>0</v>
      </c>
      <c r="T100" s="12">
        <f t="shared" si="92"/>
        <v>0</v>
      </c>
      <c r="U100" s="12">
        <f t="shared" si="92"/>
        <v>0</v>
      </c>
      <c r="V100" s="12">
        <f t="shared" si="92"/>
        <v>0</v>
      </c>
      <c r="W100" s="12">
        <f t="shared" si="92"/>
        <v>0</v>
      </c>
      <c r="X100" s="13"/>
    </row>
    <row r="101" spans="1:24" x14ac:dyDescent="0.2">
      <c r="A101" s="301"/>
      <c r="B101" s="316"/>
      <c r="C101" s="324"/>
      <c r="D101" s="3" t="s">
        <v>11</v>
      </c>
      <c r="E101" s="58"/>
      <c r="F101" s="55">
        <v>5.98</v>
      </c>
      <c r="G101" s="55">
        <v>95</v>
      </c>
      <c r="H101" s="56"/>
      <c r="I101" s="56"/>
      <c r="J101" s="2">
        <f>(E101*F101)</f>
        <v>0</v>
      </c>
      <c r="K101" s="2">
        <f>(E101*G101)</f>
        <v>0</v>
      </c>
      <c r="L101" s="16">
        <f>SUM(J101,K101)</f>
        <v>0</v>
      </c>
      <c r="M101" s="17">
        <f>SUM(J101-H101)</f>
        <v>0</v>
      </c>
      <c r="N101" s="17">
        <f>SUM(K101-I101)</f>
        <v>0</v>
      </c>
      <c r="O101" s="2"/>
      <c r="P101" s="2"/>
      <c r="Q101" s="2"/>
      <c r="R101" s="2"/>
      <c r="S101" s="62"/>
      <c r="T101" s="61"/>
      <c r="U101" s="61"/>
      <c r="V101" s="62"/>
      <c r="W101" s="1"/>
      <c r="X101" s="15"/>
    </row>
    <row r="102" spans="1:24" x14ac:dyDescent="0.2">
      <c r="A102" s="301"/>
      <c r="B102" s="316"/>
      <c r="C102" s="324"/>
      <c r="D102" s="3" t="s">
        <v>12</v>
      </c>
      <c r="E102" s="58"/>
      <c r="F102" s="55">
        <v>5.98</v>
      </c>
      <c r="G102" s="55">
        <v>95</v>
      </c>
      <c r="H102" s="56"/>
      <c r="I102" s="56"/>
      <c r="J102" s="2">
        <f>(E102*F102)</f>
        <v>0</v>
      </c>
      <c r="K102" s="2">
        <f t="shared" ref="K102:K103" si="93">(E102*G102)</f>
        <v>0</v>
      </c>
      <c r="L102" s="16">
        <f t="shared" ref="L102:L103" si="94">SUM(J102,K102)</f>
        <v>0</v>
      </c>
      <c r="M102" s="17">
        <f t="shared" ref="M102:N103" si="95">SUM(J102-H102)</f>
        <v>0</v>
      </c>
      <c r="N102" s="17">
        <f t="shared" si="95"/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4" x14ac:dyDescent="0.2">
      <c r="A103" s="301"/>
      <c r="B103" s="316"/>
      <c r="C103" s="324"/>
      <c r="D103" s="3" t="s">
        <v>13</v>
      </c>
      <c r="E103" s="58"/>
      <c r="F103" s="55">
        <v>5.98</v>
      </c>
      <c r="G103" s="55">
        <v>95</v>
      </c>
      <c r="H103" s="56"/>
      <c r="I103" s="56"/>
      <c r="J103" s="2">
        <f>(E103*F103)</f>
        <v>0</v>
      </c>
      <c r="K103" s="2">
        <f t="shared" si="93"/>
        <v>0</v>
      </c>
      <c r="L103" s="16">
        <f t="shared" si="94"/>
        <v>0</v>
      </c>
      <c r="M103" s="17">
        <f t="shared" si="95"/>
        <v>0</v>
      </c>
      <c r="N103" s="17">
        <f t="shared" si="95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ht="24" x14ac:dyDescent="0.2">
      <c r="A104" s="301"/>
      <c r="B104" s="316"/>
      <c r="C104" s="324"/>
      <c r="D104" s="23" t="s">
        <v>53</v>
      </c>
      <c r="E104" s="12">
        <f>SUM(E101,E102,E103)</f>
        <v>0</v>
      </c>
      <c r="F104" s="12"/>
      <c r="G104" s="12"/>
      <c r="H104" s="29">
        <f>SUM(H101:H103)</f>
        <v>0</v>
      </c>
      <c r="I104" s="29">
        <f>SUM(I101:I103)</f>
        <v>0</v>
      </c>
      <c r="J104" s="12">
        <f t="shared" ref="J104:W104" si="96">SUM(J101,J102,J103)</f>
        <v>0</v>
      </c>
      <c r="K104" s="12">
        <f t="shared" si="96"/>
        <v>0</v>
      </c>
      <c r="L104" s="12">
        <f t="shared" si="96"/>
        <v>0</v>
      </c>
      <c r="M104" s="12">
        <f t="shared" si="96"/>
        <v>0</v>
      </c>
      <c r="N104" s="12">
        <f t="shared" si="96"/>
        <v>0</v>
      </c>
      <c r="O104" s="12">
        <f t="shared" si="96"/>
        <v>0</v>
      </c>
      <c r="P104" s="12">
        <f t="shared" si="96"/>
        <v>0</v>
      </c>
      <c r="Q104" s="12">
        <f t="shared" si="96"/>
        <v>0</v>
      </c>
      <c r="R104" s="12">
        <f t="shared" si="96"/>
        <v>0</v>
      </c>
      <c r="S104" s="12">
        <f t="shared" si="96"/>
        <v>0</v>
      </c>
      <c r="T104" s="12">
        <f t="shared" si="96"/>
        <v>0</v>
      </c>
      <c r="U104" s="12">
        <f t="shared" si="96"/>
        <v>0</v>
      </c>
      <c r="V104" s="63">
        <f t="shared" si="96"/>
        <v>0</v>
      </c>
      <c r="W104" s="12">
        <f t="shared" si="96"/>
        <v>0</v>
      </c>
      <c r="X104" s="13"/>
    </row>
    <row r="105" spans="1:24" x14ac:dyDescent="0.2">
      <c r="A105" s="301"/>
      <c r="B105" s="316"/>
      <c r="C105" s="324"/>
      <c r="D105" s="3" t="s">
        <v>14</v>
      </c>
      <c r="E105" s="58"/>
      <c r="F105" s="55">
        <v>5.98</v>
      </c>
      <c r="G105" s="55">
        <v>95</v>
      </c>
      <c r="H105" s="56"/>
      <c r="I105" s="56"/>
      <c r="J105" s="2">
        <f>(E105*F105)</f>
        <v>0</v>
      </c>
      <c r="K105" s="2">
        <f>(E105*G105)</f>
        <v>0</v>
      </c>
      <c r="L105" s="16">
        <f>SUM(J105,K105)</f>
        <v>0</v>
      </c>
      <c r="M105" s="17">
        <f>SUM(J105-H105)</f>
        <v>0</v>
      </c>
      <c r="N105" s="17">
        <f>SUM(K105-I105)</f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x14ac:dyDescent="0.2">
      <c r="A106" s="301"/>
      <c r="B106" s="316"/>
      <c r="C106" s="324"/>
      <c r="D106" s="3" t="s">
        <v>15</v>
      </c>
      <c r="E106" s="58"/>
      <c r="F106" s="55">
        <v>5.98</v>
      </c>
      <c r="G106" s="55">
        <v>95</v>
      </c>
      <c r="H106" s="56"/>
      <c r="I106" s="56"/>
      <c r="J106" s="2">
        <f>(E106*F106)</f>
        <v>0</v>
      </c>
      <c r="K106" s="2">
        <f t="shared" ref="K106:K107" si="97">(E106*G106)</f>
        <v>0</v>
      </c>
      <c r="L106" s="16">
        <f t="shared" ref="L106:L107" si="98">SUM(J106,K106)</f>
        <v>0</v>
      </c>
      <c r="M106" s="17">
        <f t="shared" ref="M106:N107" si="99">SUM(J106-H106)</f>
        <v>0</v>
      </c>
      <c r="N106" s="17">
        <f t="shared" si="99"/>
        <v>0</v>
      </c>
      <c r="O106" s="2"/>
      <c r="P106" s="2"/>
      <c r="Q106" s="2"/>
      <c r="R106" s="2"/>
      <c r="S106" s="191"/>
      <c r="T106" s="217"/>
      <c r="U106" s="61"/>
      <c r="V106" s="62"/>
      <c r="W106" s="1"/>
      <c r="X106" s="192"/>
    </row>
    <row r="107" spans="1:24" x14ac:dyDescent="0.2">
      <c r="A107" s="301"/>
      <c r="B107" s="316"/>
      <c r="C107" s="324"/>
      <c r="D107" s="3" t="s">
        <v>16</v>
      </c>
      <c r="E107" s="59"/>
      <c r="F107" s="55">
        <v>5.98</v>
      </c>
      <c r="G107" s="55">
        <v>95</v>
      </c>
      <c r="H107" s="56"/>
      <c r="I107" s="56"/>
      <c r="J107" s="2">
        <f>(E107*F107)</f>
        <v>0</v>
      </c>
      <c r="K107" s="2">
        <f t="shared" si="97"/>
        <v>0</v>
      </c>
      <c r="L107" s="16">
        <f t="shared" si="98"/>
        <v>0</v>
      </c>
      <c r="M107" s="17">
        <f t="shared" si="99"/>
        <v>0</v>
      </c>
      <c r="N107" s="17">
        <f t="shared" si="99"/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ht="24" x14ac:dyDescent="0.2">
      <c r="A108" s="301"/>
      <c r="B108" s="316"/>
      <c r="C108" s="324"/>
      <c r="D108" s="23" t="s">
        <v>54</v>
      </c>
      <c r="E108" s="12">
        <f>SUM(E105,E106,E107)</f>
        <v>0</v>
      </c>
      <c r="F108" s="12"/>
      <c r="G108" s="12"/>
      <c r="H108" s="29">
        <f>SUM(H105:H107)</f>
        <v>0</v>
      </c>
      <c r="I108" s="29">
        <f>SUM(I105:I107)</f>
        <v>0</v>
      </c>
      <c r="J108" s="12">
        <f t="shared" ref="J108:W108" si="100">SUM(J105,J106,J107)</f>
        <v>0</v>
      </c>
      <c r="K108" s="12">
        <f t="shared" si="100"/>
        <v>0</v>
      </c>
      <c r="L108" s="12">
        <f t="shared" si="100"/>
        <v>0</v>
      </c>
      <c r="M108" s="12">
        <f t="shared" si="100"/>
        <v>0</v>
      </c>
      <c r="N108" s="12">
        <f t="shared" si="100"/>
        <v>0</v>
      </c>
      <c r="O108" s="12">
        <f t="shared" si="100"/>
        <v>0</v>
      </c>
      <c r="P108" s="12">
        <f t="shared" si="100"/>
        <v>0</v>
      </c>
      <c r="Q108" s="12">
        <f t="shared" si="100"/>
        <v>0</v>
      </c>
      <c r="R108" s="12">
        <f t="shared" si="100"/>
        <v>0</v>
      </c>
      <c r="S108" s="12">
        <f t="shared" si="100"/>
        <v>0</v>
      </c>
      <c r="T108" s="12">
        <f t="shared" si="100"/>
        <v>0</v>
      </c>
      <c r="U108" s="12">
        <f t="shared" si="100"/>
        <v>0</v>
      </c>
      <c r="V108" s="63">
        <f t="shared" si="100"/>
        <v>0</v>
      </c>
      <c r="W108" s="12">
        <f t="shared" si="100"/>
        <v>0</v>
      </c>
      <c r="X108" s="13"/>
    </row>
    <row r="109" spans="1:24" x14ac:dyDescent="0.2">
      <c r="A109" s="301"/>
      <c r="B109" s="316"/>
      <c r="C109" s="324"/>
      <c r="D109" s="3" t="s">
        <v>17</v>
      </c>
      <c r="E109" s="58"/>
      <c r="F109" s="55">
        <v>5.98</v>
      </c>
      <c r="G109" s="55">
        <v>95</v>
      </c>
      <c r="H109" s="56"/>
      <c r="I109" s="56"/>
      <c r="J109" s="2">
        <f>(E109*F109)</f>
        <v>0</v>
      </c>
      <c r="K109" s="2">
        <f>(E109*G109)</f>
        <v>0</v>
      </c>
      <c r="L109" s="16">
        <f>SUM(J109,K109)</f>
        <v>0</v>
      </c>
      <c r="M109" s="17">
        <f>SUM(J109-H109)</f>
        <v>0</v>
      </c>
      <c r="N109" s="17">
        <f>SUM(K109-I109)</f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x14ac:dyDescent="0.2">
      <c r="A110" s="301"/>
      <c r="B110" s="316"/>
      <c r="C110" s="324"/>
      <c r="D110" s="3" t="s">
        <v>18</v>
      </c>
      <c r="E110" s="58"/>
      <c r="F110" s="55">
        <v>5.98</v>
      </c>
      <c r="G110" s="55">
        <v>95</v>
      </c>
      <c r="H110" s="56"/>
      <c r="I110" s="56"/>
      <c r="J110" s="2">
        <f>(E110*F110)</f>
        <v>0</v>
      </c>
      <c r="K110" s="2">
        <f t="shared" ref="K110:K111" si="101">(E110*G110)</f>
        <v>0</v>
      </c>
      <c r="L110" s="16">
        <f t="shared" ref="L110:L111" si="102">SUM(J110,K110)</f>
        <v>0</v>
      </c>
      <c r="M110" s="17">
        <f t="shared" ref="M110:N111" si="103">SUM(J110-H110)</f>
        <v>0</v>
      </c>
      <c r="N110" s="17">
        <f t="shared" si="103"/>
        <v>0</v>
      </c>
      <c r="O110" s="2"/>
      <c r="P110" s="2"/>
      <c r="Q110" s="2"/>
      <c r="R110" s="2"/>
      <c r="S110" s="62"/>
      <c r="T110" s="61"/>
      <c r="U110" s="61"/>
      <c r="V110" s="62"/>
      <c r="W110" s="1"/>
      <c r="X110" s="15"/>
    </row>
    <row r="111" spans="1:24" x14ac:dyDescent="0.2">
      <c r="A111" s="302"/>
      <c r="B111" s="317"/>
      <c r="C111" s="325"/>
      <c r="D111" s="3" t="s">
        <v>19</v>
      </c>
      <c r="E111" s="59"/>
      <c r="F111" s="55">
        <v>5.98</v>
      </c>
      <c r="G111" s="55">
        <v>95</v>
      </c>
      <c r="H111" s="56"/>
      <c r="I111" s="56"/>
      <c r="J111" s="2">
        <f>(E111*F111)</f>
        <v>0</v>
      </c>
      <c r="K111" s="2">
        <f t="shared" si="101"/>
        <v>0</v>
      </c>
      <c r="L111" s="16">
        <f t="shared" si="102"/>
        <v>0</v>
      </c>
      <c r="M111" s="17">
        <f t="shared" si="103"/>
        <v>0</v>
      </c>
      <c r="N111" s="17">
        <f t="shared" si="103"/>
        <v>0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4" ht="24.75" x14ac:dyDescent="0.25">
      <c r="A112" s="4"/>
      <c r="B112" s="4"/>
      <c r="C112" s="4"/>
      <c r="D112" s="23" t="s">
        <v>55</v>
      </c>
      <c r="E112" s="12">
        <f>SUM(E109,E110,E111)</f>
        <v>0</v>
      </c>
      <c r="F112" s="12"/>
      <c r="G112" s="12"/>
      <c r="H112" s="29">
        <f>SUM(H109:H111)</f>
        <v>0</v>
      </c>
      <c r="I112" s="29">
        <f>SUM(I109:I111)</f>
        <v>0</v>
      </c>
      <c r="J112" s="12">
        <f t="shared" ref="J112:W112" si="104">SUM(J109,J110,J111)</f>
        <v>0</v>
      </c>
      <c r="K112" s="12">
        <f t="shared" si="104"/>
        <v>0</v>
      </c>
      <c r="L112" s="12">
        <f t="shared" si="104"/>
        <v>0</v>
      </c>
      <c r="M112" s="12">
        <f t="shared" si="104"/>
        <v>0</v>
      </c>
      <c r="N112" s="12">
        <f t="shared" si="104"/>
        <v>0</v>
      </c>
      <c r="O112" s="12">
        <f t="shared" si="104"/>
        <v>0</v>
      </c>
      <c r="P112" s="12">
        <f t="shared" si="104"/>
        <v>0</v>
      </c>
      <c r="Q112" s="12">
        <f t="shared" si="104"/>
        <v>0</v>
      </c>
      <c r="R112" s="12">
        <f t="shared" si="104"/>
        <v>0</v>
      </c>
      <c r="S112" s="12">
        <f t="shared" si="104"/>
        <v>0</v>
      </c>
      <c r="T112" s="12">
        <f t="shared" si="104"/>
        <v>0</v>
      </c>
      <c r="U112" s="12">
        <f t="shared" si="104"/>
        <v>0</v>
      </c>
      <c r="V112" s="63">
        <f t="shared" si="104"/>
        <v>0</v>
      </c>
      <c r="W112" s="12">
        <f t="shared" si="104"/>
        <v>0</v>
      </c>
      <c r="X112" s="13"/>
    </row>
    <row r="113" spans="1:24" ht="24" x14ac:dyDescent="0.2">
      <c r="A113" s="38"/>
      <c r="B113" s="38"/>
      <c r="C113" s="39"/>
      <c r="D113" s="37" t="s">
        <v>58</v>
      </c>
      <c r="E113" s="40">
        <f>SUM(E100+E104+E108+E112)</f>
        <v>675.46</v>
      </c>
      <c r="F113" s="40"/>
      <c r="G113" s="40"/>
      <c r="H113" s="48">
        <f>SUM(H100,H104,H108,H112)</f>
        <v>1226.7372</v>
      </c>
      <c r="I113" s="48">
        <f>SUM(I100,I104,I108,I112)</f>
        <v>19488.3</v>
      </c>
      <c r="J113" s="40">
        <f t="shared" ref="J113:W113" si="105">SUM(J100+J104+J108+J112)</f>
        <v>4039.2507999999998</v>
      </c>
      <c r="K113" s="40">
        <f t="shared" si="105"/>
        <v>64168.7</v>
      </c>
      <c r="L113" s="40">
        <f t="shared" si="105"/>
        <v>68207.950799999991</v>
      </c>
      <c r="M113" s="40">
        <f t="shared" si="105"/>
        <v>2812.5136000000002</v>
      </c>
      <c r="N113" s="40">
        <f t="shared" si="105"/>
        <v>44680.399999999994</v>
      </c>
      <c r="O113" s="40">
        <f t="shared" si="105"/>
        <v>0</v>
      </c>
      <c r="P113" s="40">
        <f t="shared" si="105"/>
        <v>0</v>
      </c>
      <c r="Q113" s="40">
        <f t="shared" si="105"/>
        <v>0</v>
      </c>
      <c r="R113" s="40">
        <f t="shared" si="105"/>
        <v>0</v>
      </c>
      <c r="S113" s="40">
        <f t="shared" si="105"/>
        <v>0</v>
      </c>
      <c r="T113" s="40">
        <f>(H113+P113)-R113</f>
        <v>1226.7372</v>
      </c>
      <c r="U113" s="40">
        <f>(I113+Q113)-S113</f>
        <v>19488.3</v>
      </c>
      <c r="V113" s="64">
        <f t="shared" si="105"/>
        <v>0</v>
      </c>
      <c r="W113" s="40">
        <f t="shared" si="105"/>
        <v>0</v>
      </c>
      <c r="X113" s="42"/>
    </row>
    <row r="114" spans="1:24" ht="36" x14ac:dyDescent="0.2">
      <c r="A114" s="24"/>
      <c r="B114" s="24"/>
      <c r="C114" s="25"/>
      <c r="D114" s="26" t="s">
        <v>59</v>
      </c>
      <c r="E114" s="27">
        <f>E113+'2023'!E120</f>
        <v>42806.64</v>
      </c>
      <c r="F114" s="27"/>
      <c r="G114" s="27"/>
      <c r="H114" s="196">
        <f>H113+'2023'!H120</f>
        <v>184861.42799999999</v>
      </c>
      <c r="I114" s="196">
        <f>I113+'2023'!I120</f>
        <v>1348614.28</v>
      </c>
      <c r="J114" s="27">
        <f>J113+'2023'!J120</f>
        <v>232960.69840000002</v>
      </c>
      <c r="K114" s="27">
        <f>K113+'2023'!K120</f>
        <v>2022777.96</v>
      </c>
      <c r="L114" s="27">
        <f>L113+'2023'!L120</f>
        <v>2255738.6584000001</v>
      </c>
      <c r="M114" s="27">
        <f>M113+'2023'!M120</f>
        <v>48099.270400000001</v>
      </c>
      <c r="N114" s="27">
        <f>N113+'2023'!N120</f>
        <v>674163.68</v>
      </c>
      <c r="O114" s="27">
        <f>O113+'2023'!O120</f>
        <v>0</v>
      </c>
      <c r="P114" s="27">
        <f>P113+'2023'!P120</f>
        <v>0</v>
      </c>
      <c r="Q114" s="27">
        <f>Q113+'2023'!Q120</f>
        <v>0</v>
      </c>
      <c r="R114" s="27">
        <f>R113+'2023'!R120</f>
        <v>9411.69</v>
      </c>
      <c r="S114" s="27">
        <f>S113+'2023'!S120</f>
        <v>1236292.3400000001</v>
      </c>
      <c r="T114" s="27">
        <f>(H114+P114)-R114</f>
        <v>175449.73799999998</v>
      </c>
      <c r="U114" s="27">
        <f>(I114+Q114)-S114</f>
        <v>112321.93999999994</v>
      </c>
      <c r="V114" s="27">
        <f>V113+'2023'!V120</f>
        <v>0</v>
      </c>
      <c r="W114" s="27">
        <f>W113+'2023'!W120</f>
        <v>0</v>
      </c>
      <c r="X114" s="27"/>
    </row>
    <row r="115" spans="1:24" x14ac:dyDescent="0.2">
      <c r="A115" s="300">
        <v>7</v>
      </c>
      <c r="B115" s="315" t="s">
        <v>32</v>
      </c>
      <c r="C115" s="323" t="s">
        <v>27</v>
      </c>
      <c r="D115" s="3" t="s">
        <v>8</v>
      </c>
      <c r="E115" s="58">
        <v>1030.8800000000001</v>
      </c>
      <c r="F115" s="55">
        <v>5.98</v>
      </c>
      <c r="G115" s="194">
        <v>95</v>
      </c>
      <c r="H115" s="62">
        <v>6164.6624000000011</v>
      </c>
      <c r="I115" s="62">
        <v>97933.6</v>
      </c>
      <c r="J115" s="2">
        <f>(E115*F115)</f>
        <v>6164.6624000000011</v>
      </c>
      <c r="K115" s="2">
        <f>(E115*G115)</f>
        <v>97933.6</v>
      </c>
      <c r="L115" s="16">
        <f>SUM(J115,K115)</f>
        <v>104098.26240000001</v>
      </c>
      <c r="M115" s="17">
        <f>SUM(J115-H115)</f>
        <v>0</v>
      </c>
      <c r="N115" s="17">
        <f>SUM(K115-I115)</f>
        <v>0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301"/>
      <c r="B116" s="316"/>
      <c r="C116" s="324"/>
      <c r="D116" s="3" t="s">
        <v>9</v>
      </c>
      <c r="E116" s="59">
        <v>1032.9000000000001</v>
      </c>
      <c r="F116" s="55">
        <v>5.98</v>
      </c>
      <c r="G116" s="194">
        <v>95</v>
      </c>
      <c r="H116" s="62">
        <v>6176.7420000000011</v>
      </c>
      <c r="I116" s="62">
        <v>98125.500000000015</v>
      </c>
      <c r="J116" s="2">
        <f>(E116*F116)</f>
        <v>6176.7420000000011</v>
      </c>
      <c r="K116" s="2">
        <f t="shared" ref="K116:K117" si="106">(E116*G116)</f>
        <v>98125.500000000015</v>
      </c>
      <c r="L116" s="16">
        <f t="shared" ref="L116:L117" si="107">SUM(J116,K116)</f>
        <v>104302.24200000001</v>
      </c>
      <c r="M116" s="17">
        <f t="shared" ref="M116:N117" si="108">SUM(J116-H116)</f>
        <v>0</v>
      </c>
      <c r="N116" s="17">
        <f t="shared" si="108"/>
        <v>0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301"/>
      <c r="B117" s="316"/>
      <c r="C117" s="324"/>
      <c r="D117" s="69" t="s">
        <v>65</v>
      </c>
      <c r="E117" s="59">
        <v>1049.08</v>
      </c>
      <c r="F117" s="55">
        <v>5.98</v>
      </c>
      <c r="G117" s="194">
        <v>95</v>
      </c>
      <c r="H117" s="62">
        <v>6273.4984000000004</v>
      </c>
      <c r="I117" s="62">
        <v>99662.599999999991</v>
      </c>
      <c r="J117" s="2">
        <f>(E117*F117)</f>
        <v>6273.4984000000004</v>
      </c>
      <c r="K117" s="2">
        <f t="shared" si="106"/>
        <v>99662.599999999991</v>
      </c>
      <c r="L117" s="16">
        <f t="shared" si="107"/>
        <v>105936.09839999999</v>
      </c>
      <c r="M117" s="17">
        <f t="shared" si="108"/>
        <v>0</v>
      </c>
      <c r="N117" s="17">
        <f t="shared" si="108"/>
        <v>0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" x14ac:dyDescent="0.2">
      <c r="A118" s="301"/>
      <c r="B118" s="316"/>
      <c r="C118" s="324"/>
      <c r="D118" s="23" t="s">
        <v>52</v>
      </c>
      <c r="E118" s="12">
        <f>SUM(E115,E116,E117:E117)</f>
        <v>3112.86</v>
      </c>
      <c r="F118" s="12"/>
      <c r="G118" s="195"/>
      <c r="H118" s="12">
        <f t="shared" ref="H118:W118" si="109">SUM(H115,H116,H117:H117)</f>
        <v>18614.902800000003</v>
      </c>
      <c r="I118" s="12">
        <f t="shared" si="109"/>
        <v>295721.7</v>
      </c>
      <c r="J118" s="12">
        <f t="shared" si="109"/>
        <v>18614.902800000003</v>
      </c>
      <c r="K118" s="12">
        <f t="shared" si="109"/>
        <v>295721.7</v>
      </c>
      <c r="L118" s="12">
        <f t="shared" si="109"/>
        <v>314336.60279999999</v>
      </c>
      <c r="M118" s="12">
        <f t="shared" si="109"/>
        <v>0</v>
      </c>
      <c r="N118" s="12">
        <f t="shared" si="109"/>
        <v>0</v>
      </c>
      <c r="O118" s="12">
        <f t="shared" si="109"/>
        <v>0</v>
      </c>
      <c r="P118" s="12">
        <f t="shared" si="109"/>
        <v>0</v>
      </c>
      <c r="Q118" s="12">
        <f t="shared" si="109"/>
        <v>0</v>
      </c>
      <c r="R118" s="12">
        <f t="shared" si="109"/>
        <v>0</v>
      </c>
      <c r="S118" s="12">
        <f t="shared" si="109"/>
        <v>0</v>
      </c>
      <c r="T118" s="12">
        <f t="shared" si="109"/>
        <v>0</v>
      </c>
      <c r="U118" s="12">
        <f t="shared" si="109"/>
        <v>0</v>
      </c>
      <c r="V118" s="12">
        <f t="shared" si="109"/>
        <v>0</v>
      </c>
      <c r="W118" s="12">
        <f t="shared" si="109"/>
        <v>0</v>
      </c>
      <c r="X118" s="13"/>
    </row>
    <row r="119" spans="1:24" x14ac:dyDescent="0.2">
      <c r="A119" s="301"/>
      <c r="B119" s="316"/>
      <c r="C119" s="324"/>
      <c r="D119" s="3" t="s">
        <v>11</v>
      </c>
      <c r="E119" s="58"/>
      <c r="F119" s="55">
        <v>5.98</v>
      </c>
      <c r="G119" s="194">
        <v>95</v>
      </c>
      <c r="H119" s="62"/>
      <c r="I119" s="62"/>
      <c r="J119" s="2">
        <f>(E119*F119)</f>
        <v>0</v>
      </c>
      <c r="K119" s="2">
        <f>(E119*G119)</f>
        <v>0</v>
      </c>
      <c r="L119" s="16">
        <f>SUM(J119,K119)</f>
        <v>0</v>
      </c>
      <c r="M119" s="17">
        <f>SUM(J119-H119)</f>
        <v>0</v>
      </c>
      <c r="N119" s="17">
        <f>SUM(K119-I119)</f>
        <v>0</v>
      </c>
      <c r="O119" s="2"/>
      <c r="P119" s="2"/>
      <c r="Q119" s="2"/>
      <c r="R119" s="2"/>
      <c r="S119" s="62"/>
      <c r="T119" s="61"/>
      <c r="U119" s="61"/>
      <c r="V119" s="62"/>
      <c r="W119" s="1"/>
      <c r="X119" s="15"/>
    </row>
    <row r="120" spans="1:24" x14ac:dyDescent="0.2">
      <c r="A120" s="301"/>
      <c r="B120" s="316"/>
      <c r="C120" s="324"/>
      <c r="D120" s="3" t="s">
        <v>12</v>
      </c>
      <c r="E120" s="58"/>
      <c r="F120" s="55">
        <v>5.98</v>
      </c>
      <c r="G120" s="194">
        <v>95</v>
      </c>
      <c r="H120" s="62"/>
      <c r="I120" s="62"/>
      <c r="J120" s="2">
        <f>(E120*F120)</f>
        <v>0</v>
      </c>
      <c r="K120" s="2">
        <f t="shared" ref="K120:K121" si="110">(E120*G120)</f>
        <v>0</v>
      </c>
      <c r="L120" s="16">
        <f t="shared" ref="L120:L121" si="111">SUM(J120,K120)</f>
        <v>0</v>
      </c>
      <c r="M120" s="17">
        <f t="shared" ref="M120:N121" si="112">SUM(J120-H120)</f>
        <v>0</v>
      </c>
      <c r="N120" s="17">
        <f t="shared" si="112"/>
        <v>0</v>
      </c>
      <c r="O120" s="2"/>
      <c r="P120" s="2"/>
      <c r="Q120" s="2"/>
      <c r="R120" s="2"/>
      <c r="S120" s="62"/>
      <c r="T120" s="61"/>
      <c r="U120" s="61"/>
      <c r="V120" s="62"/>
      <c r="W120" s="1"/>
      <c r="X120" s="15"/>
    </row>
    <row r="121" spans="1:24" x14ac:dyDescent="0.2">
      <c r="A121" s="301"/>
      <c r="B121" s="316"/>
      <c r="C121" s="324"/>
      <c r="D121" s="3" t="s">
        <v>13</v>
      </c>
      <c r="E121" s="58"/>
      <c r="F121" s="55">
        <v>5.98</v>
      </c>
      <c r="G121" s="194">
        <v>95</v>
      </c>
      <c r="H121" s="62"/>
      <c r="I121" s="62"/>
      <c r="J121" s="2">
        <f t="shared" ref="J121" si="113">(E121*F121)</f>
        <v>0</v>
      </c>
      <c r="K121" s="2">
        <f t="shared" si="110"/>
        <v>0</v>
      </c>
      <c r="L121" s="16">
        <f t="shared" si="111"/>
        <v>0</v>
      </c>
      <c r="M121" s="17">
        <f t="shared" si="112"/>
        <v>0</v>
      </c>
      <c r="N121" s="17">
        <f t="shared" si="112"/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4" ht="24" x14ac:dyDescent="0.2">
      <c r="A122" s="301"/>
      <c r="B122" s="316"/>
      <c r="C122" s="324"/>
      <c r="D122" s="23" t="s">
        <v>53</v>
      </c>
      <c r="E122" s="12">
        <f>SUM(E119,E120,E121)</f>
        <v>0</v>
      </c>
      <c r="F122" s="12"/>
      <c r="G122" s="195"/>
      <c r="H122" s="12">
        <f t="shared" ref="H122:W122" si="114">SUM(H119,H120,H121)</f>
        <v>0</v>
      </c>
      <c r="I122" s="12">
        <f t="shared" si="114"/>
        <v>0</v>
      </c>
      <c r="J122" s="12">
        <f t="shared" si="114"/>
        <v>0</v>
      </c>
      <c r="K122" s="12">
        <f t="shared" si="114"/>
        <v>0</v>
      </c>
      <c r="L122" s="12">
        <f t="shared" si="114"/>
        <v>0</v>
      </c>
      <c r="M122" s="12">
        <f t="shared" si="114"/>
        <v>0</v>
      </c>
      <c r="N122" s="12">
        <f t="shared" si="114"/>
        <v>0</v>
      </c>
      <c r="O122" s="12">
        <f t="shared" si="114"/>
        <v>0</v>
      </c>
      <c r="P122" s="12">
        <f t="shared" si="114"/>
        <v>0</v>
      </c>
      <c r="Q122" s="12">
        <f t="shared" si="114"/>
        <v>0</v>
      </c>
      <c r="R122" s="12">
        <f t="shared" si="114"/>
        <v>0</v>
      </c>
      <c r="S122" s="12">
        <f t="shared" si="114"/>
        <v>0</v>
      </c>
      <c r="T122" s="12">
        <f t="shared" si="114"/>
        <v>0</v>
      </c>
      <c r="U122" s="12">
        <f t="shared" si="114"/>
        <v>0</v>
      </c>
      <c r="V122" s="63">
        <f t="shared" si="114"/>
        <v>0</v>
      </c>
      <c r="W122" s="12">
        <f t="shared" si="114"/>
        <v>0</v>
      </c>
      <c r="X122" s="13"/>
    </row>
    <row r="123" spans="1:24" x14ac:dyDescent="0.2">
      <c r="A123" s="301"/>
      <c r="B123" s="316"/>
      <c r="C123" s="324"/>
      <c r="D123" s="3" t="s">
        <v>14</v>
      </c>
      <c r="E123" s="58"/>
      <c r="F123" s="55">
        <v>5.98</v>
      </c>
      <c r="G123" s="194">
        <v>95</v>
      </c>
      <c r="H123" s="197"/>
      <c r="I123" s="197"/>
      <c r="J123" s="2">
        <f>(E123*F123)</f>
        <v>0</v>
      </c>
      <c r="K123" s="2">
        <f>(E123*G123)</f>
        <v>0</v>
      </c>
      <c r="L123" s="16">
        <f>SUM(J123,K123)</f>
        <v>0</v>
      </c>
      <c r="M123" s="17">
        <f>SUM(J123-H123)</f>
        <v>0</v>
      </c>
      <c r="N123" s="17">
        <f>SUM(K123-I123)</f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x14ac:dyDescent="0.2">
      <c r="A124" s="301"/>
      <c r="B124" s="316"/>
      <c r="C124" s="324"/>
      <c r="D124" s="3" t="s">
        <v>15</v>
      </c>
      <c r="E124" s="58"/>
      <c r="F124" s="55">
        <v>5.98</v>
      </c>
      <c r="G124" s="194">
        <v>95</v>
      </c>
      <c r="H124" s="197"/>
      <c r="I124" s="197"/>
      <c r="J124" s="2">
        <f>(E124*F124)</f>
        <v>0</v>
      </c>
      <c r="K124" s="2">
        <f t="shared" ref="K124:K125" si="115">(E124*G124)</f>
        <v>0</v>
      </c>
      <c r="L124" s="16">
        <f t="shared" ref="L124:L125" si="116">SUM(J124,K124)</f>
        <v>0</v>
      </c>
      <c r="M124" s="17">
        <f t="shared" ref="M124:N125" si="117">SUM(J124-H124)</f>
        <v>0</v>
      </c>
      <c r="N124" s="17">
        <f t="shared" si="117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x14ac:dyDescent="0.2">
      <c r="A125" s="301"/>
      <c r="B125" s="316"/>
      <c r="C125" s="324"/>
      <c r="D125" s="3" t="s">
        <v>16</v>
      </c>
      <c r="E125" s="59"/>
      <c r="F125" s="55">
        <v>5.98</v>
      </c>
      <c r="G125" s="194">
        <v>95</v>
      </c>
      <c r="H125" s="197"/>
      <c r="I125" s="197"/>
      <c r="J125" s="2">
        <f>(E125*F125)</f>
        <v>0</v>
      </c>
      <c r="K125" s="2">
        <f t="shared" si="115"/>
        <v>0</v>
      </c>
      <c r="L125" s="16">
        <f t="shared" si="116"/>
        <v>0</v>
      </c>
      <c r="M125" s="17">
        <f t="shared" si="117"/>
        <v>0</v>
      </c>
      <c r="N125" s="17">
        <f t="shared" si="117"/>
        <v>0</v>
      </c>
      <c r="O125" s="2"/>
      <c r="P125" s="2"/>
      <c r="Q125" s="2"/>
      <c r="R125" s="2"/>
      <c r="S125" s="62"/>
      <c r="T125" s="61"/>
      <c r="U125" s="61"/>
      <c r="V125" s="62"/>
      <c r="W125" s="1"/>
      <c r="X125" s="15"/>
    </row>
    <row r="126" spans="1:24" ht="24" x14ac:dyDescent="0.2">
      <c r="A126" s="301"/>
      <c r="B126" s="316"/>
      <c r="C126" s="324"/>
      <c r="D126" s="23" t="s">
        <v>54</v>
      </c>
      <c r="E126" s="12">
        <f>SUM(E123,E124,E125)</f>
        <v>0</v>
      </c>
      <c r="F126" s="12"/>
      <c r="G126" s="12"/>
      <c r="H126" s="12">
        <f t="shared" ref="H126:W126" si="118">SUM(H123,H124,H125)</f>
        <v>0</v>
      </c>
      <c r="I126" s="12">
        <f t="shared" si="118"/>
        <v>0</v>
      </c>
      <c r="J126" s="12">
        <f t="shared" si="118"/>
        <v>0</v>
      </c>
      <c r="K126" s="12">
        <f t="shared" si="118"/>
        <v>0</v>
      </c>
      <c r="L126" s="12">
        <f t="shared" si="118"/>
        <v>0</v>
      </c>
      <c r="M126" s="12">
        <f t="shared" si="118"/>
        <v>0</v>
      </c>
      <c r="N126" s="12">
        <f t="shared" si="118"/>
        <v>0</v>
      </c>
      <c r="O126" s="12">
        <f t="shared" si="118"/>
        <v>0</v>
      </c>
      <c r="P126" s="12">
        <f t="shared" si="118"/>
        <v>0</v>
      </c>
      <c r="Q126" s="12">
        <f t="shared" si="118"/>
        <v>0</v>
      </c>
      <c r="R126" s="12">
        <f t="shared" si="118"/>
        <v>0</v>
      </c>
      <c r="S126" s="12">
        <f t="shared" si="118"/>
        <v>0</v>
      </c>
      <c r="T126" s="12">
        <f t="shared" si="118"/>
        <v>0</v>
      </c>
      <c r="U126" s="12">
        <f t="shared" si="118"/>
        <v>0</v>
      </c>
      <c r="V126" s="12">
        <f t="shared" si="118"/>
        <v>0</v>
      </c>
      <c r="W126" s="12">
        <f t="shared" si="118"/>
        <v>0</v>
      </c>
      <c r="X126" s="13"/>
    </row>
    <row r="127" spans="1:24" x14ac:dyDescent="0.2">
      <c r="A127" s="301"/>
      <c r="B127" s="316"/>
      <c r="C127" s="324"/>
      <c r="D127" s="3" t="s">
        <v>17</v>
      </c>
      <c r="E127" s="58"/>
      <c r="F127" s="55">
        <v>5.98</v>
      </c>
      <c r="G127" s="55">
        <v>95</v>
      </c>
      <c r="H127" s="56"/>
      <c r="I127" s="56"/>
      <c r="J127" s="2">
        <f>(E127*F127)</f>
        <v>0</v>
      </c>
      <c r="K127" s="2">
        <f>(E127*G127)</f>
        <v>0</v>
      </c>
      <c r="L127" s="16">
        <f>SUM(J127,K127)</f>
        <v>0</v>
      </c>
      <c r="M127" s="17">
        <f>SUM(J127-H127)</f>
        <v>0</v>
      </c>
      <c r="N127" s="17">
        <f>SUM(K127-I127)</f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301"/>
      <c r="B128" s="316"/>
      <c r="C128" s="324"/>
      <c r="D128" s="3" t="s">
        <v>18</v>
      </c>
      <c r="E128" s="58"/>
      <c r="F128" s="55">
        <v>5.98</v>
      </c>
      <c r="G128" s="55">
        <v>95</v>
      </c>
      <c r="H128" s="56"/>
      <c r="I128" s="56"/>
      <c r="J128" s="2">
        <f>(E128*F128)</f>
        <v>0</v>
      </c>
      <c r="K128" s="2">
        <f t="shared" ref="K128:K129" si="119">(E128*G128)</f>
        <v>0</v>
      </c>
      <c r="L128" s="16">
        <f t="shared" ref="L128:L129" si="120">SUM(J128,K128)</f>
        <v>0</v>
      </c>
      <c r="M128" s="17">
        <f t="shared" ref="M128:N129" si="121">SUM(J128-H128)</f>
        <v>0</v>
      </c>
      <c r="N128" s="17">
        <f t="shared" si="121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x14ac:dyDescent="0.2">
      <c r="A129" s="302"/>
      <c r="B129" s="317"/>
      <c r="C129" s="325"/>
      <c r="D129" s="3" t="s">
        <v>19</v>
      </c>
      <c r="E129" s="59"/>
      <c r="F129" s="55">
        <v>5.98</v>
      </c>
      <c r="G129" s="55">
        <v>95</v>
      </c>
      <c r="H129" s="56"/>
      <c r="I129" s="56"/>
      <c r="J129" s="2">
        <f>(E129*F129)</f>
        <v>0</v>
      </c>
      <c r="K129" s="2">
        <f t="shared" si="119"/>
        <v>0</v>
      </c>
      <c r="L129" s="16">
        <f t="shared" si="120"/>
        <v>0</v>
      </c>
      <c r="M129" s="17">
        <f t="shared" si="121"/>
        <v>0</v>
      </c>
      <c r="N129" s="17">
        <f t="shared" si="121"/>
        <v>0</v>
      </c>
      <c r="O129" s="2"/>
      <c r="P129" s="2"/>
      <c r="Q129" s="2"/>
      <c r="R129" s="2"/>
      <c r="S129" s="62"/>
      <c r="T129" s="61"/>
      <c r="U129" s="61"/>
      <c r="V129" s="62"/>
      <c r="W129" s="1"/>
      <c r="X129" s="15"/>
    </row>
    <row r="130" spans="1:24" ht="24.75" x14ac:dyDescent="0.25">
      <c r="A130" s="4"/>
      <c r="B130" s="4"/>
      <c r="C130" s="4"/>
      <c r="D130" s="23" t="s">
        <v>55</v>
      </c>
      <c r="E130" s="12">
        <f>SUM(E127,E128,E129)</f>
        <v>0</v>
      </c>
      <c r="F130" s="12"/>
      <c r="G130" s="12"/>
      <c r="H130" s="49">
        <f>SUM(H127:H129)</f>
        <v>0</v>
      </c>
      <c r="I130" s="49">
        <f>SUM(I127:I129)</f>
        <v>0</v>
      </c>
      <c r="J130" s="12">
        <f t="shared" ref="J130:W130" si="122">SUM(J127,J128,J129)</f>
        <v>0</v>
      </c>
      <c r="K130" s="12">
        <f t="shared" si="122"/>
        <v>0</v>
      </c>
      <c r="L130" s="12">
        <f t="shared" si="122"/>
        <v>0</v>
      </c>
      <c r="M130" s="12">
        <f t="shared" si="122"/>
        <v>0</v>
      </c>
      <c r="N130" s="12">
        <f t="shared" si="122"/>
        <v>0</v>
      </c>
      <c r="O130" s="12">
        <f t="shared" si="122"/>
        <v>0</v>
      </c>
      <c r="P130" s="12">
        <f t="shared" si="122"/>
        <v>0</v>
      </c>
      <c r="Q130" s="12">
        <f t="shared" si="122"/>
        <v>0</v>
      </c>
      <c r="R130" s="12">
        <f t="shared" si="122"/>
        <v>0</v>
      </c>
      <c r="S130" s="12">
        <f t="shared" si="122"/>
        <v>0</v>
      </c>
      <c r="T130" s="12">
        <f t="shared" si="122"/>
        <v>0</v>
      </c>
      <c r="U130" s="12">
        <f>SUM(O127,O128,O129)</f>
        <v>0</v>
      </c>
      <c r="V130" s="63">
        <f t="shared" si="122"/>
        <v>0</v>
      </c>
      <c r="W130" s="12">
        <f t="shared" si="122"/>
        <v>0</v>
      </c>
      <c r="X130" s="13"/>
    </row>
    <row r="131" spans="1:24" ht="24" x14ac:dyDescent="0.2">
      <c r="A131" s="38"/>
      <c r="B131" s="38"/>
      <c r="C131" s="39"/>
      <c r="D131" s="37" t="s">
        <v>58</v>
      </c>
      <c r="E131" s="40">
        <f>SUM(E118+E122+E126+E130)</f>
        <v>3112.86</v>
      </c>
      <c r="F131" s="40"/>
      <c r="G131" s="40"/>
      <c r="H131" s="48">
        <f>SUM(H118,H122,H126,H130)</f>
        <v>18614.902800000003</v>
      </c>
      <c r="I131" s="48">
        <f>SUM(I118,I122,I126,I130)</f>
        <v>295721.7</v>
      </c>
      <c r="J131" s="40">
        <f>SUM(J118+J122+J126+J130)</f>
        <v>18614.902800000003</v>
      </c>
      <c r="K131" s="40">
        <f t="shared" ref="K131:W131" si="123">SUM(K118+K122+K126+K130)</f>
        <v>295721.7</v>
      </c>
      <c r="L131" s="40">
        <f t="shared" si="123"/>
        <v>314336.60279999999</v>
      </c>
      <c r="M131" s="40">
        <f t="shared" si="123"/>
        <v>0</v>
      </c>
      <c r="N131" s="40">
        <f t="shared" si="123"/>
        <v>0</v>
      </c>
      <c r="O131" s="40">
        <f>SUM(O118+O122+O126+U130)</f>
        <v>0</v>
      </c>
      <c r="P131" s="40">
        <f t="shared" ref="P131:S131" si="124">SUM(P118+P122+P126+V130)</f>
        <v>0</v>
      </c>
      <c r="Q131" s="40">
        <f t="shared" si="124"/>
        <v>0</v>
      </c>
      <c r="R131" s="40">
        <f t="shared" si="124"/>
        <v>0</v>
      </c>
      <c r="S131" s="40">
        <f t="shared" si="124"/>
        <v>0</v>
      </c>
      <c r="T131" s="40">
        <f>(H131+P131)-R131</f>
        <v>18614.902800000003</v>
      </c>
      <c r="U131" s="40">
        <f>(I131+Q131)-S131</f>
        <v>295721.7</v>
      </c>
      <c r="V131" s="64">
        <f t="shared" si="123"/>
        <v>0</v>
      </c>
      <c r="W131" s="40">
        <f t="shared" si="123"/>
        <v>0</v>
      </c>
      <c r="X131" s="42"/>
    </row>
    <row r="132" spans="1:24" ht="36" x14ac:dyDescent="0.2">
      <c r="A132" s="24"/>
      <c r="B132" s="24"/>
      <c r="C132" s="25"/>
      <c r="D132" s="26" t="s">
        <v>59</v>
      </c>
      <c r="E132" s="27">
        <f>E131+'2023'!E139</f>
        <v>177749.99</v>
      </c>
      <c r="F132" s="27"/>
      <c r="G132" s="27"/>
      <c r="H132" s="27">
        <f>H131+'2023'!H139</f>
        <v>762715.77740000014</v>
      </c>
      <c r="I132" s="27">
        <f>I131+'2023'!I139</f>
        <v>7594882.7500000009</v>
      </c>
      <c r="J132" s="27">
        <f>J131+'2023'!J139</f>
        <v>966330.04600000009</v>
      </c>
      <c r="K132" s="27">
        <f>K131+'2023'!K139</f>
        <v>8487056.1500000004</v>
      </c>
      <c r="L132" s="27">
        <f>L131+'2023'!L139</f>
        <v>9453386.1960000005</v>
      </c>
      <c r="M132" s="27">
        <f>M131+'2023'!M139</f>
        <v>203614.26860000001</v>
      </c>
      <c r="N132" s="27">
        <f>N131+'2023'!N139</f>
        <v>892173.4</v>
      </c>
      <c r="O132" s="27">
        <f>O131+'2023'!O139</f>
        <v>0</v>
      </c>
      <c r="P132" s="27">
        <f>P131+'2023'!P139</f>
        <v>13605.05</v>
      </c>
      <c r="Q132" s="27">
        <f>Q131+'2023'!Q139</f>
        <v>62748.6</v>
      </c>
      <c r="R132" s="27">
        <f>R131+'2023'!R139</f>
        <v>47195.62</v>
      </c>
      <c r="S132" s="27">
        <f>S131+'2023'!S139</f>
        <v>601585.91</v>
      </c>
      <c r="T132" s="27">
        <f>(H132+P132)-R132</f>
        <v>729125.20740000019</v>
      </c>
      <c r="U132" s="27">
        <f>(I132+Q132)-S132</f>
        <v>7056045.4400000004</v>
      </c>
      <c r="V132" s="27">
        <f>V131+'2023'!V139</f>
        <v>0</v>
      </c>
      <c r="W132" s="27">
        <f>W131+'2023'!W139</f>
        <v>0</v>
      </c>
      <c r="X132" s="27"/>
    </row>
    <row r="133" spans="1:24" x14ac:dyDescent="0.2">
      <c r="A133" s="306">
        <v>8</v>
      </c>
      <c r="B133" s="309" t="s">
        <v>33</v>
      </c>
      <c r="C133" s="312" t="s">
        <v>28</v>
      </c>
      <c r="D133" s="3" t="s">
        <v>8</v>
      </c>
      <c r="E133" s="58">
        <v>57.46</v>
      </c>
      <c r="F133" s="55">
        <v>5.98</v>
      </c>
      <c r="G133" s="55">
        <v>95</v>
      </c>
      <c r="H133" s="56">
        <v>343.61080000000004</v>
      </c>
      <c r="I133" s="56">
        <v>5458.7</v>
      </c>
      <c r="J133" s="2">
        <f>SUM(E133*F133)</f>
        <v>343.61080000000004</v>
      </c>
      <c r="K133" s="2">
        <f>SUM(E133*G133)</f>
        <v>5458.7</v>
      </c>
      <c r="L133" s="16">
        <f>SUM(J133,K133)</f>
        <v>5802.3108000000002</v>
      </c>
      <c r="M133" s="17">
        <f>SUM(J133-H133)</f>
        <v>0</v>
      </c>
      <c r="N133" s="17">
        <f>SUM(K133-I133)</f>
        <v>0</v>
      </c>
      <c r="O133" s="2"/>
      <c r="P133" s="2"/>
      <c r="Q133" s="2"/>
      <c r="R133" s="2"/>
      <c r="S133" s="62"/>
      <c r="T133" s="61"/>
      <c r="U133" s="61"/>
      <c r="V133" s="62"/>
      <c r="W133" s="1"/>
      <c r="X133" s="15"/>
    </row>
    <row r="134" spans="1:24" x14ac:dyDescent="0.2">
      <c r="A134" s="307"/>
      <c r="B134" s="310"/>
      <c r="C134" s="313"/>
      <c r="D134" s="3" t="s">
        <v>9</v>
      </c>
      <c r="E134" s="59">
        <v>60.86</v>
      </c>
      <c r="F134" s="55">
        <v>5.98</v>
      </c>
      <c r="G134" s="55">
        <v>95</v>
      </c>
      <c r="H134" s="56">
        <v>363.94280000000003</v>
      </c>
      <c r="I134" s="56">
        <v>5781.7</v>
      </c>
      <c r="J134" s="2">
        <f t="shared" ref="J134" si="125">SUM(E134*F134)</f>
        <v>363.94280000000003</v>
      </c>
      <c r="K134" s="2">
        <f t="shared" ref="K134" si="126">SUM(E134*G134)</f>
        <v>5781.7</v>
      </c>
      <c r="L134" s="16">
        <f t="shared" ref="L134:L135" si="127">SUM(J134,K134)</f>
        <v>6145.6427999999996</v>
      </c>
      <c r="M134" s="17">
        <f t="shared" ref="M134:N135" si="128">SUM(J134-H134)</f>
        <v>0</v>
      </c>
      <c r="N134" s="17">
        <f t="shared" si="128"/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307"/>
      <c r="B135" s="310"/>
      <c r="C135" s="313"/>
      <c r="D135" s="69" t="s">
        <v>65</v>
      </c>
      <c r="E135" s="57">
        <v>52.06</v>
      </c>
      <c r="F135" s="55">
        <v>5.98</v>
      </c>
      <c r="G135" s="55">
        <v>95</v>
      </c>
      <c r="H135" s="56">
        <v>311.31880000000001</v>
      </c>
      <c r="I135" s="56">
        <v>4945.7</v>
      </c>
      <c r="J135" s="16">
        <f t="shared" ref="J135" si="129">(E135*F135)</f>
        <v>311.31880000000001</v>
      </c>
      <c r="K135" s="16">
        <f>SUM(E135*G135)</f>
        <v>4945.7</v>
      </c>
      <c r="L135" s="16">
        <f t="shared" si="127"/>
        <v>5257.0187999999998</v>
      </c>
      <c r="M135" s="17">
        <f t="shared" si="128"/>
        <v>0</v>
      </c>
      <c r="N135" s="17">
        <f t="shared" si="128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ht="24" x14ac:dyDescent="0.2">
      <c r="A136" s="307"/>
      <c r="B136" s="310"/>
      <c r="C136" s="313"/>
      <c r="D136" s="23" t="s">
        <v>52</v>
      </c>
      <c r="E136" s="12">
        <f>SUM(E133,E134,E135:E135)</f>
        <v>170.38</v>
      </c>
      <c r="F136" s="12"/>
      <c r="G136" s="12"/>
      <c r="H136" s="12">
        <f t="shared" ref="H136:W136" si="130">SUM(H133,H134,H135:H135)</f>
        <v>1018.8724000000001</v>
      </c>
      <c r="I136" s="12">
        <f t="shared" si="130"/>
        <v>16186.099999999999</v>
      </c>
      <c r="J136" s="12">
        <f t="shared" si="130"/>
        <v>1018.8724000000001</v>
      </c>
      <c r="K136" s="12">
        <f t="shared" si="130"/>
        <v>16186.099999999999</v>
      </c>
      <c r="L136" s="12">
        <f t="shared" si="130"/>
        <v>17204.972399999999</v>
      </c>
      <c r="M136" s="12">
        <f t="shared" si="130"/>
        <v>0</v>
      </c>
      <c r="N136" s="12">
        <f t="shared" si="130"/>
        <v>0</v>
      </c>
      <c r="O136" s="12">
        <f t="shared" si="130"/>
        <v>0</v>
      </c>
      <c r="P136" s="12">
        <f t="shared" si="130"/>
        <v>0</v>
      </c>
      <c r="Q136" s="12">
        <f t="shared" si="130"/>
        <v>0</v>
      </c>
      <c r="R136" s="12">
        <f t="shared" si="130"/>
        <v>0</v>
      </c>
      <c r="S136" s="12">
        <f t="shared" si="130"/>
        <v>0</v>
      </c>
      <c r="T136" s="12">
        <f t="shared" si="130"/>
        <v>0</v>
      </c>
      <c r="U136" s="12">
        <f t="shared" si="130"/>
        <v>0</v>
      </c>
      <c r="V136" s="12">
        <f t="shared" si="130"/>
        <v>0</v>
      </c>
      <c r="W136" s="12">
        <f t="shared" si="130"/>
        <v>0</v>
      </c>
      <c r="X136" s="13"/>
    </row>
    <row r="137" spans="1:24" x14ac:dyDescent="0.2">
      <c r="A137" s="307"/>
      <c r="B137" s="310"/>
      <c r="C137" s="313"/>
      <c r="D137" s="3" t="s">
        <v>11</v>
      </c>
      <c r="E137" s="58"/>
      <c r="F137" s="55">
        <v>5.98</v>
      </c>
      <c r="G137" s="55">
        <v>95</v>
      </c>
      <c r="H137" s="56"/>
      <c r="I137" s="56"/>
      <c r="J137" s="2">
        <f>SUM(E137*F137)</f>
        <v>0</v>
      </c>
      <c r="K137" s="2">
        <f>(E137*G137)</f>
        <v>0</v>
      </c>
      <c r="L137" s="16">
        <f>SUM(J137,K137)</f>
        <v>0</v>
      </c>
      <c r="M137" s="17">
        <f>SUM(J137-H137)</f>
        <v>0</v>
      </c>
      <c r="N137" s="17">
        <f>SUM(K137-I137)</f>
        <v>0</v>
      </c>
      <c r="O137" s="2"/>
      <c r="P137" s="2"/>
      <c r="Q137" s="2"/>
      <c r="R137" s="2"/>
      <c r="S137" s="62"/>
      <c r="T137" s="61"/>
      <c r="U137" s="61"/>
      <c r="V137" s="62"/>
      <c r="W137" s="1"/>
      <c r="X137" s="15"/>
    </row>
    <row r="138" spans="1:24" x14ac:dyDescent="0.2">
      <c r="A138" s="307"/>
      <c r="B138" s="310"/>
      <c r="C138" s="313"/>
      <c r="D138" s="3" t="s">
        <v>12</v>
      </c>
      <c r="E138" s="58"/>
      <c r="F138" s="55">
        <v>5.98</v>
      </c>
      <c r="G138" s="55">
        <v>95</v>
      </c>
      <c r="H138" s="56"/>
      <c r="I138" s="56"/>
      <c r="J138" s="2">
        <f t="shared" ref="J138:J139" si="131">SUM(E138*F138)</f>
        <v>0</v>
      </c>
      <c r="K138" s="2">
        <f t="shared" ref="K138:K139" si="132">(E138*G138)</f>
        <v>0</v>
      </c>
      <c r="L138" s="16">
        <f t="shared" ref="L138:L139" si="133">SUM(J138,K138)</f>
        <v>0</v>
      </c>
      <c r="M138" s="17">
        <f t="shared" ref="M138:N139" si="134">SUM(J138-H138)</f>
        <v>0</v>
      </c>
      <c r="N138" s="17">
        <f t="shared" si="134"/>
        <v>0</v>
      </c>
      <c r="O138" s="2"/>
      <c r="P138" s="2"/>
      <c r="Q138" s="2"/>
      <c r="R138" s="2"/>
      <c r="S138" s="62"/>
      <c r="T138" s="61"/>
      <c r="U138" s="61"/>
      <c r="V138" s="62"/>
      <c r="W138" s="1"/>
      <c r="X138" s="15"/>
    </row>
    <row r="139" spans="1:24" x14ac:dyDescent="0.2">
      <c r="A139" s="307"/>
      <c r="B139" s="310"/>
      <c r="C139" s="313"/>
      <c r="D139" s="3" t="s">
        <v>13</v>
      </c>
      <c r="E139" s="58"/>
      <c r="F139" s="55">
        <v>5.98</v>
      </c>
      <c r="G139" s="55">
        <v>95</v>
      </c>
      <c r="H139" s="56"/>
      <c r="I139" s="56"/>
      <c r="J139" s="2">
        <f t="shared" si="131"/>
        <v>0</v>
      </c>
      <c r="K139" s="2">
        <f t="shared" si="132"/>
        <v>0</v>
      </c>
      <c r="L139" s="16">
        <f t="shared" si="133"/>
        <v>0</v>
      </c>
      <c r="M139" s="17">
        <f t="shared" si="134"/>
        <v>0</v>
      </c>
      <c r="N139" s="17">
        <f t="shared" si="134"/>
        <v>0</v>
      </c>
      <c r="O139" s="2"/>
      <c r="P139" s="2"/>
      <c r="Q139" s="2"/>
      <c r="R139" s="2"/>
      <c r="S139" s="62"/>
      <c r="T139" s="61"/>
      <c r="U139" s="61"/>
      <c r="V139" s="62"/>
      <c r="W139" s="1"/>
      <c r="X139" s="15"/>
    </row>
    <row r="140" spans="1:24" ht="24" x14ac:dyDescent="0.2">
      <c r="A140" s="307"/>
      <c r="B140" s="310"/>
      <c r="C140" s="313"/>
      <c r="D140" s="23" t="s">
        <v>53</v>
      </c>
      <c r="E140" s="12">
        <f>SUM(E137,E138,E139)</f>
        <v>0</v>
      </c>
      <c r="F140" s="12"/>
      <c r="G140" s="12"/>
      <c r="H140" s="29">
        <f>SUM(H137:H139)</f>
        <v>0</v>
      </c>
      <c r="I140" s="29">
        <f>SUM(I137:I139)</f>
        <v>0</v>
      </c>
      <c r="J140" s="12">
        <f t="shared" ref="J140:W140" si="135">SUM(J137,J138,J139)</f>
        <v>0</v>
      </c>
      <c r="K140" s="12">
        <f t="shared" si="135"/>
        <v>0</v>
      </c>
      <c r="L140" s="12">
        <f t="shared" si="135"/>
        <v>0</v>
      </c>
      <c r="M140" s="12">
        <f t="shared" si="135"/>
        <v>0</v>
      </c>
      <c r="N140" s="12">
        <f t="shared" si="135"/>
        <v>0</v>
      </c>
      <c r="O140" s="12">
        <f t="shared" si="135"/>
        <v>0</v>
      </c>
      <c r="P140" s="12">
        <f t="shared" si="135"/>
        <v>0</v>
      </c>
      <c r="Q140" s="12">
        <f t="shared" si="135"/>
        <v>0</v>
      </c>
      <c r="R140" s="12">
        <f t="shared" si="135"/>
        <v>0</v>
      </c>
      <c r="S140" s="12">
        <f t="shared" si="135"/>
        <v>0</v>
      </c>
      <c r="T140" s="12">
        <f t="shared" si="135"/>
        <v>0</v>
      </c>
      <c r="U140" s="12">
        <f t="shared" si="135"/>
        <v>0</v>
      </c>
      <c r="V140" s="63">
        <f t="shared" si="135"/>
        <v>0</v>
      </c>
      <c r="W140" s="12">
        <f t="shared" si="135"/>
        <v>0</v>
      </c>
      <c r="X140" s="13"/>
    </row>
    <row r="141" spans="1:24" x14ac:dyDescent="0.2">
      <c r="A141" s="307"/>
      <c r="B141" s="310"/>
      <c r="C141" s="313"/>
      <c r="D141" s="3" t="s">
        <v>14</v>
      </c>
      <c r="E141" s="58"/>
      <c r="F141" s="55">
        <v>5.98</v>
      </c>
      <c r="G141" s="55">
        <v>95</v>
      </c>
      <c r="H141" s="56"/>
      <c r="I141" s="56"/>
      <c r="J141" s="2">
        <f>SUM(E141*F141)</f>
        <v>0</v>
      </c>
      <c r="K141" s="2">
        <f>(E141*G141)</f>
        <v>0</v>
      </c>
      <c r="L141" s="16">
        <f>SUM(J141,K141)</f>
        <v>0</v>
      </c>
      <c r="M141" s="17">
        <f>SUM(J141-H141)</f>
        <v>0</v>
      </c>
      <c r="N141" s="17">
        <f>SUM(K141-I141)</f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x14ac:dyDescent="0.2">
      <c r="A142" s="307"/>
      <c r="B142" s="310"/>
      <c r="C142" s="313"/>
      <c r="D142" s="3" t="s">
        <v>15</v>
      </c>
      <c r="E142" s="58"/>
      <c r="F142" s="55">
        <v>5.98</v>
      </c>
      <c r="G142" s="55">
        <v>95</v>
      </c>
      <c r="H142" s="56"/>
      <c r="I142" s="56"/>
      <c r="J142" s="2">
        <f t="shared" ref="J142:J143" si="136">SUM(E142*F142)</f>
        <v>0</v>
      </c>
      <c r="K142" s="2">
        <f t="shared" ref="K142:K143" si="137">(E142*G142)</f>
        <v>0</v>
      </c>
      <c r="L142" s="16">
        <f t="shared" ref="L142:L143" si="138">SUM(J142,K142)</f>
        <v>0</v>
      </c>
      <c r="M142" s="17">
        <f t="shared" ref="M142:N143" si="139">SUM(J142-H142)</f>
        <v>0</v>
      </c>
      <c r="N142" s="17">
        <f t="shared" si="139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07"/>
      <c r="B143" s="310"/>
      <c r="C143" s="313"/>
      <c r="D143" s="3" t="s">
        <v>16</v>
      </c>
      <c r="E143" s="59"/>
      <c r="F143" s="55">
        <v>5.98</v>
      </c>
      <c r="G143" s="55">
        <v>95</v>
      </c>
      <c r="H143" s="56"/>
      <c r="I143" s="56"/>
      <c r="J143" s="2">
        <f t="shared" si="136"/>
        <v>0</v>
      </c>
      <c r="K143" s="2">
        <f t="shared" si="137"/>
        <v>0</v>
      </c>
      <c r="L143" s="16">
        <f t="shared" si="138"/>
        <v>0</v>
      </c>
      <c r="M143" s="17">
        <f t="shared" si="139"/>
        <v>0</v>
      </c>
      <c r="N143" s="17">
        <f t="shared" si="139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07"/>
      <c r="B144" s="310"/>
      <c r="C144" s="313"/>
      <c r="D144" s="23" t="s">
        <v>54</v>
      </c>
      <c r="E144" s="12">
        <f>SUM(E141,E142,E143)</f>
        <v>0</v>
      </c>
      <c r="F144" s="12"/>
      <c r="G144" s="12"/>
      <c r="H144" s="29">
        <f>SUM(H141:H143)</f>
        <v>0</v>
      </c>
      <c r="I144" s="29">
        <f>SUM(I141:I143)</f>
        <v>0</v>
      </c>
      <c r="J144" s="12">
        <f t="shared" ref="J144:W144" si="140">SUM(J141,J142,J143)</f>
        <v>0</v>
      </c>
      <c r="K144" s="12">
        <f t="shared" si="140"/>
        <v>0</v>
      </c>
      <c r="L144" s="12">
        <f t="shared" si="140"/>
        <v>0</v>
      </c>
      <c r="M144" s="12">
        <f t="shared" si="140"/>
        <v>0</v>
      </c>
      <c r="N144" s="12">
        <f t="shared" si="140"/>
        <v>0</v>
      </c>
      <c r="O144" s="12">
        <f t="shared" si="140"/>
        <v>0</v>
      </c>
      <c r="P144" s="12">
        <f t="shared" si="140"/>
        <v>0</v>
      </c>
      <c r="Q144" s="12">
        <f t="shared" si="140"/>
        <v>0</v>
      </c>
      <c r="R144" s="12">
        <f t="shared" si="140"/>
        <v>0</v>
      </c>
      <c r="S144" s="12">
        <f t="shared" si="140"/>
        <v>0</v>
      </c>
      <c r="T144" s="12">
        <f t="shared" si="140"/>
        <v>0</v>
      </c>
      <c r="U144" s="12">
        <f t="shared" si="140"/>
        <v>0</v>
      </c>
      <c r="V144" s="63">
        <f t="shared" si="140"/>
        <v>0</v>
      </c>
      <c r="W144" s="12">
        <f t="shared" si="140"/>
        <v>0</v>
      </c>
      <c r="X144" s="13"/>
    </row>
    <row r="145" spans="1:24" x14ac:dyDescent="0.2">
      <c r="A145" s="307"/>
      <c r="B145" s="310"/>
      <c r="C145" s="313"/>
      <c r="D145" s="3" t="s">
        <v>17</v>
      </c>
      <c r="E145" s="58"/>
      <c r="F145" s="55">
        <v>5.98</v>
      </c>
      <c r="G145" s="55">
        <v>95</v>
      </c>
      <c r="H145" s="56"/>
      <c r="I145" s="56"/>
      <c r="J145" s="2">
        <f>SUM(E145*F145)</f>
        <v>0</v>
      </c>
      <c r="K145" s="2">
        <f>(E145*G145)</f>
        <v>0</v>
      </c>
      <c r="L145" s="16">
        <f>SUM(J145,K145)</f>
        <v>0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07"/>
      <c r="B146" s="310"/>
      <c r="C146" s="313"/>
      <c r="D146" s="3" t="s">
        <v>18</v>
      </c>
      <c r="E146" s="58"/>
      <c r="F146" s="55">
        <v>5.98</v>
      </c>
      <c r="G146" s="55">
        <v>95</v>
      </c>
      <c r="H146" s="56"/>
      <c r="I146" s="56"/>
      <c r="J146" s="2">
        <f t="shared" ref="J146:J147" si="141">SUM(E146*F146)</f>
        <v>0</v>
      </c>
      <c r="K146" s="2">
        <f t="shared" ref="K146:K147" si="142">(E146*G146)</f>
        <v>0</v>
      </c>
      <c r="L146" s="16">
        <f t="shared" ref="L146:L147" si="143">SUM(J146,K146)</f>
        <v>0</v>
      </c>
      <c r="M146" s="17">
        <f t="shared" ref="M146:N147" si="144">SUM(J146-H146)</f>
        <v>0</v>
      </c>
      <c r="N146" s="17">
        <f t="shared" si="144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08"/>
      <c r="B147" s="311"/>
      <c r="C147" s="314"/>
      <c r="D147" s="3" t="s">
        <v>19</v>
      </c>
      <c r="E147" s="59"/>
      <c r="F147" s="55">
        <v>5.98</v>
      </c>
      <c r="G147" s="55">
        <v>95</v>
      </c>
      <c r="H147" s="56"/>
      <c r="I147" s="56"/>
      <c r="J147" s="2">
        <f t="shared" si="141"/>
        <v>0</v>
      </c>
      <c r="K147" s="2">
        <f t="shared" si="142"/>
        <v>0</v>
      </c>
      <c r="L147" s="16">
        <f t="shared" si="143"/>
        <v>0</v>
      </c>
      <c r="M147" s="17">
        <f t="shared" si="144"/>
        <v>0</v>
      </c>
      <c r="N147" s="17">
        <f t="shared" si="144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.75" x14ac:dyDescent="0.25">
      <c r="A148" s="50"/>
      <c r="B148" s="10"/>
      <c r="C148" s="10"/>
      <c r="D148" s="23" t="s">
        <v>55</v>
      </c>
      <c r="E148" s="12">
        <f>SUM(E145,E146,E147)</f>
        <v>0</v>
      </c>
      <c r="F148" s="12"/>
      <c r="G148" s="12"/>
      <c r="H148" s="49">
        <f>SUM(H145:H147)</f>
        <v>0</v>
      </c>
      <c r="I148" s="49">
        <f>SUM(I145:I147)</f>
        <v>0</v>
      </c>
      <c r="J148" s="12">
        <f t="shared" ref="J148:W148" si="145">SUM(J145,J146,J147)</f>
        <v>0</v>
      </c>
      <c r="K148" s="12">
        <f t="shared" si="145"/>
        <v>0</v>
      </c>
      <c r="L148" s="12">
        <f t="shared" si="145"/>
        <v>0</v>
      </c>
      <c r="M148" s="12">
        <f t="shared" si="145"/>
        <v>0</v>
      </c>
      <c r="N148" s="12">
        <f t="shared" si="145"/>
        <v>0</v>
      </c>
      <c r="O148" s="12">
        <f t="shared" si="145"/>
        <v>0</v>
      </c>
      <c r="P148" s="12">
        <f t="shared" si="145"/>
        <v>0</v>
      </c>
      <c r="Q148" s="12">
        <f t="shared" si="145"/>
        <v>0</v>
      </c>
      <c r="R148" s="12">
        <f t="shared" si="145"/>
        <v>0</v>
      </c>
      <c r="S148" s="12">
        <f t="shared" si="145"/>
        <v>0</v>
      </c>
      <c r="T148" s="12">
        <f t="shared" si="145"/>
        <v>0</v>
      </c>
      <c r="U148" s="12">
        <f t="shared" si="145"/>
        <v>0</v>
      </c>
      <c r="V148" s="63">
        <f t="shared" si="145"/>
        <v>0</v>
      </c>
      <c r="W148" s="12">
        <f t="shared" si="145"/>
        <v>0</v>
      </c>
      <c r="X148" s="13"/>
    </row>
    <row r="149" spans="1:24" ht="24" x14ac:dyDescent="0.2">
      <c r="A149" s="51"/>
      <c r="B149" s="38"/>
      <c r="C149" s="39"/>
      <c r="D149" s="37" t="s">
        <v>58</v>
      </c>
      <c r="E149" s="40">
        <f>SUM(E136+E140+E144+E148)</f>
        <v>170.38</v>
      </c>
      <c r="F149" s="40"/>
      <c r="G149" s="40"/>
      <c r="H149" s="48">
        <f>SUM(H136,H140,H144,H148)</f>
        <v>1018.8724000000001</v>
      </c>
      <c r="I149" s="48">
        <f>SUM(I136,I140,I144,I148)</f>
        <v>16186.099999999999</v>
      </c>
      <c r="J149" s="40">
        <f t="shared" ref="J149:W149" si="146">SUM(J136+J140+J144+J148)</f>
        <v>1018.8724000000001</v>
      </c>
      <c r="K149" s="40">
        <f t="shared" si="146"/>
        <v>16186.099999999999</v>
      </c>
      <c r="L149" s="40">
        <f t="shared" si="146"/>
        <v>17204.972399999999</v>
      </c>
      <c r="M149" s="40">
        <f t="shared" si="146"/>
        <v>0</v>
      </c>
      <c r="N149" s="40">
        <f t="shared" si="146"/>
        <v>0</v>
      </c>
      <c r="O149" s="40">
        <f>SUM(O136+O140+O144+O148)</f>
        <v>0</v>
      </c>
      <c r="P149" s="40">
        <f t="shared" si="146"/>
        <v>0</v>
      </c>
      <c r="Q149" s="40">
        <f t="shared" si="146"/>
        <v>0</v>
      </c>
      <c r="R149" s="40">
        <f t="shared" si="146"/>
        <v>0</v>
      </c>
      <c r="S149" s="40">
        <f t="shared" si="146"/>
        <v>0</v>
      </c>
      <c r="T149" s="40">
        <f>(H149+P149)-R149</f>
        <v>1018.8724000000001</v>
      </c>
      <c r="U149" s="40">
        <f>(I149+Q149)-S149</f>
        <v>16186.099999999999</v>
      </c>
      <c r="V149" s="64">
        <f t="shared" si="146"/>
        <v>0</v>
      </c>
      <c r="W149" s="40">
        <f t="shared" si="146"/>
        <v>0</v>
      </c>
      <c r="X149" s="42"/>
    </row>
    <row r="150" spans="1:24" ht="36" x14ac:dyDescent="0.2">
      <c r="A150" s="52"/>
      <c r="B150" s="24"/>
      <c r="C150" s="25"/>
      <c r="D150" s="26" t="s">
        <v>59</v>
      </c>
      <c r="E150" s="27">
        <f>E149+'2023'!E158</f>
        <v>10646.020000000002</v>
      </c>
      <c r="F150" s="27"/>
      <c r="G150" s="27"/>
      <c r="H150" s="27">
        <f>H149+'2023'!H158</f>
        <v>55698.972799999996</v>
      </c>
      <c r="I150" s="27">
        <f>I149+'2023'!I158</f>
        <v>400510.76</v>
      </c>
      <c r="J150" s="27">
        <f>J149+'2023'!J158</f>
        <v>56152.269800000002</v>
      </c>
      <c r="K150" s="27">
        <f>K149+'2023'!K158</f>
        <v>405740.95999999996</v>
      </c>
      <c r="L150" s="27">
        <f>L149+'2023'!L158</f>
        <v>461893.22979999997</v>
      </c>
      <c r="M150" s="27">
        <f>M149+'2023'!M158</f>
        <v>453.30319999999426</v>
      </c>
      <c r="N150" s="27">
        <f>N149+'2023'!N158</f>
        <v>5230.2000000000044</v>
      </c>
      <c r="O150" s="27">
        <f>O149+'2023'!O158</f>
        <v>0</v>
      </c>
      <c r="P150" s="27">
        <f>P149+'2023'!P158</f>
        <v>0</v>
      </c>
      <c r="Q150" s="27">
        <f>Q149+'2023'!Q158</f>
        <v>0</v>
      </c>
      <c r="R150" s="27">
        <f>R149+'2023'!R158</f>
        <v>0</v>
      </c>
      <c r="S150" s="27">
        <f>S149+'2023'!S158</f>
        <v>0</v>
      </c>
      <c r="T150" s="27">
        <f>(H150+P150)-R150</f>
        <v>55698.972799999996</v>
      </c>
      <c r="U150" s="27">
        <f>(I150+Q150)-S150</f>
        <v>400510.76</v>
      </c>
      <c r="V150" s="27">
        <f>V149+'2023'!V158</f>
        <v>0</v>
      </c>
      <c r="W150" s="27">
        <f>W149+'2023'!W158</f>
        <v>0</v>
      </c>
      <c r="X150" s="27"/>
    </row>
    <row r="151" spans="1:24" x14ac:dyDescent="0.2">
      <c r="A151" s="306">
        <v>9</v>
      </c>
      <c r="B151" s="309" t="s">
        <v>33</v>
      </c>
      <c r="C151" s="312" t="s">
        <v>30</v>
      </c>
      <c r="D151" s="3" t="s">
        <v>8</v>
      </c>
      <c r="E151" s="58"/>
      <c r="F151" s="55">
        <v>5.98</v>
      </c>
      <c r="G151" s="55">
        <v>95</v>
      </c>
      <c r="H151" s="56"/>
      <c r="I151" s="56"/>
      <c r="J151" s="2">
        <f>SUM(E151*F151)</f>
        <v>0</v>
      </c>
      <c r="K151" s="2">
        <f>SUM(E151*G151)</f>
        <v>0</v>
      </c>
      <c r="L151" s="16">
        <f>SUM(J151,K151)</f>
        <v>0</v>
      </c>
      <c r="M151" s="17">
        <f>SUM(J151-H151)</f>
        <v>0</v>
      </c>
      <c r="N151" s="17">
        <f>SUM(K151-I151)</f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x14ac:dyDescent="0.2">
      <c r="A152" s="307"/>
      <c r="B152" s="310"/>
      <c r="C152" s="313"/>
      <c r="D152" s="3" t="s">
        <v>9</v>
      </c>
      <c r="E152" s="59"/>
      <c r="F152" s="55">
        <v>5.98</v>
      </c>
      <c r="G152" s="55">
        <v>95</v>
      </c>
      <c r="H152" s="56"/>
      <c r="I152" s="56"/>
      <c r="J152" s="2">
        <f t="shared" ref="J152" si="147">SUM(E152*F152)</f>
        <v>0</v>
      </c>
      <c r="K152" s="2">
        <f t="shared" ref="K152" si="148">SUM(E152*G152)</f>
        <v>0</v>
      </c>
      <c r="L152" s="16">
        <f t="shared" ref="L152:L153" si="149">SUM(J152,K152)</f>
        <v>0</v>
      </c>
      <c r="M152" s="17">
        <f t="shared" ref="M152:N153" si="150">SUM(J152-H152)</f>
        <v>0</v>
      </c>
      <c r="N152" s="17">
        <f t="shared" si="150"/>
        <v>0</v>
      </c>
      <c r="O152" s="2"/>
      <c r="P152" s="2"/>
      <c r="Q152" s="2"/>
      <c r="R152" s="2"/>
      <c r="S152" s="62"/>
      <c r="T152" s="61"/>
      <c r="U152" s="61"/>
      <c r="V152" s="62"/>
      <c r="W152" s="1"/>
      <c r="X152" s="15"/>
    </row>
    <row r="153" spans="1:24" x14ac:dyDescent="0.2">
      <c r="A153" s="307"/>
      <c r="B153" s="310"/>
      <c r="C153" s="313"/>
      <c r="D153" s="69" t="s">
        <v>65</v>
      </c>
      <c r="E153" s="57"/>
      <c r="F153" s="55">
        <v>5.98</v>
      </c>
      <c r="G153" s="55">
        <v>95</v>
      </c>
      <c r="H153" s="56"/>
      <c r="I153" s="56"/>
      <c r="J153" s="16">
        <f t="shared" ref="J153" si="151">(E153*F153)</f>
        <v>0</v>
      </c>
      <c r="K153" s="16">
        <f>SUM(E153*G153)</f>
        <v>0</v>
      </c>
      <c r="L153" s="16">
        <f t="shared" si="149"/>
        <v>0</v>
      </c>
      <c r="M153" s="17">
        <f t="shared" si="150"/>
        <v>0</v>
      </c>
      <c r="N153" s="17">
        <f t="shared" si="150"/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ht="24" x14ac:dyDescent="0.2">
      <c r="A154" s="307"/>
      <c r="B154" s="310"/>
      <c r="C154" s="313"/>
      <c r="D154" s="23" t="s">
        <v>52</v>
      </c>
      <c r="E154" s="29">
        <f>SUM(E151:E153)</f>
        <v>0</v>
      </c>
      <c r="F154" s="29"/>
      <c r="G154" s="29"/>
      <c r="H154" s="29">
        <f t="shared" ref="H154:W154" si="152">SUM(H151:H153)</f>
        <v>0</v>
      </c>
      <c r="I154" s="29">
        <f t="shared" si="152"/>
        <v>0</v>
      </c>
      <c r="J154" s="29">
        <f t="shared" si="152"/>
        <v>0</v>
      </c>
      <c r="K154" s="29">
        <f t="shared" si="152"/>
        <v>0</v>
      </c>
      <c r="L154" s="29">
        <f t="shared" si="152"/>
        <v>0</v>
      </c>
      <c r="M154" s="29">
        <f t="shared" si="152"/>
        <v>0</v>
      </c>
      <c r="N154" s="29">
        <f t="shared" si="152"/>
        <v>0</v>
      </c>
      <c r="O154" s="29">
        <f t="shared" si="152"/>
        <v>0</v>
      </c>
      <c r="P154" s="29">
        <f t="shared" si="152"/>
        <v>0</v>
      </c>
      <c r="Q154" s="29">
        <f t="shared" si="152"/>
        <v>0</v>
      </c>
      <c r="R154" s="29">
        <f t="shared" si="152"/>
        <v>0</v>
      </c>
      <c r="S154" s="29">
        <f t="shared" si="152"/>
        <v>0</v>
      </c>
      <c r="T154" s="29">
        <f t="shared" si="152"/>
        <v>0</v>
      </c>
      <c r="U154" s="29">
        <f t="shared" si="152"/>
        <v>0</v>
      </c>
      <c r="V154" s="29">
        <f t="shared" si="152"/>
        <v>0</v>
      </c>
      <c r="W154" s="29">
        <f t="shared" si="152"/>
        <v>0</v>
      </c>
      <c r="X154" s="13"/>
    </row>
    <row r="155" spans="1:24" x14ac:dyDescent="0.2">
      <c r="A155" s="307"/>
      <c r="B155" s="310"/>
      <c r="C155" s="313"/>
      <c r="D155" s="3" t="s">
        <v>11</v>
      </c>
      <c r="E155" s="58"/>
      <c r="F155" s="55">
        <v>5.98</v>
      </c>
      <c r="G155" s="55">
        <v>95</v>
      </c>
      <c r="H155" s="56"/>
      <c r="I155" s="56"/>
      <c r="J155" s="2">
        <f>SUM(E155*F155)</f>
        <v>0</v>
      </c>
      <c r="K155" s="2">
        <f>(E155*G155)</f>
        <v>0</v>
      </c>
      <c r="L155" s="16">
        <f>SUM(J155,K155)</f>
        <v>0</v>
      </c>
      <c r="M155" s="17">
        <f>SUM(J155-H155)</f>
        <v>0</v>
      </c>
      <c r="N155" s="17">
        <f>SUM(K155-I155)</f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x14ac:dyDescent="0.2">
      <c r="A156" s="307"/>
      <c r="B156" s="310"/>
      <c r="C156" s="313"/>
      <c r="D156" s="3" t="s">
        <v>12</v>
      </c>
      <c r="E156" s="58"/>
      <c r="F156" s="55">
        <v>5.98</v>
      </c>
      <c r="G156" s="55">
        <v>95</v>
      </c>
      <c r="H156" s="56"/>
      <c r="I156" s="56"/>
      <c r="J156" s="2">
        <f t="shared" ref="J156:J157" si="153">SUM(E156*F156)</f>
        <v>0</v>
      </c>
      <c r="K156" s="2">
        <f t="shared" ref="K156:K157" si="154">(E156*G156)</f>
        <v>0</v>
      </c>
      <c r="L156" s="16">
        <f t="shared" ref="L156:L157" si="155">SUM(J156,K156)</f>
        <v>0</v>
      </c>
      <c r="M156" s="17">
        <f t="shared" ref="M156:N157" si="156">SUM(J156-H156)</f>
        <v>0</v>
      </c>
      <c r="N156" s="17">
        <f t="shared" si="156"/>
        <v>0</v>
      </c>
      <c r="O156" s="2"/>
      <c r="P156" s="2"/>
      <c r="Q156" s="2"/>
      <c r="R156" s="2"/>
      <c r="S156" s="62"/>
      <c r="T156" s="61"/>
      <c r="U156" s="61"/>
      <c r="V156" s="62"/>
      <c r="W156" s="1"/>
      <c r="X156" s="15"/>
    </row>
    <row r="157" spans="1:24" x14ac:dyDescent="0.2">
      <c r="A157" s="307"/>
      <c r="B157" s="310"/>
      <c r="C157" s="313"/>
      <c r="D157" s="3" t="s">
        <v>13</v>
      </c>
      <c r="E157" s="58"/>
      <c r="F157" s="55">
        <v>5.98</v>
      </c>
      <c r="G157" s="55">
        <v>95</v>
      </c>
      <c r="H157" s="56"/>
      <c r="I157" s="56"/>
      <c r="J157" s="2">
        <f t="shared" si="153"/>
        <v>0</v>
      </c>
      <c r="K157" s="2">
        <f t="shared" si="154"/>
        <v>0</v>
      </c>
      <c r="L157" s="16">
        <f t="shared" si="155"/>
        <v>0</v>
      </c>
      <c r="M157" s="17">
        <f t="shared" si="156"/>
        <v>0</v>
      </c>
      <c r="N157" s="17">
        <f t="shared" si="156"/>
        <v>0</v>
      </c>
      <c r="O157" s="2"/>
      <c r="P157" s="2"/>
      <c r="Q157" s="2"/>
      <c r="R157" s="2"/>
      <c r="S157" s="62"/>
      <c r="T157" s="61"/>
      <c r="U157" s="61"/>
      <c r="V157" s="62"/>
      <c r="W157" s="1"/>
      <c r="X157" s="15"/>
    </row>
    <row r="158" spans="1:24" ht="24" x14ac:dyDescent="0.2">
      <c r="A158" s="307"/>
      <c r="B158" s="310"/>
      <c r="C158" s="313"/>
      <c r="D158" s="23" t="s">
        <v>53</v>
      </c>
      <c r="E158" s="12">
        <f>SUM(E155,E156,E157)</f>
        <v>0</v>
      </c>
      <c r="F158" s="12"/>
      <c r="G158" s="12"/>
      <c r="H158" s="29">
        <f>SUM(H155:H157)</f>
        <v>0</v>
      </c>
      <c r="I158" s="29">
        <f>SUM(I155:I157)</f>
        <v>0</v>
      </c>
      <c r="J158" s="12">
        <f t="shared" ref="J158:W158" si="157">SUM(J155,J156,J157)</f>
        <v>0</v>
      </c>
      <c r="K158" s="12">
        <f t="shared" si="157"/>
        <v>0</v>
      </c>
      <c r="L158" s="12">
        <f t="shared" si="157"/>
        <v>0</v>
      </c>
      <c r="M158" s="12">
        <f t="shared" si="157"/>
        <v>0</v>
      </c>
      <c r="N158" s="12">
        <f t="shared" si="157"/>
        <v>0</v>
      </c>
      <c r="O158" s="12">
        <f t="shared" si="157"/>
        <v>0</v>
      </c>
      <c r="P158" s="12">
        <f t="shared" si="157"/>
        <v>0</v>
      </c>
      <c r="Q158" s="12">
        <f t="shared" si="157"/>
        <v>0</v>
      </c>
      <c r="R158" s="12">
        <f t="shared" si="157"/>
        <v>0</v>
      </c>
      <c r="S158" s="12">
        <f t="shared" si="157"/>
        <v>0</v>
      </c>
      <c r="T158" s="12">
        <f t="shared" si="157"/>
        <v>0</v>
      </c>
      <c r="U158" s="12">
        <f t="shared" si="157"/>
        <v>0</v>
      </c>
      <c r="V158" s="63">
        <f t="shared" si="157"/>
        <v>0</v>
      </c>
      <c r="W158" s="12">
        <f t="shared" si="157"/>
        <v>0</v>
      </c>
      <c r="X158" s="13"/>
    </row>
    <row r="159" spans="1:24" x14ac:dyDescent="0.2">
      <c r="A159" s="307"/>
      <c r="B159" s="310"/>
      <c r="C159" s="313"/>
      <c r="D159" s="3" t="s">
        <v>14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07"/>
      <c r="B160" s="310"/>
      <c r="C160" s="313"/>
      <c r="D160" s="3" t="s">
        <v>15</v>
      </c>
      <c r="E160" s="58"/>
      <c r="F160" s="55">
        <v>5.98</v>
      </c>
      <c r="G160" s="55">
        <v>95</v>
      </c>
      <c r="H160" s="56"/>
      <c r="I160" s="56"/>
      <c r="J160" s="2">
        <f t="shared" ref="J160:J161" si="158">SUM(E160*F160)</f>
        <v>0</v>
      </c>
      <c r="K160" s="2">
        <f t="shared" ref="K160:K161" si="159">(E160*G160)</f>
        <v>0</v>
      </c>
      <c r="L160" s="16">
        <f t="shared" ref="L160:L161" si="160">SUM(J160,K160)</f>
        <v>0</v>
      </c>
      <c r="M160" s="17">
        <f t="shared" ref="M160:N161" si="161">SUM(J160-H160)</f>
        <v>0</v>
      </c>
      <c r="N160" s="17">
        <f t="shared" si="161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x14ac:dyDescent="0.2">
      <c r="A161" s="307"/>
      <c r="B161" s="310"/>
      <c r="C161" s="313"/>
      <c r="D161" s="3" t="s">
        <v>16</v>
      </c>
      <c r="E161" s="59"/>
      <c r="F161" s="55">
        <v>5.98</v>
      </c>
      <c r="G161" s="55">
        <v>95</v>
      </c>
      <c r="H161" s="56"/>
      <c r="I161" s="56"/>
      <c r="J161" s="2">
        <f t="shared" si="158"/>
        <v>0</v>
      </c>
      <c r="K161" s="2">
        <f t="shared" si="159"/>
        <v>0</v>
      </c>
      <c r="L161" s="16">
        <f t="shared" si="160"/>
        <v>0</v>
      </c>
      <c r="M161" s="17">
        <f t="shared" si="161"/>
        <v>0</v>
      </c>
      <c r="N161" s="17">
        <f t="shared" si="161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ht="24" x14ac:dyDescent="0.2">
      <c r="A162" s="307"/>
      <c r="B162" s="310"/>
      <c r="C162" s="313"/>
      <c r="D162" s="23" t="s">
        <v>54</v>
      </c>
      <c r="E162" s="12">
        <f>SUM(E159,E160,E161)</f>
        <v>0</v>
      </c>
      <c r="F162" s="12"/>
      <c r="G162" s="12"/>
      <c r="H162" s="29">
        <f>SUM(H159:H161)</f>
        <v>0</v>
      </c>
      <c r="I162" s="29">
        <f>SUM(I159:I161)</f>
        <v>0</v>
      </c>
      <c r="J162" s="12">
        <f t="shared" ref="J162:W162" si="162">SUM(J159,J160,J161)</f>
        <v>0</v>
      </c>
      <c r="K162" s="12">
        <f t="shared" si="162"/>
        <v>0</v>
      </c>
      <c r="L162" s="12">
        <f t="shared" si="162"/>
        <v>0</v>
      </c>
      <c r="M162" s="12">
        <f t="shared" si="162"/>
        <v>0</v>
      </c>
      <c r="N162" s="12">
        <f t="shared" si="162"/>
        <v>0</v>
      </c>
      <c r="O162" s="12">
        <f t="shared" si="162"/>
        <v>0</v>
      </c>
      <c r="P162" s="12">
        <f t="shared" si="162"/>
        <v>0</v>
      </c>
      <c r="Q162" s="12">
        <f t="shared" si="162"/>
        <v>0</v>
      </c>
      <c r="R162" s="12">
        <f t="shared" si="162"/>
        <v>0</v>
      </c>
      <c r="S162" s="12">
        <f t="shared" si="162"/>
        <v>0</v>
      </c>
      <c r="T162" s="12">
        <f t="shared" si="162"/>
        <v>0</v>
      </c>
      <c r="U162" s="12">
        <f t="shared" si="162"/>
        <v>0</v>
      </c>
      <c r="V162" s="63">
        <f t="shared" si="162"/>
        <v>0</v>
      </c>
      <c r="W162" s="12">
        <f t="shared" si="162"/>
        <v>0</v>
      </c>
      <c r="X162" s="13"/>
    </row>
    <row r="163" spans="1:24" x14ac:dyDescent="0.2">
      <c r="A163" s="307"/>
      <c r="B163" s="310"/>
      <c r="C163" s="313"/>
      <c r="D163" s="3" t="s">
        <v>17</v>
      </c>
      <c r="E163" s="58"/>
      <c r="F163" s="55">
        <v>5.98</v>
      </c>
      <c r="G163" s="55">
        <v>95</v>
      </c>
      <c r="H163" s="56"/>
      <c r="I163" s="56"/>
      <c r="J163" s="2">
        <f>SUM(E163*F163)</f>
        <v>0</v>
      </c>
      <c r="K163" s="2">
        <f>(E163*G163)</f>
        <v>0</v>
      </c>
      <c r="L163" s="16">
        <f>SUM(J163,K163)</f>
        <v>0</v>
      </c>
      <c r="M163" s="17">
        <f>SUM(J163-H163)</f>
        <v>0</v>
      </c>
      <c r="N163" s="17">
        <f>SUM(K163-I163)</f>
        <v>0</v>
      </c>
      <c r="O163" s="2"/>
      <c r="P163" s="2"/>
      <c r="Q163" s="2"/>
      <c r="R163" s="2"/>
      <c r="S163" s="62"/>
      <c r="T163" s="61"/>
      <c r="U163" s="61"/>
      <c r="V163" s="62"/>
      <c r="W163" s="1"/>
      <c r="X163" s="15"/>
    </row>
    <row r="164" spans="1:24" x14ac:dyDescent="0.2">
      <c r="A164" s="307"/>
      <c r="B164" s="310"/>
      <c r="C164" s="313"/>
      <c r="D164" s="3" t="s">
        <v>18</v>
      </c>
      <c r="E164" s="58"/>
      <c r="F164" s="55">
        <v>5.98</v>
      </c>
      <c r="G164" s="55">
        <v>95</v>
      </c>
      <c r="H164" s="56"/>
      <c r="I164" s="56"/>
      <c r="J164" s="2">
        <f t="shared" ref="J164:J165" si="163">SUM(E164*F164)</f>
        <v>0</v>
      </c>
      <c r="K164" s="2">
        <f t="shared" ref="K164:K165" si="164">(E164*G164)</f>
        <v>0</v>
      </c>
      <c r="L164" s="16">
        <f t="shared" ref="L164:L165" si="165">SUM(J164,K164)</f>
        <v>0</v>
      </c>
      <c r="M164" s="17">
        <f t="shared" ref="M164:N165" si="166">SUM(J164-H164)</f>
        <v>0</v>
      </c>
      <c r="N164" s="17">
        <f t="shared" si="166"/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08"/>
      <c r="B165" s="311"/>
      <c r="C165" s="314"/>
      <c r="D165" s="3" t="s">
        <v>19</v>
      </c>
      <c r="E165" s="59"/>
      <c r="F165" s="55">
        <v>5.98</v>
      </c>
      <c r="G165" s="55">
        <v>95</v>
      </c>
      <c r="H165" s="56"/>
      <c r="I165" s="56"/>
      <c r="J165" s="2">
        <f t="shared" si="163"/>
        <v>0</v>
      </c>
      <c r="K165" s="2">
        <f t="shared" si="164"/>
        <v>0</v>
      </c>
      <c r="L165" s="16">
        <f t="shared" si="165"/>
        <v>0</v>
      </c>
      <c r="M165" s="17">
        <f t="shared" si="166"/>
        <v>0</v>
      </c>
      <c r="N165" s="17">
        <f t="shared" si="166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ht="24.75" x14ac:dyDescent="0.25">
      <c r="A166" s="4"/>
      <c r="B166" s="10"/>
      <c r="C166" s="10"/>
      <c r="D166" s="23" t="s">
        <v>55</v>
      </c>
      <c r="E166" s="12">
        <f>SUM(E163,E164,E165)</f>
        <v>0</v>
      </c>
      <c r="F166" s="12"/>
      <c r="G166" s="12"/>
      <c r="H166" s="49">
        <f>SUM(H163:H165)</f>
        <v>0</v>
      </c>
      <c r="I166" s="49">
        <f>SUM(I163:I165)</f>
        <v>0</v>
      </c>
      <c r="J166" s="12">
        <f t="shared" ref="J166:W166" si="167">SUM(J163,J164,J165)</f>
        <v>0</v>
      </c>
      <c r="K166" s="12">
        <f t="shared" si="167"/>
        <v>0</v>
      </c>
      <c r="L166" s="12">
        <f t="shared" si="167"/>
        <v>0</v>
      </c>
      <c r="M166" s="12">
        <f t="shared" si="167"/>
        <v>0</v>
      </c>
      <c r="N166" s="12">
        <f t="shared" si="167"/>
        <v>0</v>
      </c>
      <c r="O166" s="12">
        <f t="shared" si="167"/>
        <v>0</v>
      </c>
      <c r="P166" s="12">
        <f t="shared" si="167"/>
        <v>0</v>
      </c>
      <c r="Q166" s="12">
        <f t="shared" si="167"/>
        <v>0</v>
      </c>
      <c r="R166" s="12">
        <f t="shared" si="167"/>
        <v>0</v>
      </c>
      <c r="S166" s="12">
        <f t="shared" si="167"/>
        <v>0</v>
      </c>
      <c r="T166" s="12">
        <f t="shared" si="167"/>
        <v>0</v>
      </c>
      <c r="U166" s="12">
        <f t="shared" si="167"/>
        <v>0</v>
      </c>
      <c r="V166" s="63">
        <f t="shared" si="167"/>
        <v>0</v>
      </c>
      <c r="W166" s="12">
        <f t="shared" si="167"/>
        <v>0</v>
      </c>
      <c r="X166" s="13"/>
    </row>
    <row r="167" spans="1:24" ht="24" x14ac:dyDescent="0.2">
      <c r="A167" s="38"/>
      <c r="B167" s="38"/>
      <c r="C167" s="39"/>
      <c r="D167" s="37" t="s">
        <v>58</v>
      </c>
      <c r="E167" s="40">
        <f>SUM(E154+E158+E162+E166)</f>
        <v>0</v>
      </c>
      <c r="F167" s="40"/>
      <c r="G167" s="40"/>
      <c r="H167" s="48">
        <f>SUM(H154,H158,H162,H166)</f>
        <v>0</v>
      </c>
      <c r="I167" s="48">
        <f>SUM(I154,I158,I162,I166)</f>
        <v>0</v>
      </c>
      <c r="J167" s="40">
        <f t="shared" ref="J167:W167" si="168">SUM(J154+J158+J162+J166)</f>
        <v>0</v>
      </c>
      <c r="K167" s="40">
        <f t="shared" si="168"/>
        <v>0</v>
      </c>
      <c r="L167" s="40">
        <f t="shared" si="168"/>
        <v>0</v>
      </c>
      <c r="M167" s="40">
        <f t="shared" si="168"/>
        <v>0</v>
      </c>
      <c r="N167" s="40">
        <f t="shared" si="168"/>
        <v>0</v>
      </c>
      <c r="O167" s="40">
        <f t="shared" si="168"/>
        <v>0</v>
      </c>
      <c r="P167" s="40">
        <f t="shared" si="168"/>
        <v>0</v>
      </c>
      <c r="Q167" s="40">
        <f t="shared" si="168"/>
        <v>0</v>
      </c>
      <c r="R167" s="40">
        <f t="shared" si="168"/>
        <v>0</v>
      </c>
      <c r="S167" s="40">
        <f t="shared" si="168"/>
        <v>0</v>
      </c>
      <c r="T167" s="40">
        <f>(H167+P167)-R167</f>
        <v>0</v>
      </c>
      <c r="U167" s="40">
        <f>(I167+Q167)-S167</f>
        <v>0</v>
      </c>
      <c r="V167" s="64">
        <f t="shared" si="168"/>
        <v>0</v>
      </c>
      <c r="W167" s="40">
        <f t="shared" si="168"/>
        <v>0</v>
      </c>
      <c r="X167" s="42"/>
    </row>
    <row r="168" spans="1:24" ht="36" x14ac:dyDescent="0.2">
      <c r="A168" s="52"/>
      <c r="B168" s="24"/>
      <c r="C168" s="25"/>
      <c r="D168" s="26" t="s">
        <v>59</v>
      </c>
      <c r="E168" s="27">
        <f>E167+'2023'!E177</f>
        <v>42.66</v>
      </c>
      <c r="F168" s="27"/>
      <c r="G168" s="27"/>
      <c r="H168" s="27">
        <f>H167+'2023'!H177</f>
        <v>255.10000000000002</v>
      </c>
      <c r="I168" s="27">
        <f>I167+'2023'!I177</f>
        <v>2153.5</v>
      </c>
      <c r="J168" s="27">
        <f>J167+'2023'!J177</f>
        <v>255.10680000000002</v>
      </c>
      <c r="K168" s="27">
        <f>K167+'2023'!K177</f>
        <v>2153.5</v>
      </c>
      <c r="L168" s="27">
        <f>L167+'2023'!L177</f>
        <v>2408.6068000000005</v>
      </c>
      <c r="M168" s="27">
        <f>M167+'2023'!M177</f>
        <v>6.8000000000267846E-3</v>
      </c>
      <c r="N168" s="27">
        <f>N167+'2023'!N177</f>
        <v>2.2737367544323206E-13</v>
      </c>
      <c r="O168" s="27">
        <f>O167+'2023'!O177</f>
        <v>0</v>
      </c>
      <c r="P168" s="27">
        <f>P167+'2023'!P177</f>
        <v>0</v>
      </c>
      <c r="Q168" s="27">
        <f>Q167+'2023'!Q177</f>
        <v>0</v>
      </c>
      <c r="R168" s="27">
        <f>R167+'2023'!R177</f>
        <v>0</v>
      </c>
      <c r="S168" s="27">
        <f>S167+'2023'!S177</f>
        <v>1826.3</v>
      </c>
      <c r="T168" s="27">
        <f>(H168+P168)-R168</f>
        <v>255.10000000000002</v>
      </c>
      <c r="U168" s="27">
        <f>(I168+Q168)-S168</f>
        <v>327.20000000000005</v>
      </c>
      <c r="V168" s="27">
        <f>V167+'2023'!V177</f>
        <v>0</v>
      </c>
      <c r="W168" s="27">
        <f>W167+'2023'!W177</f>
        <v>0</v>
      </c>
      <c r="X168" s="27"/>
    </row>
    <row r="169" spans="1:24" ht="60" x14ac:dyDescent="0.2">
      <c r="A169" s="300">
        <v>10</v>
      </c>
      <c r="B169" s="294" t="s">
        <v>20</v>
      </c>
      <c r="C169" s="297" t="s">
        <v>21</v>
      </c>
      <c r="D169" s="3" t="s">
        <v>8</v>
      </c>
      <c r="E169" s="58">
        <v>2619.1860000000001</v>
      </c>
      <c r="F169" s="60">
        <v>6.02</v>
      </c>
      <c r="G169" s="198">
        <v>47.5</v>
      </c>
      <c r="H169" s="56">
        <v>15767.49972</v>
      </c>
      <c r="I169" s="193"/>
      <c r="J169" s="2">
        <f>(E169*F169)</f>
        <v>15767.49972</v>
      </c>
      <c r="K169" s="2">
        <f>(E169*G169)</f>
        <v>124411.33500000001</v>
      </c>
      <c r="L169" s="16">
        <f>SUM(J169,K169)</f>
        <v>140178.83472000001</v>
      </c>
      <c r="M169" s="17">
        <f>SUM(J169-H169)</f>
        <v>0</v>
      </c>
      <c r="N169" s="17">
        <f>SUM(K169-I169)</f>
        <v>124411.33500000001</v>
      </c>
      <c r="O169" s="2"/>
      <c r="P169" s="2"/>
      <c r="Q169" s="2"/>
      <c r="R169" s="2"/>
      <c r="S169" s="62"/>
      <c r="T169" s="61"/>
      <c r="U169" s="61"/>
      <c r="V169" s="62"/>
      <c r="W169" s="1"/>
      <c r="X169" s="186" t="s">
        <v>136</v>
      </c>
    </row>
    <row r="170" spans="1:24" x14ac:dyDescent="0.2">
      <c r="A170" s="301"/>
      <c r="B170" s="295"/>
      <c r="C170" s="298"/>
      <c r="D170" s="3" t="s">
        <v>9</v>
      </c>
      <c r="E170" s="59">
        <v>2412.0500000000002</v>
      </c>
      <c r="F170" s="60">
        <v>6.02</v>
      </c>
      <c r="G170" s="198">
        <v>47.5</v>
      </c>
      <c r="H170" s="56">
        <v>14520.540999999999</v>
      </c>
      <c r="I170" s="193"/>
      <c r="J170" s="2">
        <f>(E170*F170)</f>
        <v>14520.540999999999</v>
      </c>
      <c r="K170" s="2">
        <f t="shared" ref="K170" si="169">(E170*G170)</f>
        <v>114572.37500000001</v>
      </c>
      <c r="L170" s="16">
        <f t="shared" ref="L170:L171" si="170">SUM(J170,K170)</f>
        <v>129092.91600000001</v>
      </c>
      <c r="M170" s="17">
        <f t="shared" ref="M170:N171" si="171">SUM(J170-H170)</f>
        <v>0</v>
      </c>
      <c r="N170" s="17">
        <f t="shared" si="171"/>
        <v>114572.37500000001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x14ac:dyDescent="0.2">
      <c r="A171" s="301"/>
      <c r="B171" s="295"/>
      <c r="C171" s="298"/>
      <c r="D171" s="69" t="s">
        <v>65</v>
      </c>
      <c r="E171" s="57">
        <v>2637.28</v>
      </c>
      <c r="F171" s="60">
        <v>6.02</v>
      </c>
      <c r="G171" s="55">
        <v>47.5</v>
      </c>
      <c r="H171" s="56">
        <v>15876.44</v>
      </c>
      <c r="I171" s="193"/>
      <c r="J171" s="16">
        <f t="shared" ref="J171" si="172">(E171*F171)</f>
        <v>15876.4256</v>
      </c>
      <c r="K171" s="16">
        <f>SUM(E171*G171)</f>
        <v>125270.8</v>
      </c>
      <c r="L171" s="16">
        <f t="shared" si="170"/>
        <v>141147.22560000001</v>
      </c>
      <c r="M171" s="17">
        <f t="shared" si="171"/>
        <v>-1.4400000000023283E-2</v>
      </c>
      <c r="N171" s="17">
        <f t="shared" si="171"/>
        <v>125270.8</v>
      </c>
      <c r="O171" s="2"/>
      <c r="P171" s="2"/>
      <c r="Q171" s="2"/>
      <c r="R171" s="2"/>
      <c r="S171" s="62"/>
      <c r="T171" s="61"/>
      <c r="U171" s="61"/>
      <c r="V171" s="62"/>
      <c r="W171" s="1"/>
      <c r="X171" s="15"/>
    </row>
    <row r="172" spans="1:24" ht="24" x14ac:dyDescent="0.2">
      <c r="A172" s="301"/>
      <c r="B172" s="295"/>
      <c r="C172" s="298"/>
      <c r="D172" s="23" t="s">
        <v>52</v>
      </c>
      <c r="E172" s="12">
        <f>SUM(E169,E170,E171:E171)</f>
        <v>7668.5160000000014</v>
      </c>
      <c r="F172" s="12"/>
      <c r="G172" s="12"/>
      <c r="H172" s="12">
        <f t="shared" ref="H172:W172" si="173">SUM(H169,H170,H171:H171)</f>
        <v>46164.48072</v>
      </c>
      <c r="I172" s="12">
        <f t="shared" si="173"/>
        <v>0</v>
      </c>
      <c r="J172" s="12">
        <f t="shared" si="173"/>
        <v>46164.46632</v>
      </c>
      <c r="K172" s="12">
        <f t="shared" si="173"/>
        <v>364254.51</v>
      </c>
      <c r="L172" s="12">
        <f t="shared" si="173"/>
        <v>410418.97632000002</v>
      </c>
      <c r="M172" s="12">
        <f t="shared" si="173"/>
        <v>-1.4400000000023283E-2</v>
      </c>
      <c r="N172" s="12">
        <f t="shared" si="173"/>
        <v>364254.51</v>
      </c>
      <c r="O172" s="12">
        <f t="shared" si="173"/>
        <v>0</v>
      </c>
      <c r="P172" s="12">
        <f t="shared" si="173"/>
        <v>0</v>
      </c>
      <c r="Q172" s="12">
        <f t="shared" si="173"/>
        <v>0</v>
      </c>
      <c r="R172" s="12">
        <f t="shared" si="173"/>
        <v>0</v>
      </c>
      <c r="S172" s="12">
        <f t="shared" si="173"/>
        <v>0</v>
      </c>
      <c r="T172" s="12">
        <f t="shared" si="173"/>
        <v>0</v>
      </c>
      <c r="U172" s="12">
        <f t="shared" si="173"/>
        <v>0</v>
      </c>
      <c r="V172" s="12">
        <f t="shared" si="173"/>
        <v>0</v>
      </c>
      <c r="W172" s="12">
        <f t="shared" si="173"/>
        <v>0</v>
      </c>
      <c r="X172" s="13"/>
    </row>
    <row r="173" spans="1:24" x14ac:dyDescent="0.2">
      <c r="A173" s="301"/>
      <c r="B173" s="295"/>
      <c r="C173" s="298"/>
      <c r="D173" s="3" t="s">
        <v>11</v>
      </c>
      <c r="E173" s="58"/>
      <c r="F173" s="60">
        <v>6.02</v>
      </c>
      <c r="G173" s="55">
        <v>47.5</v>
      </c>
      <c r="H173" s="56"/>
      <c r="I173" s="193"/>
      <c r="J173" s="2">
        <f>(E173*F173)</f>
        <v>0</v>
      </c>
      <c r="K173" s="2">
        <f>(E173*G173)</f>
        <v>0</v>
      </c>
      <c r="L173" s="16">
        <f>SUM(J173,K173)</f>
        <v>0</v>
      </c>
      <c r="M173" s="17">
        <f>SUM(J173-H173)</f>
        <v>0</v>
      </c>
      <c r="N173" s="17">
        <f>SUM(K173-I173)</f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01"/>
      <c r="B174" s="295"/>
      <c r="C174" s="298"/>
      <c r="D174" s="3" t="s">
        <v>12</v>
      </c>
      <c r="E174" s="58"/>
      <c r="F174" s="60">
        <v>6.02</v>
      </c>
      <c r="G174" s="55">
        <v>47.5</v>
      </c>
      <c r="H174" s="56"/>
      <c r="I174" s="56"/>
      <c r="J174" s="2">
        <f>(E174*F174)</f>
        <v>0</v>
      </c>
      <c r="K174" s="2">
        <f t="shared" ref="K174:K175" si="174">(E174*G174)</f>
        <v>0</v>
      </c>
      <c r="L174" s="16">
        <f t="shared" ref="L174:L175" si="175">SUM(J174,K174)</f>
        <v>0</v>
      </c>
      <c r="M174" s="17">
        <f t="shared" ref="M174:N175" si="176">SUM(J174-H174)</f>
        <v>0</v>
      </c>
      <c r="N174" s="17">
        <f t="shared" si="176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x14ac:dyDescent="0.2">
      <c r="A175" s="301"/>
      <c r="B175" s="296"/>
      <c r="C175" s="298"/>
      <c r="D175" s="3" t="s">
        <v>13</v>
      </c>
      <c r="E175" s="58"/>
      <c r="F175" s="60">
        <v>6.02</v>
      </c>
      <c r="G175" s="55">
        <v>47.5</v>
      </c>
      <c r="H175" s="56"/>
      <c r="I175" s="56"/>
      <c r="J175" s="2">
        <f>(E175*F175)</f>
        <v>0</v>
      </c>
      <c r="K175" s="2">
        <f t="shared" si="174"/>
        <v>0</v>
      </c>
      <c r="L175" s="16">
        <f t="shared" si="175"/>
        <v>0</v>
      </c>
      <c r="M175" s="17">
        <f t="shared" si="176"/>
        <v>0</v>
      </c>
      <c r="N175" s="17">
        <f t="shared" si="176"/>
        <v>0</v>
      </c>
      <c r="O175" s="2"/>
      <c r="P175" s="2"/>
      <c r="Q175" s="2"/>
      <c r="R175" s="2"/>
      <c r="S175" s="62"/>
      <c r="T175" s="61"/>
      <c r="U175" s="61"/>
      <c r="V175" s="62"/>
      <c r="W175" s="1"/>
      <c r="X175" s="15"/>
    </row>
    <row r="176" spans="1:24" ht="24" x14ac:dyDescent="0.2">
      <c r="A176" s="301"/>
      <c r="B176" s="234"/>
      <c r="C176" s="298"/>
      <c r="D176" s="23" t="s">
        <v>53</v>
      </c>
      <c r="E176" s="12">
        <f>SUM(E173,E174,E175)</f>
        <v>0</v>
      </c>
      <c r="F176" s="12"/>
      <c r="G176" s="12"/>
      <c r="H176" s="12">
        <f t="shared" ref="H176:W176" si="177">SUM(H173,H174,H175)</f>
        <v>0</v>
      </c>
      <c r="I176" s="12">
        <f t="shared" si="177"/>
        <v>0</v>
      </c>
      <c r="J176" s="12">
        <f t="shared" si="177"/>
        <v>0</v>
      </c>
      <c r="K176" s="12">
        <f t="shared" si="177"/>
        <v>0</v>
      </c>
      <c r="L176" s="12">
        <f t="shared" si="177"/>
        <v>0</v>
      </c>
      <c r="M176" s="12">
        <f t="shared" si="177"/>
        <v>0</v>
      </c>
      <c r="N176" s="12">
        <f t="shared" si="177"/>
        <v>0</v>
      </c>
      <c r="O176" s="12">
        <f t="shared" si="177"/>
        <v>0</v>
      </c>
      <c r="P176" s="12">
        <f t="shared" si="177"/>
        <v>0</v>
      </c>
      <c r="Q176" s="12">
        <f t="shared" si="177"/>
        <v>0</v>
      </c>
      <c r="R176" s="12">
        <f t="shared" si="177"/>
        <v>0</v>
      </c>
      <c r="S176" s="12">
        <f t="shared" si="177"/>
        <v>0</v>
      </c>
      <c r="T176" s="12">
        <f t="shared" si="177"/>
        <v>0</v>
      </c>
      <c r="U176" s="12">
        <f t="shared" si="177"/>
        <v>0</v>
      </c>
      <c r="V176" s="63">
        <f t="shared" si="177"/>
        <v>0</v>
      </c>
      <c r="W176" s="12">
        <f t="shared" si="177"/>
        <v>0</v>
      </c>
      <c r="X176" s="13"/>
    </row>
    <row r="177" spans="1:24" x14ac:dyDescent="0.2">
      <c r="A177" s="301"/>
      <c r="B177" s="294" t="s">
        <v>29</v>
      </c>
      <c r="C177" s="298"/>
      <c r="D177" s="3" t="s">
        <v>14</v>
      </c>
      <c r="E177" s="58"/>
      <c r="F177" s="60">
        <v>6.02</v>
      </c>
      <c r="G177" s="55">
        <v>47.5</v>
      </c>
      <c r="H177" s="56"/>
      <c r="I177" s="56"/>
      <c r="J177" s="2">
        <f>(E177*F177)</f>
        <v>0</v>
      </c>
      <c r="K177" s="2">
        <f>(E177*G177)</f>
        <v>0</v>
      </c>
      <c r="L177" s="16">
        <f>SUM(J177,K177)</f>
        <v>0</v>
      </c>
      <c r="M177" s="17">
        <f>SUM(J177-H177)</f>
        <v>0</v>
      </c>
      <c r="N177" s="17">
        <f>SUM(K177-I177)</f>
        <v>0</v>
      </c>
      <c r="O177" s="2"/>
      <c r="P177" s="2"/>
      <c r="Q177" s="2"/>
      <c r="R177" s="2"/>
      <c r="S177" s="62">
        <v>771200</v>
      </c>
      <c r="T177" s="61"/>
      <c r="U177" s="61"/>
      <c r="V177" s="62"/>
      <c r="W177" s="1"/>
      <c r="X177" s="15"/>
    </row>
    <row r="178" spans="1:24" x14ac:dyDescent="0.2">
      <c r="A178" s="301"/>
      <c r="B178" s="295"/>
      <c r="C178" s="298"/>
      <c r="D178" s="3" t="s">
        <v>15</v>
      </c>
      <c r="E178" s="58"/>
      <c r="F178" s="60">
        <v>6.02</v>
      </c>
      <c r="G178" s="55">
        <v>47.5</v>
      </c>
      <c r="H178" s="56"/>
      <c r="I178" s="56"/>
      <c r="J178" s="2">
        <f>(E178*F178)</f>
        <v>0</v>
      </c>
      <c r="K178" s="2">
        <f t="shared" ref="K178:K179" si="178">(E178*G178)</f>
        <v>0</v>
      </c>
      <c r="L178" s="16">
        <f t="shared" ref="L178:L179" si="179">SUM(J178,K178)</f>
        <v>0</v>
      </c>
      <c r="M178" s="17">
        <f t="shared" ref="M178:N179" si="180">SUM(J178-H178)</f>
        <v>0</v>
      </c>
      <c r="N178" s="17">
        <f t="shared" si="180"/>
        <v>0</v>
      </c>
      <c r="O178" s="2"/>
      <c r="P178" s="2"/>
      <c r="Q178" s="2"/>
      <c r="R178" s="2"/>
      <c r="S178" s="174"/>
      <c r="T178" s="218"/>
      <c r="U178" s="61"/>
      <c r="V178" s="62"/>
      <c r="W178" s="1"/>
      <c r="X178" s="15"/>
    </row>
    <row r="179" spans="1:24" x14ac:dyDescent="0.2">
      <c r="A179" s="301"/>
      <c r="B179" s="295"/>
      <c r="C179" s="298"/>
      <c r="D179" s="3" t="s">
        <v>16</v>
      </c>
      <c r="E179" s="67"/>
      <c r="F179" s="60">
        <v>6.02</v>
      </c>
      <c r="G179" s="55">
        <v>47.5</v>
      </c>
      <c r="H179" s="56"/>
      <c r="I179" s="56"/>
      <c r="J179" s="2">
        <f>(E179*F179)</f>
        <v>0</v>
      </c>
      <c r="K179" s="2">
        <f t="shared" si="178"/>
        <v>0</v>
      </c>
      <c r="L179" s="16">
        <f t="shared" si="179"/>
        <v>0</v>
      </c>
      <c r="M179" s="17">
        <f t="shared" si="180"/>
        <v>0</v>
      </c>
      <c r="N179" s="17">
        <f t="shared" si="180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x14ac:dyDescent="0.2">
      <c r="A180" s="301"/>
      <c r="B180" s="295"/>
      <c r="C180" s="298"/>
      <c r="D180" s="23" t="s">
        <v>54</v>
      </c>
      <c r="E180" s="12">
        <f>SUM(E177,E178,E179)</f>
        <v>0</v>
      </c>
      <c r="F180" s="12"/>
      <c r="G180" s="12"/>
      <c r="H180" s="12">
        <f t="shared" ref="H180:W180" si="181">SUM(H177,H178,H179)</f>
        <v>0</v>
      </c>
      <c r="I180" s="12">
        <f t="shared" si="181"/>
        <v>0</v>
      </c>
      <c r="J180" s="12">
        <f t="shared" si="181"/>
        <v>0</v>
      </c>
      <c r="K180" s="12">
        <f t="shared" si="181"/>
        <v>0</v>
      </c>
      <c r="L180" s="12">
        <f t="shared" si="181"/>
        <v>0</v>
      </c>
      <c r="M180" s="12">
        <f t="shared" si="181"/>
        <v>0</v>
      </c>
      <c r="N180" s="12">
        <f t="shared" si="181"/>
        <v>0</v>
      </c>
      <c r="O180" s="12">
        <f t="shared" si="181"/>
        <v>0</v>
      </c>
      <c r="P180" s="12">
        <f t="shared" si="181"/>
        <v>0</v>
      </c>
      <c r="Q180" s="12">
        <f t="shared" si="181"/>
        <v>0</v>
      </c>
      <c r="R180" s="12">
        <f t="shared" si="181"/>
        <v>0</v>
      </c>
      <c r="S180" s="12">
        <f t="shared" si="181"/>
        <v>771200</v>
      </c>
      <c r="T180" s="12">
        <f t="shared" si="181"/>
        <v>0</v>
      </c>
      <c r="U180" s="12">
        <f t="shared" si="181"/>
        <v>0</v>
      </c>
      <c r="V180" s="63">
        <f t="shared" si="181"/>
        <v>0</v>
      </c>
      <c r="W180" s="12">
        <f t="shared" si="181"/>
        <v>0</v>
      </c>
      <c r="X180" s="13"/>
    </row>
    <row r="181" spans="1:24" x14ac:dyDescent="0.2">
      <c r="A181" s="301"/>
      <c r="B181" s="295"/>
      <c r="C181" s="298"/>
      <c r="D181" s="3" t="s">
        <v>17</v>
      </c>
      <c r="E181" s="58"/>
      <c r="F181" s="60">
        <v>6.02</v>
      </c>
      <c r="G181" s="55">
        <v>47.5</v>
      </c>
      <c r="H181" s="56"/>
      <c r="I181" s="56"/>
      <c r="J181" s="2">
        <f>(E181*F181)</f>
        <v>0</v>
      </c>
      <c r="K181" s="2">
        <f>(E181*G181)</f>
        <v>0</v>
      </c>
      <c r="L181" s="16">
        <f>SUM(J181,K181)</f>
        <v>0</v>
      </c>
      <c r="M181" s="17">
        <f>SUM(J181-H181)</f>
        <v>0</v>
      </c>
      <c r="N181" s="17">
        <f>SUM(K181-I181)</f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x14ac:dyDescent="0.2">
      <c r="A182" s="301"/>
      <c r="B182" s="295"/>
      <c r="C182" s="298"/>
      <c r="D182" s="3" t="s">
        <v>18</v>
      </c>
      <c r="E182" s="58"/>
      <c r="F182" s="60">
        <v>6.02</v>
      </c>
      <c r="G182" s="55">
        <v>47.5</v>
      </c>
      <c r="H182" s="56"/>
      <c r="I182" s="56"/>
      <c r="J182" s="2">
        <f>(E182*F182)</f>
        <v>0</v>
      </c>
      <c r="K182" s="2">
        <f t="shared" ref="K182:K183" si="182">(E182*G182)</f>
        <v>0</v>
      </c>
      <c r="L182" s="16">
        <f t="shared" ref="L182:L183" si="183">SUM(J182,K182)</f>
        <v>0</v>
      </c>
      <c r="M182" s="17">
        <f t="shared" ref="M182:N183" si="184">SUM(J182-H182)</f>
        <v>0</v>
      </c>
      <c r="N182" s="17">
        <f t="shared" si="184"/>
        <v>0</v>
      </c>
      <c r="O182" s="2"/>
      <c r="P182" s="2"/>
      <c r="Q182" s="2"/>
      <c r="R182" s="2"/>
      <c r="S182" s="62"/>
      <c r="T182" s="61"/>
      <c r="U182" s="61"/>
      <c r="V182" s="62"/>
      <c r="W182" s="1"/>
      <c r="X182" s="15"/>
    </row>
    <row r="183" spans="1:24" x14ac:dyDescent="0.2">
      <c r="A183" s="302"/>
      <c r="B183" s="296"/>
      <c r="C183" s="299"/>
      <c r="D183" s="3" t="s">
        <v>19</v>
      </c>
      <c r="E183" s="67"/>
      <c r="F183" s="60">
        <v>6.02</v>
      </c>
      <c r="G183" s="55">
        <v>47.5</v>
      </c>
      <c r="H183" s="56"/>
      <c r="I183" s="56"/>
      <c r="J183" s="2">
        <f>(E183*F183)</f>
        <v>0</v>
      </c>
      <c r="K183" s="2">
        <f t="shared" si="182"/>
        <v>0</v>
      </c>
      <c r="L183" s="16">
        <f t="shared" si="183"/>
        <v>0</v>
      </c>
      <c r="M183" s="17">
        <f t="shared" si="184"/>
        <v>0</v>
      </c>
      <c r="N183" s="17">
        <f t="shared" si="184"/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ht="24.75" x14ac:dyDescent="0.25">
      <c r="A184" s="4"/>
      <c r="B184" s="4"/>
      <c r="C184" s="4"/>
      <c r="D184" s="23" t="s">
        <v>55</v>
      </c>
      <c r="E184" s="12">
        <f>SUM(E181,E182,E183)</f>
        <v>0</v>
      </c>
      <c r="F184" s="12"/>
      <c r="G184" s="12"/>
      <c r="H184" s="12">
        <f t="shared" ref="H184:W184" si="185">SUM(H181,H182,H183)</f>
        <v>0</v>
      </c>
      <c r="I184" s="12">
        <f t="shared" si="185"/>
        <v>0</v>
      </c>
      <c r="J184" s="12">
        <f t="shared" si="185"/>
        <v>0</v>
      </c>
      <c r="K184" s="12">
        <f t="shared" si="185"/>
        <v>0</v>
      </c>
      <c r="L184" s="12">
        <f t="shared" si="185"/>
        <v>0</v>
      </c>
      <c r="M184" s="12">
        <f t="shared" si="185"/>
        <v>0</v>
      </c>
      <c r="N184" s="12">
        <f t="shared" si="185"/>
        <v>0</v>
      </c>
      <c r="O184" s="12">
        <f t="shared" si="185"/>
        <v>0</v>
      </c>
      <c r="P184" s="12">
        <f t="shared" si="185"/>
        <v>0</v>
      </c>
      <c r="Q184" s="12">
        <f t="shared" si="185"/>
        <v>0</v>
      </c>
      <c r="R184" s="12">
        <f t="shared" si="185"/>
        <v>0</v>
      </c>
      <c r="S184" s="12">
        <f t="shared" si="185"/>
        <v>0</v>
      </c>
      <c r="T184" s="12">
        <f t="shared" si="185"/>
        <v>0</v>
      </c>
      <c r="U184" s="12">
        <f t="shared" si="185"/>
        <v>0</v>
      </c>
      <c r="V184" s="63">
        <f t="shared" si="185"/>
        <v>0</v>
      </c>
      <c r="W184" s="12">
        <f t="shared" si="185"/>
        <v>0</v>
      </c>
      <c r="X184" s="13"/>
    </row>
    <row r="185" spans="1:24" ht="24" x14ac:dyDescent="0.2">
      <c r="A185" s="38"/>
      <c r="B185" s="38"/>
      <c r="C185" s="39"/>
      <c r="D185" s="37" t="s">
        <v>58</v>
      </c>
      <c r="E185" s="40">
        <f>SUM(E172+E176+E180+E184)</f>
        <v>7668.5160000000014</v>
      </c>
      <c r="F185" s="40"/>
      <c r="G185" s="40"/>
      <c r="H185" s="40">
        <f>SUM(H172+H176+H180+H184)</f>
        <v>46164.48072</v>
      </c>
      <c r="I185" s="40">
        <f t="shared" ref="I185:W185" si="186">SUM(I172+I176+I180+I184)</f>
        <v>0</v>
      </c>
      <c r="J185" s="40">
        <f t="shared" si="186"/>
        <v>46164.46632</v>
      </c>
      <c r="K185" s="40">
        <f t="shared" si="186"/>
        <v>364254.51</v>
      </c>
      <c r="L185" s="40">
        <f t="shared" si="186"/>
        <v>410418.97632000002</v>
      </c>
      <c r="M185" s="40">
        <f t="shared" si="186"/>
        <v>-1.4400000000023283E-2</v>
      </c>
      <c r="N185" s="40">
        <f t="shared" si="186"/>
        <v>364254.51</v>
      </c>
      <c r="O185" s="40">
        <f t="shared" si="186"/>
        <v>0</v>
      </c>
      <c r="P185" s="40">
        <f t="shared" si="186"/>
        <v>0</v>
      </c>
      <c r="Q185" s="40">
        <f t="shared" si="186"/>
        <v>0</v>
      </c>
      <c r="R185" s="40">
        <f t="shared" si="186"/>
        <v>0</v>
      </c>
      <c r="S185" s="40">
        <f t="shared" si="186"/>
        <v>771200</v>
      </c>
      <c r="T185" s="40">
        <f>(H185+P185)-R185</f>
        <v>46164.48072</v>
      </c>
      <c r="U185" s="40">
        <f>(I185+Q185)-S185</f>
        <v>-771200</v>
      </c>
      <c r="V185" s="64">
        <f t="shared" si="186"/>
        <v>0</v>
      </c>
      <c r="W185" s="40">
        <f t="shared" si="186"/>
        <v>0</v>
      </c>
      <c r="X185" s="42"/>
    </row>
    <row r="186" spans="1:24" ht="36" x14ac:dyDescent="0.2">
      <c r="A186" s="24"/>
      <c r="B186" s="24"/>
      <c r="C186" s="25"/>
      <c r="D186" s="26" t="s">
        <v>59</v>
      </c>
      <c r="E186" s="27">
        <f>E185+'2023'!E196</f>
        <v>365748.79399999999</v>
      </c>
      <c r="F186" s="27"/>
      <c r="G186" s="27"/>
      <c r="H186" s="27">
        <f>H185+'2023'!H196</f>
        <v>1766925.55666</v>
      </c>
      <c r="I186" s="27">
        <f>I185+'2023'!I196</f>
        <v>11536079.982000001</v>
      </c>
      <c r="J186" s="27">
        <f>J185+'2023'!J196</f>
        <v>1790678.1322399997</v>
      </c>
      <c r="K186" s="27">
        <f>K185+'2023'!K196</f>
        <v>12036458.296000002</v>
      </c>
      <c r="L186" s="27">
        <f>L185+'2023'!L196</f>
        <v>13827136.428240001</v>
      </c>
      <c r="M186" s="27">
        <f>M185+'2023'!M196</f>
        <v>23752.575579999961</v>
      </c>
      <c r="N186" s="27">
        <f>N185+'2023'!N196</f>
        <v>500378.31400000007</v>
      </c>
      <c r="O186" s="27">
        <f>O185+'2023'!O196</f>
        <v>0</v>
      </c>
      <c r="P186" s="27">
        <f>P185+'2023'!P196</f>
        <v>0</v>
      </c>
      <c r="Q186" s="27">
        <f>Q185+'2023'!Q196</f>
        <v>0</v>
      </c>
      <c r="R186" s="27">
        <f>R185+'2023'!R196</f>
        <v>133883.42000000001</v>
      </c>
      <c r="S186" s="27">
        <f>S185+'2023'!S196</f>
        <v>11260552.789999999</v>
      </c>
      <c r="T186" s="27">
        <f>(H186+P186)-R186</f>
        <v>1633042.1366600001</v>
      </c>
      <c r="U186" s="27">
        <f>(I186+Q186)-S186</f>
        <v>275527.19200000167</v>
      </c>
      <c r="V186" s="27">
        <f>V185+'2023'!V196</f>
        <v>0</v>
      </c>
      <c r="W186" s="27">
        <f>W185+'2023'!W196</f>
        <v>0</v>
      </c>
      <c r="X186" s="27"/>
    </row>
    <row r="187" spans="1:24" x14ac:dyDescent="0.2">
      <c r="A187" s="300">
        <v>11</v>
      </c>
      <c r="B187" s="294" t="s">
        <v>34</v>
      </c>
      <c r="C187" s="303" t="s">
        <v>30</v>
      </c>
      <c r="D187" s="3" t="s">
        <v>8</v>
      </c>
      <c r="E187" s="58">
        <v>177.727</v>
      </c>
      <c r="F187" s="60">
        <v>6.02</v>
      </c>
      <c r="G187" s="55">
        <v>95</v>
      </c>
      <c r="H187" s="56"/>
      <c r="I187" s="193"/>
      <c r="J187" s="2">
        <f>(E187*F187)</f>
        <v>1069.9165399999999</v>
      </c>
      <c r="K187" s="2">
        <f>(E187*G187)</f>
        <v>16884.064999999999</v>
      </c>
      <c r="L187" s="16">
        <f>SUM(J187,K187)</f>
        <v>17953.981539999997</v>
      </c>
      <c r="M187" s="17">
        <f>SUM(J187-H187)</f>
        <v>1069.9165399999999</v>
      </c>
      <c r="N187" s="17">
        <f>SUM(K187-I187)</f>
        <v>16884.064999999999</v>
      </c>
      <c r="O187" s="2"/>
      <c r="P187" s="2"/>
      <c r="Q187" s="2"/>
      <c r="R187" s="2"/>
      <c r="S187" s="62"/>
      <c r="T187" s="61"/>
      <c r="U187" s="61"/>
      <c r="V187" s="62"/>
      <c r="W187" s="1"/>
      <c r="X187" s="15"/>
    </row>
    <row r="188" spans="1:24" x14ac:dyDescent="0.2">
      <c r="A188" s="301"/>
      <c r="B188" s="295"/>
      <c r="C188" s="304"/>
      <c r="D188" s="3" t="s">
        <v>9</v>
      </c>
      <c r="E188" s="59">
        <v>174.63</v>
      </c>
      <c r="F188" s="60">
        <v>6.02</v>
      </c>
      <c r="G188" s="55">
        <v>95</v>
      </c>
      <c r="H188" s="56"/>
      <c r="I188" s="193"/>
      <c r="J188" s="2">
        <f>(E188*F188)</f>
        <v>1051.2726</v>
      </c>
      <c r="K188" s="2">
        <f t="shared" ref="K188:K189" si="187">(E188*G188)</f>
        <v>16589.849999999999</v>
      </c>
      <c r="L188" s="16">
        <f t="shared" ref="L188:L189" si="188">SUM(J188,K188)</f>
        <v>17641.122599999999</v>
      </c>
      <c r="M188" s="17">
        <f t="shared" ref="M188:N189" si="189">SUM(J188-H188)</f>
        <v>1051.2726</v>
      </c>
      <c r="N188" s="17">
        <f t="shared" si="189"/>
        <v>16589.849999999999</v>
      </c>
      <c r="O188" s="2"/>
      <c r="P188" s="2"/>
      <c r="Q188" s="2"/>
      <c r="R188" s="2"/>
      <c r="S188" s="62"/>
      <c r="T188" s="61"/>
      <c r="U188" s="61"/>
      <c r="V188" s="62"/>
      <c r="W188" s="1"/>
      <c r="X188" s="15"/>
    </row>
    <row r="189" spans="1:24" ht="23.25" customHeight="1" x14ac:dyDescent="0.2">
      <c r="A189" s="301"/>
      <c r="B189" s="295"/>
      <c r="C189" s="304"/>
      <c r="D189" s="69" t="s">
        <v>65</v>
      </c>
      <c r="E189" s="59">
        <v>182.33</v>
      </c>
      <c r="F189" s="60">
        <v>6.02</v>
      </c>
      <c r="G189" s="55">
        <v>95</v>
      </c>
      <c r="H189" s="56"/>
      <c r="I189" s="193"/>
      <c r="J189" s="2">
        <f>(E189*F189)</f>
        <v>1097.6266000000001</v>
      </c>
      <c r="K189" s="2">
        <f t="shared" si="187"/>
        <v>17321.350000000002</v>
      </c>
      <c r="L189" s="16">
        <f t="shared" si="188"/>
        <v>18418.976600000002</v>
      </c>
      <c r="M189" s="17">
        <f t="shared" si="189"/>
        <v>1097.6266000000001</v>
      </c>
      <c r="N189" s="17">
        <f t="shared" si="189"/>
        <v>17321.350000000002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301"/>
      <c r="B190" s="295"/>
      <c r="C190" s="304"/>
      <c r="D190" s="23" t="s">
        <v>52</v>
      </c>
      <c r="E190" s="12">
        <f>SUM(E187,E188,E189:E189)</f>
        <v>534.68700000000001</v>
      </c>
      <c r="F190" s="12"/>
      <c r="G190" s="12"/>
      <c r="H190" s="12">
        <f t="shared" ref="H190:W190" si="190">SUM(H187,H188,H189:H189)</f>
        <v>0</v>
      </c>
      <c r="I190" s="12">
        <f t="shared" si="190"/>
        <v>0</v>
      </c>
      <c r="J190" s="12">
        <f t="shared" si="190"/>
        <v>3218.81574</v>
      </c>
      <c r="K190" s="12">
        <f t="shared" si="190"/>
        <v>50795.264999999999</v>
      </c>
      <c r="L190" s="12">
        <f t="shared" si="190"/>
        <v>54014.080739999998</v>
      </c>
      <c r="M190" s="12">
        <f t="shared" si="190"/>
        <v>3218.81574</v>
      </c>
      <c r="N190" s="12">
        <f t="shared" si="190"/>
        <v>50795.264999999999</v>
      </c>
      <c r="O190" s="12">
        <f t="shared" si="190"/>
        <v>0</v>
      </c>
      <c r="P190" s="12">
        <f t="shared" si="190"/>
        <v>0</v>
      </c>
      <c r="Q190" s="12">
        <f t="shared" si="190"/>
        <v>0</v>
      </c>
      <c r="R190" s="12">
        <f t="shared" si="190"/>
        <v>0</v>
      </c>
      <c r="S190" s="12">
        <f t="shared" si="190"/>
        <v>0</v>
      </c>
      <c r="T190" s="12">
        <f t="shared" si="190"/>
        <v>0</v>
      </c>
      <c r="U190" s="12">
        <f t="shared" si="190"/>
        <v>0</v>
      </c>
      <c r="V190" s="12">
        <f t="shared" si="190"/>
        <v>0</v>
      </c>
      <c r="W190" s="12">
        <f t="shared" si="190"/>
        <v>0</v>
      </c>
      <c r="X190" s="13"/>
    </row>
    <row r="191" spans="1:24" x14ac:dyDescent="0.2">
      <c r="A191" s="301"/>
      <c r="B191" s="295"/>
      <c r="C191" s="304"/>
      <c r="D191" s="3" t="s">
        <v>11</v>
      </c>
      <c r="E191" s="58"/>
      <c r="F191" s="60">
        <v>6.02</v>
      </c>
      <c r="G191" s="55">
        <v>95</v>
      </c>
      <c r="H191" s="56"/>
      <c r="I191" s="193"/>
      <c r="J191" s="2">
        <f>(E191*F191)</f>
        <v>0</v>
      </c>
      <c r="K191" s="2">
        <f>(E191*G191)</f>
        <v>0</v>
      </c>
      <c r="L191" s="16">
        <f>SUM(J191,K191)</f>
        <v>0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301"/>
      <c r="B192" s="295"/>
      <c r="C192" s="304"/>
      <c r="D192" s="3" t="s">
        <v>12</v>
      </c>
      <c r="E192" s="58"/>
      <c r="F192" s="60">
        <v>6.02</v>
      </c>
      <c r="G192" s="55">
        <v>95</v>
      </c>
      <c r="H192" s="56"/>
      <c r="I192" s="2"/>
      <c r="J192" s="2">
        <f>(E192*F192)</f>
        <v>0</v>
      </c>
      <c r="K192" s="2">
        <f t="shared" ref="K192:K193" si="191">(E192*G192)</f>
        <v>0</v>
      </c>
      <c r="L192" s="16">
        <f t="shared" ref="L192:L193" si="192">SUM(J192,K192)</f>
        <v>0</v>
      </c>
      <c r="M192" s="17">
        <f t="shared" ref="M192:N193" si="193">SUM(J192-H192)</f>
        <v>0</v>
      </c>
      <c r="N192" s="17">
        <f t="shared" si="193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5" ht="18.75" customHeight="1" x14ac:dyDescent="0.2">
      <c r="A193" s="301"/>
      <c r="B193" s="296"/>
      <c r="C193" s="304"/>
      <c r="D193" s="3" t="s">
        <v>13</v>
      </c>
      <c r="E193" s="58"/>
      <c r="F193" s="60">
        <v>6.02</v>
      </c>
      <c r="G193" s="55">
        <v>95</v>
      </c>
      <c r="H193" s="56"/>
      <c r="I193" s="56"/>
      <c r="J193" s="2">
        <f>(E193*F193)</f>
        <v>0</v>
      </c>
      <c r="K193" s="2">
        <f t="shared" si="191"/>
        <v>0</v>
      </c>
      <c r="L193" s="16">
        <f t="shared" si="192"/>
        <v>0</v>
      </c>
      <c r="M193" s="17">
        <f t="shared" si="193"/>
        <v>0</v>
      </c>
      <c r="N193" s="17">
        <f t="shared" si="193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5" ht="24" x14ac:dyDescent="0.2">
      <c r="A194" s="301"/>
      <c r="B194" s="234"/>
      <c r="C194" s="304"/>
      <c r="D194" s="23" t="s">
        <v>53</v>
      </c>
      <c r="E194" s="12">
        <f>SUM(E191,E192,E193)</f>
        <v>0</v>
      </c>
      <c r="F194" s="12"/>
      <c r="G194" s="12"/>
      <c r="H194" s="29">
        <f>SUM(H191:H193)</f>
        <v>0</v>
      </c>
      <c r="I194" s="29">
        <f>SUM(I191:I193)</f>
        <v>0</v>
      </c>
      <c r="J194" s="12">
        <f t="shared" ref="J194:W194" si="194">SUM(J191,J192,J193)</f>
        <v>0</v>
      </c>
      <c r="K194" s="12">
        <f t="shared" si="194"/>
        <v>0</v>
      </c>
      <c r="L194" s="12">
        <f t="shared" si="194"/>
        <v>0</v>
      </c>
      <c r="M194" s="12">
        <f t="shared" si="194"/>
        <v>0</v>
      </c>
      <c r="N194" s="12">
        <f t="shared" si="194"/>
        <v>0</v>
      </c>
      <c r="O194" s="12">
        <f t="shared" si="194"/>
        <v>0</v>
      </c>
      <c r="P194" s="12">
        <f t="shared" si="194"/>
        <v>0</v>
      </c>
      <c r="Q194" s="12">
        <f t="shared" si="194"/>
        <v>0</v>
      </c>
      <c r="R194" s="12">
        <f t="shared" si="194"/>
        <v>0</v>
      </c>
      <c r="S194" s="12">
        <f t="shared" si="194"/>
        <v>0</v>
      </c>
      <c r="T194" s="12">
        <f t="shared" si="194"/>
        <v>0</v>
      </c>
      <c r="U194" s="12">
        <f t="shared" si="194"/>
        <v>0</v>
      </c>
      <c r="V194" s="63">
        <f t="shared" si="194"/>
        <v>0</v>
      </c>
      <c r="W194" s="12">
        <f t="shared" si="194"/>
        <v>0</v>
      </c>
      <c r="X194" s="13"/>
    </row>
    <row r="195" spans="1:25" x14ac:dyDescent="0.2">
      <c r="A195" s="301"/>
      <c r="B195" s="294" t="s">
        <v>29</v>
      </c>
      <c r="C195" s="304"/>
      <c r="D195" s="3" t="s">
        <v>14</v>
      </c>
      <c r="E195" s="58"/>
      <c r="F195" s="60">
        <v>6.02</v>
      </c>
      <c r="G195" s="55">
        <v>95</v>
      </c>
      <c r="H195" s="56"/>
      <c r="I195" s="56"/>
      <c r="J195" s="2">
        <f>(E195*F195)</f>
        <v>0</v>
      </c>
      <c r="K195" s="2">
        <f>(E195*G195)</f>
        <v>0</v>
      </c>
      <c r="L195" s="16">
        <f>SUM(J195,K195)</f>
        <v>0</v>
      </c>
      <c r="M195" s="17">
        <f>SUM(J195-H195)</f>
        <v>0</v>
      </c>
      <c r="N195" s="17">
        <f>SUM(K195-I195)</f>
        <v>0</v>
      </c>
      <c r="O195" s="2"/>
      <c r="P195" s="2"/>
      <c r="Q195" s="2"/>
      <c r="R195" s="2"/>
      <c r="S195" s="62"/>
      <c r="T195" s="61"/>
      <c r="U195" s="61"/>
      <c r="V195" s="62"/>
      <c r="W195" s="1"/>
      <c r="X195" s="15"/>
    </row>
    <row r="196" spans="1:25" x14ac:dyDescent="0.2">
      <c r="A196" s="301"/>
      <c r="B196" s="295"/>
      <c r="C196" s="304"/>
      <c r="D196" s="3" t="s">
        <v>15</v>
      </c>
      <c r="E196" s="58"/>
      <c r="F196" s="60">
        <v>6.02</v>
      </c>
      <c r="G196" s="55">
        <v>95</v>
      </c>
      <c r="H196" s="56"/>
      <c r="I196" s="56"/>
      <c r="J196" s="2">
        <f>(E196*F196)</f>
        <v>0</v>
      </c>
      <c r="K196" s="2">
        <f t="shared" ref="K196:K197" si="195">(E196*G196)</f>
        <v>0</v>
      </c>
      <c r="L196" s="16">
        <f t="shared" ref="L196:L197" si="196">SUM(J196,K196)</f>
        <v>0</v>
      </c>
      <c r="M196" s="17">
        <f t="shared" ref="M196:N197" si="197">SUM(J196-H196)</f>
        <v>0</v>
      </c>
      <c r="N196" s="17">
        <f t="shared" si="197"/>
        <v>0</v>
      </c>
      <c r="O196" s="2"/>
      <c r="P196" s="2"/>
      <c r="Q196" s="2"/>
      <c r="R196" s="2"/>
      <c r="S196" s="62"/>
      <c r="T196" s="61"/>
      <c r="U196" s="61"/>
      <c r="V196" s="62"/>
      <c r="W196" s="1"/>
      <c r="X196" s="15"/>
    </row>
    <row r="197" spans="1:25" x14ac:dyDescent="0.2">
      <c r="A197" s="301"/>
      <c r="B197" s="295"/>
      <c r="C197" s="304"/>
      <c r="D197" s="3" t="s">
        <v>16</v>
      </c>
      <c r="E197" s="67"/>
      <c r="F197" s="60">
        <v>6.02</v>
      </c>
      <c r="G197" s="55">
        <v>95</v>
      </c>
      <c r="H197" s="56"/>
      <c r="I197" s="56"/>
      <c r="J197" s="2">
        <f>(E197*F197)</f>
        <v>0</v>
      </c>
      <c r="K197" s="2">
        <f t="shared" si="195"/>
        <v>0</v>
      </c>
      <c r="L197" s="16">
        <f t="shared" si="196"/>
        <v>0</v>
      </c>
      <c r="M197" s="17">
        <f t="shared" si="197"/>
        <v>0</v>
      </c>
      <c r="N197" s="17">
        <f t="shared" si="197"/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/>
    </row>
    <row r="198" spans="1:25" ht="24" x14ac:dyDescent="0.2">
      <c r="A198" s="301"/>
      <c r="B198" s="295"/>
      <c r="C198" s="304"/>
      <c r="D198" s="23" t="s">
        <v>54</v>
      </c>
      <c r="E198" s="12">
        <f>SUM(E195,E196,E197)</f>
        <v>0</v>
      </c>
      <c r="F198" s="12"/>
      <c r="G198" s="12"/>
      <c r="H198" s="29">
        <f>SUM(H195:H197)</f>
        <v>0</v>
      </c>
      <c r="I198" s="29">
        <f>SUM(I195:I197)</f>
        <v>0</v>
      </c>
      <c r="J198" s="12">
        <f t="shared" ref="J198:W198" si="198">SUM(J195,J196,J197)</f>
        <v>0</v>
      </c>
      <c r="K198" s="12">
        <f t="shared" si="198"/>
        <v>0</v>
      </c>
      <c r="L198" s="12">
        <f t="shared" si="198"/>
        <v>0</v>
      </c>
      <c r="M198" s="12">
        <f t="shared" si="198"/>
        <v>0</v>
      </c>
      <c r="N198" s="12">
        <f t="shared" si="198"/>
        <v>0</v>
      </c>
      <c r="O198" s="12">
        <f t="shared" si="198"/>
        <v>0</v>
      </c>
      <c r="P198" s="12">
        <f t="shared" si="198"/>
        <v>0</v>
      </c>
      <c r="Q198" s="12">
        <f t="shared" si="198"/>
        <v>0</v>
      </c>
      <c r="R198" s="12">
        <f t="shared" si="198"/>
        <v>0</v>
      </c>
      <c r="S198" s="12">
        <f t="shared" si="198"/>
        <v>0</v>
      </c>
      <c r="T198" s="12">
        <f t="shared" si="198"/>
        <v>0</v>
      </c>
      <c r="U198" s="12">
        <f t="shared" si="198"/>
        <v>0</v>
      </c>
      <c r="V198" s="63">
        <f t="shared" si="198"/>
        <v>0</v>
      </c>
      <c r="W198" s="12">
        <f t="shared" si="198"/>
        <v>0</v>
      </c>
      <c r="X198" s="13"/>
    </row>
    <row r="199" spans="1:25" x14ac:dyDescent="0.2">
      <c r="A199" s="301"/>
      <c r="B199" s="295"/>
      <c r="C199" s="304"/>
      <c r="D199" s="3" t="s">
        <v>17</v>
      </c>
      <c r="E199" s="58"/>
      <c r="F199" s="60">
        <v>6.02</v>
      </c>
      <c r="G199" s="55">
        <v>95</v>
      </c>
      <c r="H199" s="56"/>
      <c r="I199" s="56"/>
      <c r="J199" s="2">
        <f>(E199*F199)</f>
        <v>0</v>
      </c>
      <c r="K199" s="2">
        <f>(E199*G199)</f>
        <v>0</v>
      </c>
      <c r="L199" s="16">
        <f>SUM(J199,K199)</f>
        <v>0</v>
      </c>
      <c r="M199" s="17">
        <f>SUM(J199-H199)</f>
        <v>0</v>
      </c>
      <c r="N199" s="17">
        <f>SUM(K199-I199)</f>
        <v>0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5" x14ac:dyDescent="0.2">
      <c r="A200" s="301"/>
      <c r="B200" s="295"/>
      <c r="C200" s="304"/>
      <c r="D200" s="3" t="s">
        <v>18</v>
      </c>
      <c r="E200" s="58"/>
      <c r="F200" s="60">
        <v>6.02</v>
      </c>
      <c r="G200" s="55">
        <v>95</v>
      </c>
      <c r="H200" s="56"/>
      <c r="I200" s="56"/>
      <c r="J200" s="2">
        <f>(E200*F200)</f>
        <v>0</v>
      </c>
      <c r="K200" s="2">
        <f t="shared" ref="K200:K201" si="199">(E200*G200)</f>
        <v>0</v>
      </c>
      <c r="L200" s="16">
        <f t="shared" ref="L200:L201" si="200">SUM(J200,K200)</f>
        <v>0</v>
      </c>
      <c r="M200" s="17">
        <f t="shared" ref="M200:N201" si="201">SUM(J200-H200)</f>
        <v>0</v>
      </c>
      <c r="N200" s="17">
        <f t="shared" si="201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5" x14ac:dyDescent="0.2">
      <c r="A201" s="302"/>
      <c r="B201" s="296"/>
      <c r="C201" s="305"/>
      <c r="D201" s="3" t="s">
        <v>19</v>
      </c>
      <c r="E201" s="67"/>
      <c r="F201" s="60">
        <v>6.02</v>
      </c>
      <c r="G201" s="55">
        <v>95</v>
      </c>
      <c r="H201" s="56"/>
      <c r="I201" s="56"/>
      <c r="J201" s="2">
        <f>(E201*F201)</f>
        <v>0</v>
      </c>
      <c r="K201" s="2">
        <f t="shared" si="199"/>
        <v>0</v>
      </c>
      <c r="L201" s="16">
        <f t="shared" si="200"/>
        <v>0</v>
      </c>
      <c r="M201" s="17">
        <f t="shared" si="201"/>
        <v>0</v>
      </c>
      <c r="N201" s="17">
        <f t="shared" si="201"/>
        <v>0</v>
      </c>
      <c r="O201" s="2"/>
      <c r="P201" s="2"/>
      <c r="Q201" s="2"/>
      <c r="R201" s="2"/>
      <c r="S201" s="62"/>
      <c r="T201" s="61"/>
      <c r="U201" s="61"/>
      <c r="V201" s="62"/>
      <c r="W201" s="1"/>
      <c r="X201" s="15"/>
    </row>
    <row r="202" spans="1:25" ht="24" x14ac:dyDescent="0.2">
      <c r="A202" s="31"/>
      <c r="B202" s="31"/>
      <c r="C202" s="32"/>
      <c r="D202" s="33" t="s">
        <v>55</v>
      </c>
      <c r="E202" s="34">
        <f>SUM(E199:E201)</f>
        <v>0</v>
      </c>
      <c r="F202" s="34"/>
      <c r="G202" s="34"/>
      <c r="H202" s="35">
        <f>SUM(H199:H201)</f>
        <v>0</v>
      </c>
      <c r="I202" s="35">
        <f>SUM(I199:I201)</f>
        <v>0</v>
      </c>
      <c r="J202" s="34">
        <f>SUM(J199:J201)</f>
        <v>0</v>
      </c>
      <c r="K202" s="34">
        <f>SUM(K199:K201)</f>
        <v>0</v>
      </c>
      <c r="L202" s="34">
        <f>SUM(L199:L201)</f>
        <v>0</v>
      </c>
      <c r="M202" s="34">
        <f t="shared" ref="M202:W202" si="202">SUM(M189+M193+M197+M201)</f>
        <v>1097.6266000000001</v>
      </c>
      <c r="N202" s="34">
        <f t="shared" si="202"/>
        <v>17321.350000000002</v>
      </c>
      <c r="O202" s="34">
        <f t="shared" si="202"/>
        <v>0</v>
      </c>
      <c r="P202" s="34">
        <f t="shared" si="202"/>
        <v>0</v>
      </c>
      <c r="Q202" s="34">
        <f t="shared" si="202"/>
        <v>0</v>
      </c>
      <c r="R202" s="34">
        <f t="shared" si="202"/>
        <v>0</v>
      </c>
      <c r="S202" s="34">
        <f t="shared" si="202"/>
        <v>0</v>
      </c>
      <c r="T202" s="34">
        <f t="shared" si="202"/>
        <v>0</v>
      </c>
      <c r="U202" s="34">
        <f t="shared" si="202"/>
        <v>0</v>
      </c>
      <c r="V202" s="65">
        <f t="shared" si="202"/>
        <v>0</v>
      </c>
      <c r="W202" s="34">
        <f t="shared" si="202"/>
        <v>0</v>
      </c>
      <c r="X202" s="36"/>
      <c r="Y202" s="47"/>
    </row>
    <row r="203" spans="1:25" ht="24.75" x14ac:dyDescent="0.25">
      <c r="A203" s="43"/>
      <c r="B203" s="43"/>
      <c r="C203" s="43"/>
      <c r="D203" s="37" t="s">
        <v>58</v>
      </c>
      <c r="E203" s="40">
        <f>SUM(E202,E198,E194,E190)</f>
        <v>534.68700000000001</v>
      </c>
      <c r="F203" s="40"/>
      <c r="G203" s="40"/>
      <c r="H203" s="53">
        <f>SUM(H190,H194,H198,H202)</f>
        <v>0</v>
      </c>
      <c r="I203" s="53">
        <f>SUM(I190,I194,I198,I202)</f>
        <v>0</v>
      </c>
      <c r="J203" s="40">
        <f>SUM(J190,J194,J198,J202)</f>
        <v>3218.81574</v>
      </c>
      <c r="K203" s="40">
        <f>SUM(K202,K198,K194,K190)</f>
        <v>50795.264999999999</v>
      </c>
      <c r="L203" s="40">
        <f>SUM(L190,L194,L198,L202)</f>
        <v>54014.080739999998</v>
      </c>
      <c r="M203" s="40">
        <f>SUM(M190,M194,M198,M202)</f>
        <v>4316.4423399999996</v>
      </c>
      <c r="N203" s="40">
        <f>SUM(N190,N194,N198,N202)</f>
        <v>68116.615000000005</v>
      </c>
      <c r="O203" s="40">
        <f>SUM(O190,O194,O198,O202)</f>
        <v>0</v>
      </c>
      <c r="P203" s="40">
        <f t="shared" ref="P203:W203" si="203">SUM(P190,P194,P198,P202)</f>
        <v>0</v>
      </c>
      <c r="Q203" s="40">
        <f t="shared" si="203"/>
        <v>0</v>
      </c>
      <c r="R203" s="40">
        <f t="shared" si="203"/>
        <v>0</v>
      </c>
      <c r="S203" s="40">
        <f t="shared" si="203"/>
        <v>0</v>
      </c>
      <c r="T203" s="40">
        <f>(H203+P203)-R203</f>
        <v>0</v>
      </c>
      <c r="U203" s="40">
        <f>(I203+Q203)-S203</f>
        <v>0</v>
      </c>
      <c r="V203" s="40">
        <f t="shared" si="203"/>
        <v>0</v>
      </c>
      <c r="W203" s="40">
        <f t="shared" si="203"/>
        <v>0</v>
      </c>
      <c r="X203" s="42"/>
    </row>
    <row r="204" spans="1:25" ht="36.75" x14ac:dyDescent="0.25">
      <c r="A204" s="30"/>
      <c r="B204" s="30"/>
      <c r="C204" s="30"/>
      <c r="D204" s="26" t="s">
        <v>59</v>
      </c>
      <c r="E204" s="27">
        <f>E203+'2023'!E215</f>
        <v>32370.365000000002</v>
      </c>
      <c r="F204" s="27"/>
      <c r="G204" s="27"/>
      <c r="H204" s="27">
        <f>H203+'2023'!H215</f>
        <v>136034.85802000001</v>
      </c>
      <c r="I204" s="27">
        <f>I203+'2023'!I215</f>
        <v>1227463.5060000001</v>
      </c>
      <c r="J204" s="27">
        <f>J203+'2023'!J215</f>
        <v>154755.67581999997</v>
      </c>
      <c r="K204" s="27">
        <f>K203+'2023'!K215</f>
        <v>1512403.977</v>
      </c>
      <c r="L204" s="27">
        <f>L203+'2023'!L215</f>
        <v>1518370.2823299998</v>
      </c>
      <c r="M204" s="27">
        <f>M203+'2023'!M215</f>
        <v>19836.803319999995</v>
      </c>
      <c r="N204" s="27">
        <f>N203+'2023'!N215</f>
        <v>307841.63200000004</v>
      </c>
      <c r="O204" s="27">
        <f>O203+'2023'!O215</f>
        <v>0</v>
      </c>
      <c r="P204" s="27">
        <f>P203+'2023'!P215</f>
        <v>0</v>
      </c>
      <c r="Q204" s="27">
        <f>Q203+'2023'!Q215</f>
        <v>0</v>
      </c>
      <c r="R204" s="27">
        <f>R203+'2023'!R215</f>
        <v>10484.59</v>
      </c>
      <c r="S204" s="27">
        <f>S203+'2023'!S215</f>
        <v>712182.31</v>
      </c>
      <c r="T204" s="27">
        <f>(H204+P204)-R204</f>
        <v>125550.26802000002</v>
      </c>
      <c r="U204" s="27">
        <f>(I204+Q204)-S204</f>
        <v>515281.196</v>
      </c>
      <c r="V204" s="27">
        <f>V203+'2023'!V215</f>
        <v>0</v>
      </c>
      <c r="W204" s="27">
        <f>W203+'2023'!W215</f>
        <v>0</v>
      </c>
      <c r="X204" s="27"/>
    </row>
    <row r="205" spans="1:25" ht="12.75" customHeight="1" x14ac:dyDescent="0.2">
      <c r="A205" s="300">
        <v>12</v>
      </c>
      <c r="B205" s="294" t="s">
        <v>34</v>
      </c>
      <c r="C205" s="297" t="s">
        <v>31</v>
      </c>
      <c r="D205" s="3" t="s">
        <v>8</v>
      </c>
      <c r="E205" s="58">
        <v>45.006</v>
      </c>
      <c r="F205" s="60">
        <v>6.02</v>
      </c>
      <c r="G205" s="55">
        <v>95</v>
      </c>
      <c r="H205" s="56"/>
      <c r="I205" s="193"/>
      <c r="J205" s="2">
        <f>(E205*F205)</f>
        <v>270.93611999999996</v>
      </c>
      <c r="K205" s="2">
        <f>(E205*G205)</f>
        <v>4275.57</v>
      </c>
      <c r="L205" s="16">
        <f>SUM(J205,K205)</f>
        <v>4546.50612</v>
      </c>
      <c r="M205" s="17">
        <f>SUM(J205-H205)</f>
        <v>270.93611999999996</v>
      </c>
      <c r="N205" s="17">
        <f>SUM(K205-I205)</f>
        <v>4275.57</v>
      </c>
      <c r="O205" s="2"/>
      <c r="P205" s="2"/>
      <c r="Q205" s="2"/>
      <c r="R205" s="2"/>
      <c r="S205" s="60"/>
      <c r="T205" s="61"/>
      <c r="U205" s="61"/>
      <c r="V205" s="62"/>
      <c r="W205" s="1"/>
      <c r="X205" s="15"/>
    </row>
    <row r="206" spans="1:25" x14ac:dyDescent="0.2">
      <c r="A206" s="301"/>
      <c r="B206" s="295"/>
      <c r="C206" s="298"/>
      <c r="D206" s="3" t="s">
        <v>9</v>
      </c>
      <c r="E206" s="58">
        <v>47.12</v>
      </c>
      <c r="F206" s="60">
        <v>6.02</v>
      </c>
      <c r="G206" s="55">
        <v>95</v>
      </c>
      <c r="H206" s="56">
        <v>283.64</v>
      </c>
      <c r="I206" s="193">
        <v>4476.1099999999997</v>
      </c>
      <c r="J206" s="2">
        <f t="shared" ref="J206:J207" si="204">(E206*F206)</f>
        <v>283.66239999999999</v>
      </c>
      <c r="K206" s="2">
        <f t="shared" ref="K206" si="205">(E206*G206)</f>
        <v>4476.3999999999996</v>
      </c>
      <c r="L206" s="16">
        <f t="shared" ref="L206:L207" si="206">SUM(J206,K206)</f>
        <v>4760.0623999999998</v>
      </c>
      <c r="M206" s="17">
        <f t="shared" ref="M206:N207" si="207">SUM(J206-H206)</f>
        <v>2.2400000000004638E-2</v>
      </c>
      <c r="N206" s="17">
        <f t="shared" si="207"/>
        <v>0.28999999999996362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5" x14ac:dyDescent="0.2">
      <c r="A207" s="301"/>
      <c r="B207" s="295"/>
      <c r="C207" s="298"/>
      <c r="D207" s="69" t="s">
        <v>65</v>
      </c>
      <c r="E207" s="57">
        <v>57.29</v>
      </c>
      <c r="F207" s="60">
        <v>6.02</v>
      </c>
      <c r="G207" s="55">
        <v>95</v>
      </c>
      <c r="H207" s="56">
        <v>344.87</v>
      </c>
      <c r="I207" s="193">
        <v>5442.36</v>
      </c>
      <c r="J207" s="16">
        <f t="shared" si="204"/>
        <v>344.88579999999996</v>
      </c>
      <c r="K207" s="16">
        <f>SUM(E207*G207)</f>
        <v>5442.55</v>
      </c>
      <c r="L207" s="16">
        <f t="shared" si="206"/>
        <v>5787.4358000000002</v>
      </c>
      <c r="M207" s="17">
        <f t="shared" si="207"/>
        <v>1.5799999999956071E-2</v>
      </c>
      <c r="N207" s="17">
        <f t="shared" si="207"/>
        <v>0.19000000000050932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5" ht="24" x14ac:dyDescent="0.2">
      <c r="A208" s="301"/>
      <c r="B208" s="295"/>
      <c r="C208" s="298"/>
      <c r="D208" s="23" t="s">
        <v>52</v>
      </c>
      <c r="E208" s="12">
        <f>SUM(E205,E206,E207:E207)</f>
        <v>149.416</v>
      </c>
      <c r="F208" s="12"/>
      <c r="G208" s="12"/>
      <c r="H208" s="12">
        <f t="shared" ref="H208:W208" si="208">SUM(H205,H206,H207:H207)</f>
        <v>628.51</v>
      </c>
      <c r="I208" s="12">
        <f t="shared" si="208"/>
        <v>9918.4699999999993</v>
      </c>
      <c r="J208" s="12">
        <f t="shared" si="208"/>
        <v>899.48432000000003</v>
      </c>
      <c r="K208" s="12">
        <f t="shared" si="208"/>
        <v>14194.52</v>
      </c>
      <c r="L208" s="12">
        <f t="shared" si="208"/>
        <v>15094.00432</v>
      </c>
      <c r="M208" s="12">
        <f t="shared" si="208"/>
        <v>270.97431999999992</v>
      </c>
      <c r="N208" s="12">
        <f t="shared" si="208"/>
        <v>4276.05</v>
      </c>
      <c r="O208" s="12">
        <f t="shared" si="208"/>
        <v>0</v>
      </c>
      <c r="P208" s="12">
        <f t="shared" si="208"/>
        <v>0</v>
      </c>
      <c r="Q208" s="12">
        <f t="shared" si="208"/>
        <v>0</v>
      </c>
      <c r="R208" s="12">
        <f t="shared" si="208"/>
        <v>0</v>
      </c>
      <c r="S208" s="12">
        <f t="shared" si="208"/>
        <v>0</v>
      </c>
      <c r="T208" s="12">
        <f t="shared" si="208"/>
        <v>0</v>
      </c>
      <c r="U208" s="12">
        <f t="shared" si="208"/>
        <v>0</v>
      </c>
      <c r="V208" s="12">
        <f t="shared" si="208"/>
        <v>0</v>
      </c>
      <c r="W208" s="12">
        <f t="shared" si="208"/>
        <v>0</v>
      </c>
      <c r="X208" s="13"/>
    </row>
    <row r="209" spans="1:24" x14ac:dyDescent="0.2">
      <c r="A209" s="301"/>
      <c r="B209" s="295"/>
      <c r="C209" s="298"/>
      <c r="D209" s="3" t="s">
        <v>11</v>
      </c>
      <c r="E209" s="58"/>
      <c r="F209" s="60">
        <v>6.02</v>
      </c>
      <c r="G209" s="55">
        <v>95</v>
      </c>
      <c r="H209" s="56"/>
      <c r="I209" s="193"/>
      <c r="J209" s="2">
        <f>(E209*F209)</f>
        <v>0</v>
      </c>
      <c r="K209" s="2">
        <f>(E209*G209)</f>
        <v>0</v>
      </c>
      <c r="L209" s="16">
        <f>SUM(J209,K209)</f>
        <v>0</v>
      </c>
      <c r="M209" s="17">
        <f>SUM(J209-H209)</f>
        <v>0</v>
      </c>
      <c r="N209" s="17">
        <f>SUM(K209-I209)</f>
        <v>0</v>
      </c>
      <c r="O209" s="2"/>
      <c r="P209" s="2"/>
      <c r="Q209" s="2"/>
      <c r="R209" s="2"/>
      <c r="S209" s="62"/>
      <c r="T209" s="61"/>
      <c r="U209" s="61"/>
      <c r="V209" s="62"/>
      <c r="W209" s="1"/>
      <c r="X209" s="15"/>
    </row>
    <row r="210" spans="1:24" x14ac:dyDescent="0.2">
      <c r="A210" s="301"/>
      <c r="B210" s="295"/>
      <c r="C210" s="298"/>
      <c r="D210" s="3" t="s">
        <v>12</v>
      </c>
      <c r="E210" s="58"/>
      <c r="F210" s="60">
        <v>6.02</v>
      </c>
      <c r="G210" s="55">
        <v>95</v>
      </c>
      <c r="H210" s="56"/>
      <c r="I210" s="56"/>
      <c r="J210" s="2">
        <f>(E210*F210)</f>
        <v>0</v>
      </c>
      <c r="K210" s="2">
        <f t="shared" ref="K210:K211" si="209">(E210*G210)</f>
        <v>0</v>
      </c>
      <c r="L210" s="16">
        <f t="shared" ref="L210:L211" si="210">SUM(J210,K210)</f>
        <v>0</v>
      </c>
      <c r="M210" s="17">
        <f t="shared" ref="M210:N211" si="211">SUM(J210-H210)</f>
        <v>0</v>
      </c>
      <c r="N210" s="17">
        <f t="shared" si="211"/>
        <v>0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4" ht="17.25" customHeight="1" x14ac:dyDescent="0.2">
      <c r="A211" s="301"/>
      <c r="B211" s="296"/>
      <c r="C211" s="298"/>
      <c r="D211" s="3" t="s">
        <v>13</v>
      </c>
      <c r="E211" s="58"/>
      <c r="F211" s="60">
        <v>6.02</v>
      </c>
      <c r="G211" s="55">
        <v>95</v>
      </c>
      <c r="H211" s="56"/>
      <c r="I211" s="56"/>
      <c r="J211" s="2">
        <f>(E211*F211)</f>
        <v>0</v>
      </c>
      <c r="K211" s="2">
        <f t="shared" si="209"/>
        <v>0</v>
      </c>
      <c r="L211" s="16">
        <f t="shared" si="210"/>
        <v>0</v>
      </c>
      <c r="M211" s="17">
        <f t="shared" si="211"/>
        <v>0</v>
      </c>
      <c r="N211" s="17">
        <f t="shared" si="211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4" ht="24" x14ac:dyDescent="0.2">
      <c r="A212" s="301"/>
      <c r="B212" s="234"/>
      <c r="C212" s="298"/>
      <c r="D212" s="23" t="s">
        <v>53</v>
      </c>
      <c r="E212" s="12">
        <f>SUM(E209,E210,E211)</f>
        <v>0</v>
      </c>
      <c r="F212" s="12"/>
      <c r="G212" s="12"/>
      <c r="H212" s="29">
        <f>SUM(H209:H211)</f>
        <v>0</v>
      </c>
      <c r="I212" s="29">
        <f>SUM(I209:I211)</f>
        <v>0</v>
      </c>
      <c r="J212" s="12">
        <f t="shared" ref="J212:W212" si="212">SUM(J209,J210,J211)</f>
        <v>0</v>
      </c>
      <c r="K212" s="12">
        <f t="shared" si="212"/>
        <v>0</v>
      </c>
      <c r="L212" s="12">
        <f t="shared" si="212"/>
        <v>0</v>
      </c>
      <c r="M212" s="12">
        <f t="shared" si="212"/>
        <v>0</v>
      </c>
      <c r="N212" s="12">
        <f t="shared" si="212"/>
        <v>0</v>
      </c>
      <c r="O212" s="12">
        <f t="shared" si="212"/>
        <v>0</v>
      </c>
      <c r="P212" s="12">
        <f t="shared" si="212"/>
        <v>0</v>
      </c>
      <c r="Q212" s="12">
        <f t="shared" si="212"/>
        <v>0</v>
      </c>
      <c r="R212" s="12">
        <f t="shared" si="212"/>
        <v>0</v>
      </c>
      <c r="S212" s="12">
        <f t="shared" si="212"/>
        <v>0</v>
      </c>
      <c r="T212" s="12">
        <f t="shared" si="212"/>
        <v>0</v>
      </c>
      <c r="U212" s="12">
        <f t="shared" si="212"/>
        <v>0</v>
      </c>
      <c r="V212" s="63">
        <f t="shared" si="212"/>
        <v>0</v>
      </c>
      <c r="W212" s="12">
        <f t="shared" si="212"/>
        <v>0</v>
      </c>
      <c r="X212" s="13"/>
    </row>
    <row r="213" spans="1:24" x14ac:dyDescent="0.2">
      <c r="A213" s="301"/>
      <c r="B213" s="294" t="s">
        <v>29</v>
      </c>
      <c r="C213" s="298"/>
      <c r="D213" s="3" t="s">
        <v>14</v>
      </c>
      <c r="E213" s="58"/>
      <c r="F213" s="60">
        <v>6.02</v>
      </c>
      <c r="G213" s="55">
        <v>95</v>
      </c>
      <c r="H213" s="56"/>
      <c r="I213" s="56"/>
      <c r="J213" s="2">
        <f>(E213*F213)</f>
        <v>0</v>
      </c>
      <c r="K213" s="2">
        <f>(E213*G213)</f>
        <v>0</v>
      </c>
      <c r="L213" s="16">
        <f>SUM(J213,K213)</f>
        <v>0</v>
      </c>
      <c r="M213" s="17">
        <f>SUM(J213-H213)</f>
        <v>0</v>
      </c>
      <c r="N213" s="17">
        <f>SUM(K213-I213)</f>
        <v>0</v>
      </c>
      <c r="O213" s="2"/>
      <c r="P213" s="2"/>
      <c r="Q213" s="2"/>
      <c r="R213" s="2"/>
      <c r="S213" s="62"/>
      <c r="T213" s="61"/>
      <c r="U213" s="61"/>
      <c r="V213" s="62"/>
      <c r="W213" s="1"/>
      <c r="X213" s="15"/>
    </row>
    <row r="214" spans="1:24" x14ac:dyDescent="0.2">
      <c r="A214" s="301"/>
      <c r="B214" s="295"/>
      <c r="C214" s="298"/>
      <c r="D214" s="3" t="s">
        <v>15</v>
      </c>
      <c r="E214" s="58"/>
      <c r="F214" s="60">
        <v>6.02</v>
      </c>
      <c r="G214" s="55">
        <v>95</v>
      </c>
      <c r="H214" s="56"/>
      <c r="I214" s="56"/>
      <c r="J214" s="2">
        <f>(E214*F214)</f>
        <v>0</v>
      </c>
      <c r="K214" s="2">
        <f t="shared" ref="K214:K215" si="213">(E214*G214)</f>
        <v>0</v>
      </c>
      <c r="L214" s="16">
        <f t="shared" ref="L214:L215" si="214">SUM(J214,K214)</f>
        <v>0</v>
      </c>
      <c r="M214" s="17">
        <f t="shared" ref="M214:N215" si="215">SUM(J214-H214)</f>
        <v>0</v>
      </c>
      <c r="N214" s="17">
        <f t="shared" si="215"/>
        <v>0</v>
      </c>
      <c r="O214" s="2"/>
      <c r="P214" s="2"/>
      <c r="Q214" s="2"/>
      <c r="R214" s="2"/>
      <c r="S214" s="62"/>
      <c r="T214" s="61"/>
      <c r="U214" s="61"/>
      <c r="V214" s="62"/>
      <c r="W214" s="1"/>
      <c r="X214" s="15"/>
    </row>
    <row r="215" spans="1:24" x14ac:dyDescent="0.2">
      <c r="A215" s="301"/>
      <c r="B215" s="295"/>
      <c r="C215" s="298"/>
      <c r="D215" s="3" t="s">
        <v>16</v>
      </c>
      <c r="E215" s="67"/>
      <c r="F215" s="60">
        <v>6.02</v>
      </c>
      <c r="G215" s="55">
        <v>95</v>
      </c>
      <c r="H215" s="56"/>
      <c r="I215" s="56"/>
      <c r="J215" s="2">
        <f>(E215*F215)</f>
        <v>0</v>
      </c>
      <c r="K215" s="2">
        <f t="shared" si="213"/>
        <v>0</v>
      </c>
      <c r="L215" s="16">
        <f t="shared" si="214"/>
        <v>0</v>
      </c>
      <c r="M215" s="17">
        <f t="shared" si="215"/>
        <v>0</v>
      </c>
      <c r="N215" s="17">
        <f t="shared" si="215"/>
        <v>0</v>
      </c>
      <c r="O215" s="2"/>
      <c r="P215" s="2"/>
      <c r="Q215" s="2"/>
      <c r="R215" s="2"/>
      <c r="S215" s="62"/>
      <c r="T215" s="61"/>
      <c r="U215" s="61"/>
      <c r="V215" s="62"/>
      <c r="W215" s="1"/>
      <c r="X215" s="15"/>
    </row>
    <row r="216" spans="1:24" ht="24" x14ac:dyDescent="0.2">
      <c r="A216" s="301"/>
      <c r="B216" s="295"/>
      <c r="C216" s="298"/>
      <c r="D216" s="23" t="s">
        <v>54</v>
      </c>
      <c r="E216" s="12">
        <f>SUM(E213,E214,E215)</f>
        <v>0</v>
      </c>
      <c r="F216" s="12"/>
      <c r="G216" s="12"/>
      <c r="H216" s="29">
        <f>SUM(H213:H215)</f>
        <v>0</v>
      </c>
      <c r="I216" s="29">
        <f>SUM(I213:I215)</f>
        <v>0</v>
      </c>
      <c r="J216" s="12">
        <f t="shared" ref="J216:W216" si="216">SUM(J213,J214,J215)</f>
        <v>0</v>
      </c>
      <c r="K216" s="12">
        <f t="shared" si="216"/>
        <v>0</v>
      </c>
      <c r="L216" s="12">
        <f t="shared" si="216"/>
        <v>0</v>
      </c>
      <c r="M216" s="12">
        <f t="shared" si="216"/>
        <v>0</v>
      </c>
      <c r="N216" s="12">
        <f t="shared" si="216"/>
        <v>0</v>
      </c>
      <c r="O216" s="12">
        <f t="shared" si="216"/>
        <v>0</v>
      </c>
      <c r="P216" s="12">
        <f t="shared" si="216"/>
        <v>0</v>
      </c>
      <c r="Q216" s="12">
        <f t="shared" si="216"/>
        <v>0</v>
      </c>
      <c r="R216" s="12">
        <f t="shared" si="216"/>
        <v>0</v>
      </c>
      <c r="S216" s="12">
        <f t="shared" si="216"/>
        <v>0</v>
      </c>
      <c r="T216" s="12">
        <f t="shared" si="216"/>
        <v>0</v>
      </c>
      <c r="U216" s="12">
        <f t="shared" si="216"/>
        <v>0</v>
      </c>
      <c r="V216" s="63">
        <f t="shared" si="216"/>
        <v>0</v>
      </c>
      <c r="W216" s="12">
        <f t="shared" si="216"/>
        <v>0</v>
      </c>
      <c r="X216" s="13"/>
    </row>
    <row r="217" spans="1:24" x14ac:dyDescent="0.2">
      <c r="A217" s="301"/>
      <c r="B217" s="295"/>
      <c r="C217" s="298"/>
      <c r="D217" s="3" t="s">
        <v>17</v>
      </c>
      <c r="E217" s="58"/>
      <c r="F217" s="60">
        <v>6.02</v>
      </c>
      <c r="G217" s="55">
        <v>95</v>
      </c>
      <c r="H217" s="56"/>
      <c r="I217" s="56"/>
      <c r="J217" s="2">
        <f>(E217*F217)</f>
        <v>0</v>
      </c>
      <c r="K217" s="2">
        <f>(E217*G217)</f>
        <v>0</v>
      </c>
      <c r="L217" s="16">
        <f>SUM(J217,K217)</f>
        <v>0</v>
      </c>
      <c r="M217" s="17">
        <f>SUM(J217-H217)</f>
        <v>0</v>
      </c>
      <c r="N217" s="17">
        <f>SUM(K217-I217)</f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4" x14ac:dyDescent="0.2">
      <c r="A218" s="301"/>
      <c r="B218" s="295"/>
      <c r="C218" s="298"/>
      <c r="D218" s="3" t="s">
        <v>18</v>
      </c>
      <c r="E218" s="58"/>
      <c r="F218" s="60">
        <v>6.02</v>
      </c>
      <c r="G218" s="55">
        <v>95</v>
      </c>
      <c r="H218" s="56"/>
      <c r="I218" s="56"/>
      <c r="J218" s="2">
        <f>(E218*F218)</f>
        <v>0</v>
      </c>
      <c r="K218" s="2">
        <f t="shared" ref="K218:K219" si="217">(E218*G218)</f>
        <v>0</v>
      </c>
      <c r="L218" s="16">
        <f t="shared" ref="L218:L219" si="218">SUM(J218,K218)</f>
        <v>0</v>
      </c>
      <c r="M218" s="17">
        <f t="shared" ref="M218:N219" si="219">SUM(J218-H218)</f>
        <v>0</v>
      </c>
      <c r="N218" s="17">
        <f t="shared" si="219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4" x14ac:dyDescent="0.2">
      <c r="A219" s="302"/>
      <c r="B219" s="296"/>
      <c r="C219" s="299"/>
      <c r="D219" s="3" t="s">
        <v>19</v>
      </c>
      <c r="E219" s="59"/>
      <c r="F219" s="60">
        <v>6.02</v>
      </c>
      <c r="G219" s="55">
        <v>95</v>
      </c>
      <c r="H219" s="56"/>
      <c r="I219" s="56"/>
      <c r="J219" s="2">
        <f>(E219*F219)</f>
        <v>0</v>
      </c>
      <c r="K219" s="2">
        <f t="shared" si="217"/>
        <v>0</v>
      </c>
      <c r="L219" s="16">
        <f t="shared" si="218"/>
        <v>0</v>
      </c>
      <c r="M219" s="17">
        <f t="shared" si="219"/>
        <v>0</v>
      </c>
      <c r="N219" s="17">
        <f t="shared" si="219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4" ht="24.75" x14ac:dyDescent="0.25">
      <c r="A220" s="4"/>
      <c r="B220" s="4"/>
      <c r="C220" s="4"/>
      <c r="D220" s="23" t="s">
        <v>55</v>
      </c>
      <c r="E220" s="12">
        <f>SUM(E217,E218,E219)</f>
        <v>0</v>
      </c>
      <c r="F220" s="12"/>
      <c r="G220" s="12"/>
      <c r="H220" s="29">
        <f>SUM(H217:H219)</f>
        <v>0</v>
      </c>
      <c r="I220" s="29">
        <f>SUM(I217:I219)</f>
        <v>0</v>
      </c>
      <c r="J220" s="12">
        <f t="shared" ref="J220:W220" si="220">SUM(J217,J218,J219)</f>
        <v>0</v>
      </c>
      <c r="K220" s="12">
        <f t="shared" si="220"/>
        <v>0</v>
      </c>
      <c r="L220" s="12">
        <f t="shared" si="220"/>
        <v>0</v>
      </c>
      <c r="M220" s="12">
        <f t="shared" si="220"/>
        <v>0</v>
      </c>
      <c r="N220" s="12">
        <f t="shared" si="220"/>
        <v>0</v>
      </c>
      <c r="O220" s="12">
        <f t="shared" si="220"/>
        <v>0</v>
      </c>
      <c r="P220" s="12">
        <f t="shared" si="220"/>
        <v>0</v>
      </c>
      <c r="Q220" s="12">
        <f t="shared" si="220"/>
        <v>0</v>
      </c>
      <c r="R220" s="12">
        <f t="shared" si="220"/>
        <v>0</v>
      </c>
      <c r="S220" s="12">
        <f t="shared" si="220"/>
        <v>0</v>
      </c>
      <c r="T220" s="12">
        <f t="shared" si="220"/>
        <v>0</v>
      </c>
      <c r="U220" s="12">
        <f t="shared" si="220"/>
        <v>0</v>
      </c>
      <c r="V220" s="63">
        <f t="shared" si="220"/>
        <v>0</v>
      </c>
      <c r="W220" s="12">
        <f t="shared" si="220"/>
        <v>0</v>
      </c>
      <c r="X220" s="13"/>
    </row>
    <row r="221" spans="1:24" ht="24" x14ac:dyDescent="0.2">
      <c r="A221" s="38"/>
      <c r="B221" s="38"/>
      <c r="C221" s="39"/>
      <c r="D221" s="37" t="s">
        <v>58</v>
      </c>
      <c r="E221" s="40">
        <f>SUM(E208+E212+E216+E220)</f>
        <v>149.416</v>
      </c>
      <c r="F221" s="40"/>
      <c r="G221" s="40"/>
      <c r="H221" s="41">
        <f>SUM(H208,H212,H216,H220)</f>
        <v>628.51</v>
      </c>
      <c r="I221" s="41">
        <f>SUM(I208,I212,I216,I220)</f>
        <v>9918.4699999999993</v>
      </c>
      <c r="J221" s="40">
        <f t="shared" ref="J221:W221" si="221">SUM(J208+J212+J216+J220)</f>
        <v>899.48432000000003</v>
      </c>
      <c r="K221" s="40">
        <f t="shared" si="221"/>
        <v>14194.52</v>
      </c>
      <c r="L221" s="40">
        <f t="shared" si="221"/>
        <v>15094.00432</v>
      </c>
      <c r="M221" s="40">
        <f t="shared" si="221"/>
        <v>270.97431999999992</v>
      </c>
      <c r="N221" s="40">
        <f t="shared" si="221"/>
        <v>4276.05</v>
      </c>
      <c r="O221" s="40">
        <f t="shared" si="221"/>
        <v>0</v>
      </c>
      <c r="P221" s="40">
        <f t="shared" si="221"/>
        <v>0</v>
      </c>
      <c r="Q221" s="40">
        <f t="shared" si="221"/>
        <v>0</v>
      </c>
      <c r="R221" s="40">
        <f t="shared" si="221"/>
        <v>0</v>
      </c>
      <c r="S221" s="40">
        <f t="shared" si="221"/>
        <v>0</v>
      </c>
      <c r="T221" s="40">
        <f>(H221+P221)-R221</f>
        <v>628.51</v>
      </c>
      <c r="U221" s="40">
        <f>(I221+Q221)-S221</f>
        <v>9918.4699999999993</v>
      </c>
      <c r="V221" s="64">
        <f t="shared" si="221"/>
        <v>0</v>
      </c>
      <c r="W221" s="40">
        <f t="shared" si="221"/>
        <v>0</v>
      </c>
      <c r="X221" s="42"/>
    </row>
    <row r="222" spans="1:24" ht="36" x14ac:dyDescent="0.2">
      <c r="A222" s="24"/>
      <c r="B222" s="24"/>
      <c r="C222" s="25"/>
      <c r="D222" s="26" t="s">
        <v>59</v>
      </c>
      <c r="E222" s="27">
        <f>E221+'2023'!E234</f>
        <v>7746.9870000000001</v>
      </c>
      <c r="F222" s="27"/>
      <c r="G222" s="27"/>
      <c r="H222" s="27">
        <f>H221+'2023'!H234</f>
        <v>38532.719819999998</v>
      </c>
      <c r="I222" s="27">
        <f>I221+'2023'!I234</f>
        <v>413042.25199999998</v>
      </c>
      <c r="J222" s="27">
        <f>J221+'2023'!J234</f>
        <v>39494.179250000001</v>
      </c>
      <c r="K222" s="27">
        <f>K221+'2023'!K234</f>
        <v>425016.61600000004</v>
      </c>
      <c r="L222" s="27">
        <f>L221+'2023'!L234</f>
        <v>464510.79525000002</v>
      </c>
      <c r="M222" s="27">
        <f>M221+'2023'!M234</f>
        <v>961.45942999999841</v>
      </c>
      <c r="N222" s="27">
        <f>N221+'2023'!N234</f>
        <v>11974.364000000001</v>
      </c>
      <c r="O222" s="27">
        <f>O221+'2023'!O234</f>
        <v>0</v>
      </c>
      <c r="P222" s="27">
        <f>P221+'2023'!P234</f>
        <v>0</v>
      </c>
      <c r="Q222" s="27">
        <f>Q221+'2023'!Q234</f>
        <v>0</v>
      </c>
      <c r="R222" s="27">
        <f>R221+'2023'!R234</f>
        <v>3247.53</v>
      </c>
      <c r="S222" s="27">
        <f>S221+'2023'!S234</f>
        <v>326135.78000000003</v>
      </c>
      <c r="T222" s="27">
        <f>(H222+P222)-R222</f>
        <v>35285.18982</v>
      </c>
      <c r="U222" s="27">
        <f>(I222+Q222)-S222</f>
        <v>86906.471999999951</v>
      </c>
      <c r="V222" s="27">
        <f>V221+'2023'!V234</f>
        <v>0</v>
      </c>
      <c r="W222" s="27">
        <f>W221+'2023'!W234</f>
        <v>0</v>
      </c>
      <c r="X222" s="27"/>
    </row>
    <row r="223" spans="1:24" x14ac:dyDescent="0.2">
      <c r="A223" s="291">
        <v>13</v>
      </c>
      <c r="B223" s="294" t="s">
        <v>35</v>
      </c>
      <c r="C223" s="297" t="s">
        <v>28</v>
      </c>
      <c r="D223" s="3" t="s">
        <v>8</v>
      </c>
      <c r="E223" s="58">
        <v>96.08</v>
      </c>
      <c r="F223" s="60">
        <v>6.02</v>
      </c>
      <c r="G223" s="55">
        <v>95</v>
      </c>
      <c r="H223" s="56">
        <v>578.40159999999992</v>
      </c>
      <c r="I223" s="193">
        <v>9127.6</v>
      </c>
      <c r="J223" s="2">
        <f>(E223*F223)</f>
        <v>578.40159999999992</v>
      </c>
      <c r="K223" s="2">
        <f>(E223*G223)</f>
        <v>9127.6</v>
      </c>
      <c r="L223" s="16">
        <f>SUM(J223,K223)</f>
        <v>9706.0015999999996</v>
      </c>
      <c r="M223" s="17">
        <f>SUM(J223-H223)</f>
        <v>0</v>
      </c>
      <c r="N223" s="17">
        <f>SUM(K223-I223)</f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4" x14ac:dyDescent="0.2">
      <c r="A224" s="292"/>
      <c r="B224" s="295"/>
      <c r="C224" s="298"/>
      <c r="D224" s="3" t="s">
        <v>9</v>
      </c>
      <c r="E224" s="59">
        <v>163.65</v>
      </c>
      <c r="F224" s="60">
        <v>6.02</v>
      </c>
      <c r="G224" s="55">
        <v>95</v>
      </c>
      <c r="H224" s="56">
        <v>985.15</v>
      </c>
      <c r="I224" s="193">
        <v>15546.75</v>
      </c>
      <c r="J224" s="2">
        <f>(E224*F224)</f>
        <v>985.173</v>
      </c>
      <c r="K224" s="2">
        <f t="shared" ref="K224:K225" si="222">(E224*G224)</f>
        <v>15546.75</v>
      </c>
      <c r="L224" s="16">
        <f t="shared" ref="L224:L225" si="223">SUM(J224,K224)</f>
        <v>16531.922999999999</v>
      </c>
      <c r="M224" s="17">
        <f t="shared" ref="M224:N225" si="224">SUM(J224-H224)</f>
        <v>2.3000000000024556E-2</v>
      </c>
      <c r="N224" s="17">
        <f t="shared" si="224"/>
        <v>0</v>
      </c>
      <c r="O224" s="2"/>
      <c r="P224" s="2"/>
      <c r="Q224" s="2"/>
      <c r="R224" s="2"/>
      <c r="S224" s="62"/>
      <c r="T224" s="61"/>
      <c r="U224" s="61"/>
      <c r="V224" s="62"/>
      <c r="W224" s="1"/>
      <c r="X224" s="15"/>
    </row>
    <row r="225" spans="1:24" x14ac:dyDescent="0.2">
      <c r="A225" s="292"/>
      <c r="B225" s="295"/>
      <c r="C225" s="298"/>
      <c r="D225" s="69" t="s">
        <v>65</v>
      </c>
      <c r="E225" s="59">
        <v>36.380000000000003</v>
      </c>
      <c r="F225" s="60">
        <v>6.02</v>
      </c>
      <c r="G225" s="55">
        <v>95</v>
      </c>
      <c r="H225" s="56">
        <v>219.0076</v>
      </c>
      <c r="I225" s="193">
        <v>3456.1000000000004</v>
      </c>
      <c r="J225" s="2">
        <f>(E225*F225)</f>
        <v>219.0076</v>
      </c>
      <c r="K225" s="2">
        <f>(E225*G225)</f>
        <v>3456.1000000000004</v>
      </c>
      <c r="L225" s="16">
        <f t="shared" si="223"/>
        <v>3675.1076000000003</v>
      </c>
      <c r="M225" s="17">
        <f t="shared" si="224"/>
        <v>0</v>
      </c>
      <c r="N225" s="17">
        <f t="shared" si="224"/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ht="24" x14ac:dyDescent="0.2">
      <c r="A226" s="292"/>
      <c r="B226" s="295"/>
      <c r="C226" s="298"/>
      <c r="D226" s="23" t="s">
        <v>52</v>
      </c>
      <c r="E226" s="12">
        <f>SUM(E223,E224,E225:E225)</f>
        <v>296.11</v>
      </c>
      <c r="F226" s="12"/>
      <c r="G226" s="12"/>
      <c r="H226" s="12">
        <f t="shared" ref="H226:W226" si="225">SUM(H223,H224,H225:H225)</f>
        <v>1782.5591999999997</v>
      </c>
      <c r="I226" s="12">
        <f t="shared" si="225"/>
        <v>28130.449999999997</v>
      </c>
      <c r="J226" s="12">
        <f t="shared" si="225"/>
        <v>1782.5821999999998</v>
      </c>
      <c r="K226" s="12">
        <f t="shared" si="225"/>
        <v>28130.449999999997</v>
      </c>
      <c r="L226" s="12">
        <f t="shared" si="225"/>
        <v>29913.032199999998</v>
      </c>
      <c r="M226" s="12">
        <f t="shared" si="225"/>
        <v>2.3000000000024556E-2</v>
      </c>
      <c r="N226" s="12">
        <f t="shared" si="225"/>
        <v>0</v>
      </c>
      <c r="O226" s="12">
        <f t="shared" si="225"/>
        <v>0</v>
      </c>
      <c r="P226" s="12">
        <f t="shared" si="225"/>
        <v>0</v>
      </c>
      <c r="Q226" s="12">
        <f t="shared" si="225"/>
        <v>0</v>
      </c>
      <c r="R226" s="12">
        <f t="shared" si="225"/>
        <v>0</v>
      </c>
      <c r="S226" s="12">
        <f t="shared" si="225"/>
        <v>0</v>
      </c>
      <c r="T226" s="12">
        <f t="shared" si="225"/>
        <v>0</v>
      </c>
      <c r="U226" s="12">
        <f t="shared" si="225"/>
        <v>0</v>
      </c>
      <c r="V226" s="12">
        <f t="shared" si="225"/>
        <v>0</v>
      </c>
      <c r="W226" s="12">
        <f t="shared" si="225"/>
        <v>0</v>
      </c>
      <c r="X226" s="13"/>
    </row>
    <row r="227" spans="1:24" x14ac:dyDescent="0.2">
      <c r="A227" s="292"/>
      <c r="B227" s="295"/>
      <c r="C227" s="298"/>
      <c r="D227" s="3" t="s">
        <v>11</v>
      </c>
      <c r="E227" s="58"/>
      <c r="F227" s="60">
        <v>6.02</v>
      </c>
      <c r="G227" s="55">
        <v>95</v>
      </c>
      <c r="H227" s="56"/>
      <c r="I227" s="193"/>
      <c r="J227" s="2">
        <f>(E227*F227)</f>
        <v>0</v>
      </c>
      <c r="K227" s="2">
        <f>(E227*G227)</f>
        <v>0</v>
      </c>
      <c r="L227" s="16">
        <f>SUM(J227,K227)</f>
        <v>0</v>
      </c>
      <c r="M227" s="17">
        <f>SUM(J227-H227)</f>
        <v>0</v>
      </c>
      <c r="N227" s="17">
        <f>SUM(K227-I227)</f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x14ac:dyDescent="0.2">
      <c r="A228" s="292"/>
      <c r="B228" s="295"/>
      <c r="C228" s="298"/>
      <c r="D228" s="3" t="s">
        <v>12</v>
      </c>
      <c r="E228" s="58"/>
      <c r="F228" s="60">
        <v>6.02</v>
      </c>
      <c r="G228" s="55">
        <v>95</v>
      </c>
      <c r="H228" s="56"/>
      <c r="I228" s="56"/>
      <c r="J228" s="2">
        <f>(E228*F228)</f>
        <v>0</v>
      </c>
      <c r="K228" s="2">
        <f t="shared" ref="K228:K229" si="226">(E228*G228)</f>
        <v>0</v>
      </c>
      <c r="L228" s="16">
        <f t="shared" ref="L228:L229" si="227">SUM(J228,K228)</f>
        <v>0</v>
      </c>
      <c r="M228" s="17">
        <f t="shared" ref="M228:N229" si="228">SUM(J228-H228)</f>
        <v>0</v>
      </c>
      <c r="N228" s="17">
        <f t="shared" si="228"/>
        <v>0</v>
      </c>
      <c r="O228" s="2"/>
      <c r="P228" s="2"/>
      <c r="Q228" s="2"/>
      <c r="R228" s="2"/>
      <c r="S228" s="62"/>
      <c r="T228" s="61"/>
      <c r="U228" s="61"/>
      <c r="V228" s="62"/>
      <c r="W228" s="1"/>
      <c r="X228" s="15"/>
    </row>
    <row r="229" spans="1:24" x14ac:dyDescent="0.2">
      <c r="A229" s="292"/>
      <c r="B229" s="296"/>
      <c r="C229" s="298"/>
      <c r="D229" s="3" t="s">
        <v>13</v>
      </c>
      <c r="E229" s="58"/>
      <c r="F229" s="60">
        <v>6.02</v>
      </c>
      <c r="G229" s="55">
        <v>95</v>
      </c>
      <c r="H229" s="56"/>
      <c r="I229" s="56"/>
      <c r="J229" s="2">
        <f>(E229*F229)</f>
        <v>0</v>
      </c>
      <c r="K229" s="2">
        <f t="shared" si="226"/>
        <v>0</v>
      </c>
      <c r="L229" s="16">
        <f t="shared" si="227"/>
        <v>0</v>
      </c>
      <c r="M229" s="17">
        <f t="shared" si="228"/>
        <v>0</v>
      </c>
      <c r="N229" s="17">
        <f t="shared" si="228"/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ht="24" x14ac:dyDescent="0.2">
      <c r="A230" s="292"/>
      <c r="B230" s="234"/>
      <c r="C230" s="298"/>
      <c r="D230" s="23" t="s">
        <v>53</v>
      </c>
      <c r="E230" s="12">
        <f>SUM(E227,E228,E229)</f>
        <v>0</v>
      </c>
      <c r="F230" s="12"/>
      <c r="G230" s="12"/>
      <c r="H230" s="12">
        <f t="shared" ref="H230:W230" si="229">SUM(H227,H228,H229)</f>
        <v>0</v>
      </c>
      <c r="I230" s="12">
        <f t="shared" si="229"/>
        <v>0</v>
      </c>
      <c r="J230" s="12">
        <f t="shared" si="229"/>
        <v>0</v>
      </c>
      <c r="K230" s="12">
        <f t="shared" si="229"/>
        <v>0</v>
      </c>
      <c r="L230" s="12">
        <f t="shared" si="229"/>
        <v>0</v>
      </c>
      <c r="M230" s="12">
        <f t="shared" si="229"/>
        <v>0</v>
      </c>
      <c r="N230" s="12">
        <f t="shared" si="229"/>
        <v>0</v>
      </c>
      <c r="O230" s="12">
        <f t="shared" si="229"/>
        <v>0</v>
      </c>
      <c r="P230" s="12">
        <f t="shared" si="229"/>
        <v>0</v>
      </c>
      <c r="Q230" s="12">
        <f t="shared" si="229"/>
        <v>0</v>
      </c>
      <c r="R230" s="12">
        <f t="shared" si="229"/>
        <v>0</v>
      </c>
      <c r="S230" s="12">
        <f t="shared" si="229"/>
        <v>0</v>
      </c>
      <c r="T230" s="12">
        <f t="shared" si="229"/>
        <v>0</v>
      </c>
      <c r="U230" s="12">
        <f t="shared" si="229"/>
        <v>0</v>
      </c>
      <c r="V230" s="63">
        <f t="shared" si="229"/>
        <v>0</v>
      </c>
      <c r="W230" s="12">
        <f t="shared" si="229"/>
        <v>0</v>
      </c>
      <c r="X230" s="13"/>
    </row>
    <row r="231" spans="1:24" x14ac:dyDescent="0.2">
      <c r="A231" s="292"/>
      <c r="B231" s="294" t="s">
        <v>29</v>
      </c>
      <c r="C231" s="298"/>
      <c r="D231" s="3" t="s">
        <v>14</v>
      </c>
      <c r="E231" s="58"/>
      <c r="F231" s="60">
        <v>6.02</v>
      </c>
      <c r="G231" s="55">
        <v>95</v>
      </c>
      <c r="H231" s="56"/>
      <c r="I231" s="56"/>
      <c r="J231" s="2">
        <f>(E231*F231)</f>
        <v>0</v>
      </c>
      <c r="K231" s="2">
        <f>(E231*G231)</f>
        <v>0</v>
      </c>
      <c r="L231" s="16">
        <f>SUM(J231,K231)</f>
        <v>0</v>
      </c>
      <c r="M231" s="17">
        <f>SUM(J231-H231)</f>
        <v>0</v>
      </c>
      <c r="N231" s="17">
        <f>SUM(K231-I231)</f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x14ac:dyDescent="0.2">
      <c r="A232" s="292"/>
      <c r="B232" s="295"/>
      <c r="C232" s="298"/>
      <c r="D232" s="3" t="s">
        <v>15</v>
      </c>
      <c r="E232" s="58"/>
      <c r="F232" s="60">
        <v>6.02</v>
      </c>
      <c r="G232" s="55">
        <v>95</v>
      </c>
      <c r="H232" s="56"/>
      <c r="I232" s="56"/>
      <c r="J232" s="2">
        <f>(E232*F232)</f>
        <v>0</v>
      </c>
      <c r="K232" s="2">
        <f t="shared" ref="K232:K233" si="230">(E232*G232)</f>
        <v>0</v>
      </c>
      <c r="L232" s="16">
        <f t="shared" ref="L232:L233" si="231">SUM(J232,K232)</f>
        <v>0</v>
      </c>
      <c r="M232" s="17">
        <f t="shared" ref="M232:N233" si="232">SUM(J232-H232)</f>
        <v>0</v>
      </c>
      <c r="N232" s="17">
        <f t="shared" si="232"/>
        <v>0</v>
      </c>
      <c r="O232" s="2"/>
      <c r="P232" s="2"/>
      <c r="Q232" s="2"/>
      <c r="R232" s="2"/>
      <c r="S232" s="62"/>
      <c r="T232" s="61"/>
      <c r="U232" s="61"/>
      <c r="V232" s="62"/>
      <c r="W232" s="1"/>
      <c r="X232" s="15"/>
    </row>
    <row r="233" spans="1:24" x14ac:dyDescent="0.2">
      <c r="A233" s="292"/>
      <c r="B233" s="295"/>
      <c r="C233" s="298"/>
      <c r="D233" s="3" t="s">
        <v>16</v>
      </c>
      <c r="E233" s="67"/>
      <c r="F233" s="60">
        <v>6.02</v>
      </c>
      <c r="G233" s="55">
        <v>95</v>
      </c>
      <c r="H233" s="56"/>
      <c r="I233" s="56"/>
      <c r="J233" s="2">
        <f>(E233*F233)</f>
        <v>0</v>
      </c>
      <c r="K233" s="2">
        <f t="shared" si="230"/>
        <v>0</v>
      </c>
      <c r="L233" s="16">
        <f t="shared" si="231"/>
        <v>0</v>
      </c>
      <c r="M233" s="17">
        <f t="shared" si="232"/>
        <v>0</v>
      </c>
      <c r="N233" s="17">
        <f t="shared" si="232"/>
        <v>0</v>
      </c>
      <c r="O233" s="2"/>
      <c r="P233" s="2"/>
      <c r="Q233" s="2"/>
      <c r="R233" s="2"/>
      <c r="S233" s="62"/>
      <c r="T233" s="61"/>
      <c r="U233" s="61"/>
      <c r="V233" s="62"/>
      <c r="W233" s="1"/>
      <c r="X233" s="15"/>
    </row>
    <row r="234" spans="1:24" ht="24" x14ac:dyDescent="0.2">
      <c r="A234" s="292"/>
      <c r="B234" s="295"/>
      <c r="C234" s="298"/>
      <c r="D234" s="23" t="s">
        <v>54</v>
      </c>
      <c r="E234" s="12">
        <f>SUM(E231,E232,E233)</f>
        <v>0</v>
      </c>
      <c r="F234" s="12"/>
      <c r="G234" s="12"/>
      <c r="H234" s="12">
        <f t="shared" ref="H234:W234" si="233">SUM(H231,H232,H233)</f>
        <v>0</v>
      </c>
      <c r="I234" s="12">
        <f t="shared" si="233"/>
        <v>0</v>
      </c>
      <c r="J234" s="12">
        <f t="shared" si="233"/>
        <v>0</v>
      </c>
      <c r="K234" s="12">
        <f t="shared" si="233"/>
        <v>0</v>
      </c>
      <c r="L234" s="12">
        <f t="shared" si="233"/>
        <v>0</v>
      </c>
      <c r="M234" s="12">
        <f t="shared" si="233"/>
        <v>0</v>
      </c>
      <c r="N234" s="12">
        <f t="shared" si="233"/>
        <v>0</v>
      </c>
      <c r="O234" s="12">
        <f t="shared" si="233"/>
        <v>0</v>
      </c>
      <c r="P234" s="12">
        <f t="shared" si="233"/>
        <v>0</v>
      </c>
      <c r="Q234" s="12">
        <f t="shared" si="233"/>
        <v>0</v>
      </c>
      <c r="R234" s="12">
        <f t="shared" si="233"/>
        <v>0</v>
      </c>
      <c r="S234" s="12">
        <f t="shared" si="233"/>
        <v>0</v>
      </c>
      <c r="T234" s="12">
        <f t="shared" si="233"/>
        <v>0</v>
      </c>
      <c r="U234" s="12">
        <f t="shared" si="233"/>
        <v>0</v>
      </c>
      <c r="V234" s="63">
        <f t="shared" si="233"/>
        <v>0</v>
      </c>
      <c r="W234" s="12">
        <f t="shared" si="233"/>
        <v>0</v>
      </c>
      <c r="X234" s="13"/>
    </row>
    <row r="235" spans="1:24" x14ac:dyDescent="0.2">
      <c r="A235" s="292"/>
      <c r="B235" s="295"/>
      <c r="C235" s="298"/>
      <c r="D235" s="3" t="s">
        <v>17</v>
      </c>
      <c r="E235" s="58"/>
      <c r="F235" s="60">
        <v>6.02</v>
      </c>
      <c r="G235" s="55">
        <v>95</v>
      </c>
      <c r="H235" s="56"/>
      <c r="I235" s="56"/>
      <c r="J235" s="2">
        <f>(E235*F235)</f>
        <v>0</v>
      </c>
      <c r="K235" s="2">
        <f>(E235*G235)</f>
        <v>0</v>
      </c>
      <c r="L235" s="16">
        <f>SUM(J235,K235)</f>
        <v>0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292"/>
      <c r="B236" s="295"/>
      <c r="C236" s="298"/>
      <c r="D236" s="3" t="s">
        <v>18</v>
      </c>
      <c r="E236" s="58"/>
      <c r="F236" s="60">
        <v>6.02</v>
      </c>
      <c r="G236" s="55">
        <v>95</v>
      </c>
      <c r="H236" s="56"/>
      <c r="I236" s="56"/>
      <c r="J236" s="2">
        <f>(E236*F236)</f>
        <v>0</v>
      </c>
      <c r="K236" s="2">
        <f t="shared" ref="K236:K237" si="234">(E236*G236)</f>
        <v>0</v>
      </c>
      <c r="L236" s="16">
        <f t="shared" ref="L236:L237" si="235">SUM(J236,K236)</f>
        <v>0</v>
      </c>
      <c r="M236" s="17">
        <f t="shared" ref="M236:N237" si="236">SUM(J236-H236)</f>
        <v>0</v>
      </c>
      <c r="N236" s="17">
        <f t="shared" si="236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293"/>
      <c r="B237" s="296"/>
      <c r="C237" s="299"/>
      <c r="D237" s="3" t="s">
        <v>19</v>
      </c>
      <c r="E237" s="59"/>
      <c r="F237" s="60">
        <v>6.02</v>
      </c>
      <c r="G237" s="55">
        <v>95</v>
      </c>
      <c r="H237" s="56"/>
      <c r="I237" s="56"/>
      <c r="J237" s="2">
        <f>(E237*F237)</f>
        <v>0</v>
      </c>
      <c r="K237" s="2">
        <f t="shared" si="234"/>
        <v>0</v>
      </c>
      <c r="L237" s="16">
        <f t="shared" si="235"/>
        <v>0</v>
      </c>
      <c r="M237" s="17">
        <f t="shared" si="236"/>
        <v>0</v>
      </c>
      <c r="N237" s="17">
        <f t="shared" si="236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x14ac:dyDescent="0.2">
      <c r="A238" s="10"/>
      <c r="B238" s="10"/>
      <c r="C238" s="10"/>
      <c r="D238" s="23" t="s">
        <v>55</v>
      </c>
      <c r="E238" s="12">
        <f>SUM(E235,E236,E237)</f>
        <v>0</v>
      </c>
      <c r="F238" s="12"/>
      <c r="G238" s="12"/>
      <c r="H238" s="12">
        <f t="shared" ref="H238:W238" si="237">SUM(H235,H236,H237)</f>
        <v>0</v>
      </c>
      <c r="I238" s="12">
        <f t="shared" si="237"/>
        <v>0</v>
      </c>
      <c r="J238" s="12">
        <f t="shared" si="237"/>
        <v>0</v>
      </c>
      <c r="K238" s="12">
        <f t="shared" si="237"/>
        <v>0</v>
      </c>
      <c r="L238" s="12">
        <f t="shared" si="237"/>
        <v>0</v>
      </c>
      <c r="M238" s="12">
        <f t="shared" si="237"/>
        <v>0</v>
      </c>
      <c r="N238" s="12">
        <f t="shared" si="237"/>
        <v>0</v>
      </c>
      <c r="O238" s="12">
        <f t="shared" si="237"/>
        <v>0</v>
      </c>
      <c r="P238" s="12">
        <f t="shared" si="237"/>
        <v>0</v>
      </c>
      <c r="Q238" s="12">
        <f t="shared" si="237"/>
        <v>0</v>
      </c>
      <c r="R238" s="12">
        <f t="shared" si="237"/>
        <v>0</v>
      </c>
      <c r="S238" s="12">
        <f t="shared" si="237"/>
        <v>0</v>
      </c>
      <c r="T238" s="12">
        <f t="shared" si="237"/>
        <v>0</v>
      </c>
      <c r="U238" s="12">
        <f t="shared" si="237"/>
        <v>0</v>
      </c>
      <c r="V238" s="63">
        <f t="shared" si="237"/>
        <v>0</v>
      </c>
      <c r="W238" s="12">
        <f t="shared" si="237"/>
        <v>0</v>
      </c>
      <c r="X238" s="13"/>
    </row>
    <row r="239" spans="1:24" ht="24" x14ac:dyDescent="0.2">
      <c r="A239" s="38"/>
      <c r="B239" s="38"/>
      <c r="C239" s="39"/>
      <c r="D239" s="37" t="s">
        <v>58</v>
      </c>
      <c r="E239" s="40">
        <f>SUM(E226+E230+E234+E238)</f>
        <v>296.11</v>
      </c>
      <c r="F239" s="40"/>
      <c r="G239" s="40"/>
      <c r="H239" s="40">
        <f>SUM(H226+H230+H234+H238)</f>
        <v>1782.5591999999997</v>
      </c>
      <c r="I239" s="40">
        <f t="shared" ref="I239" si="238">SUM(I226+I230+I234+I238)</f>
        <v>28130.449999999997</v>
      </c>
      <c r="J239" s="40">
        <f>SUM(J226,J230,J234,J238)</f>
        <v>1782.5821999999998</v>
      </c>
      <c r="K239" s="40">
        <f>SUM(K238,K234,K230,K226)</f>
        <v>28130.449999999997</v>
      </c>
      <c r="L239" s="40">
        <f t="shared" ref="L239:W239" si="239">SUM(L226+L230+L234+L238)</f>
        <v>29913.032199999998</v>
      </c>
      <c r="M239" s="40">
        <f t="shared" si="239"/>
        <v>2.3000000000024556E-2</v>
      </c>
      <c r="N239" s="40">
        <f t="shared" si="239"/>
        <v>0</v>
      </c>
      <c r="O239" s="40">
        <f t="shared" si="239"/>
        <v>0</v>
      </c>
      <c r="P239" s="40">
        <f t="shared" si="239"/>
        <v>0</v>
      </c>
      <c r="Q239" s="40">
        <f t="shared" si="239"/>
        <v>0</v>
      </c>
      <c r="R239" s="40">
        <f t="shared" si="239"/>
        <v>0</v>
      </c>
      <c r="S239" s="40">
        <f t="shared" si="239"/>
        <v>0</v>
      </c>
      <c r="T239" s="40">
        <f>(H239+P239)-R239</f>
        <v>1782.5591999999997</v>
      </c>
      <c r="U239" s="40">
        <f>(I239+Q239)-S239</f>
        <v>28130.449999999997</v>
      </c>
      <c r="V239" s="64">
        <f t="shared" si="239"/>
        <v>0</v>
      </c>
      <c r="W239" s="40">
        <f t="shared" si="239"/>
        <v>0</v>
      </c>
      <c r="X239" s="42"/>
    </row>
    <row r="240" spans="1:24" ht="36" x14ac:dyDescent="0.2">
      <c r="A240" s="24"/>
      <c r="B240" s="24"/>
      <c r="C240" s="25"/>
      <c r="D240" s="26" t="s">
        <v>59</v>
      </c>
      <c r="E240" s="27">
        <f>E239+'2023'!E253</f>
        <v>21930.906000000003</v>
      </c>
      <c r="F240" s="27"/>
      <c r="G240" s="27"/>
      <c r="H240" s="27">
        <f>H239+'2023'!H253</f>
        <v>110962.67849999999</v>
      </c>
      <c r="I240" s="27">
        <f>I239+'2023'!I253</f>
        <v>1331157.7649999999</v>
      </c>
      <c r="J240" s="27">
        <f>J239+'2023'!J253</f>
        <v>113438.76751999999</v>
      </c>
      <c r="K240" s="27">
        <f>K239+'2023'!K253</f>
        <v>1359538.92</v>
      </c>
      <c r="L240" s="27">
        <f>L239+'2023'!L253</f>
        <v>1472977.6875199999</v>
      </c>
      <c r="M240" s="27">
        <f>M239+'2023'!M253</f>
        <v>2476.1034799999966</v>
      </c>
      <c r="N240" s="27">
        <f>N239+'2023'!N253</f>
        <v>28381.169000000002</v>
      </c>
      <c r="O240" s="27">
        <f>O239+'2023'!O253</f>
        <v>0</v>
      </c>
      <c r="P240" s="27">
        <f>P239+'2023'!P253</f>
        <v>0</v>
      </c>
      <c r="Q240" s="27">
        <f>Q239+'2023'!Q253</f>
        <v>0</v>
      </c>
      <c r="R240" s="27">
        <f>R239+'2023'!R253</f>
        <v>0</v>
      </c>
      <c r="S240" s="27">
        <f>S239+'2023'!S253</f>
        <v>818166</v>
      </c>
      <c r="T240" s="27">
        <f>(H240+P240)-R240</f>
        <v>110962.67849999999</v>
      </c>
      <c r="U240" s="27">
        <f>(I240+Q240)-S240</f>
        <v>512991.7649999999</v>
      </c>
      <c r="V240" s="27">
        <f>V239+'2023'!V253</f>
        <v>0</v>
      </c>
      <c r="W240" s="27">
        <f>W239+'2023'!W253</f>
        <v>0</v>
      </c>
      <c r="X240" s="27"/>
    </row>
    <row r="241" spans="1:24" x14ac:dyDescent="0.2">
      <c r="A241" s="291">
        <v>14</v>
      </c>
      <c r="B241" s="294" t="s">
        <v>35</v>
      </c>
      <c r="C241" s="297" t="s">
        <v>22</v>
      </c>
      <c r="D241" s="3" t="s">
        <v>8</v>
      </c>
      <c r="E241" s="58">
        <v>254.18100000000001</v>
      </c>
      <c r="F241" s="60">
        <v>6.02</v>
      </c>
      <c r="G241" s="55">
        <v>95</v>
      </c>
      <c r="H241" s="56">
        <v>1530.1696199999999</v>
      </c>
      <c r="I241" s="193">
        <v>24147.195</v>
      </c>
      <c r="J241" s="2">
        <f>(E241*F241)</f>
        <v>1530.1696199999999</v>
      </c>
      <c r="K241" s="2">
        <f>(E241*G241)</f>
        <v>24147.195</v>
      </c>
      <c r="L241" s="16">
        <f>SUM(J241,K241)</f>
        <v>25677.36462</v>
      </c>
      <c r="M241" s="17">
        <f>SUM(J241-H241)</f>
        <v>0</v>
      </c>
      <c r="N241" s="17">
        <f>SUM(K241-I241)</f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292"/>
      <c r="B242" s="295"/>
      <c r="C242" s="298"/>
      <c r="D242" s="3" t="s">
        <v>9</v>
      </c>
      <c r="E242" s="59">
        <v>246.87</v>
      </c>
      <c r="F242" s="60">
        <v>6.02</v>
      </c>
      <c r="G242" s="55">
        <v>95</v>
      </c>
      <c r="H242" s="56">
        <v>1486.14</v>
      </c>
      <c r="I242" s="193">
        <v>23452.42</v>
      </c>
      <c r="J242" s="2">
        <f>(E242*F242)</f>
        <v>1486.1573999999998</v>
      </c>
      <c r="K242" s="2">
        <f t="shared" ref="K242" si="240">(E242*G242)</f>
        <v>23452.65</v>
      </c>
      <c r="L242" s="16">
        <f t="shared" ref="L242:L243" si="241">SUM(J242,K242)</f>
        <v>24938.807400000002</v>
      </c>
      <c r="M242" s="17">
        <f t="shared" ref="M242:N243" si="242">SUM(J242-H242)</f>
        <v>1.7399999999724969E-2</v>
      </c>
      <c r="N242" s="17">
        <f t="shared" si="242"/>
        <v>0.23000000000320142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x14ac:dyDescent="0.2">
      <c r="A243" s="292"/>
      <c r="B243" s="295"/>
      <c r="C243" s="298"/>
      <c r="D243" s="69" t="s">
        <v>65</v>
      </c>
      <c r="E243" s="57">
        <v>262.18</v>
      </c>
      <c r="F243" s="60">
        <v>6.02</v>
      </c>
      <c r="G243" s="55">
        <v>95</v>
      </c>
      <c r="H243" s="56">
        <v>1578.3</v>
      </c>
      <c r="I243" s="193">
        <v>24906.720000000001</v>
      </c>
      <c r="J243" s="16">
        <f t="shared" ref="J243" si="243">(E243*F243)</f>
        <v>1578.3235999999999</v>
      </c>
      <c r="K243" s="16">
        <f>SUM(E243*G243)</f>
        <v>24907.100000000002</v>
      </c>
      <c r="L243" s="16">
        <f t="shared" si="241"/>
        <v>26485.423600000002</v>
      </c>
      <c r="M243" s="17">
        <f t="shared" si="242"/>
        <v>2.3599999999987631E-2</v>
      </c>
      <c r="N243" s="17">
        <f t="shared" si="242"/>
        <v>0.38000000000101863</v>
      </c>
      <c r="O243" s="2"/>
      <c r="P243" s="2"/>
      <c r="Q243" s="2"/>
      <c r="R243" s="2"/>
      <c r="S243" s="62"/>
      <c r="T243" s="61"/>
      <c r="U243" s="61"/>
      <c r="V243" s="62"/>
      <c r="W243" s="1"/>
      <c r="X243" s="15"/>
    </row>
    <row r="244" spans="1:24" ht="24" x14ac:dyDescent="0.2">
      <c r="A244" s="292"/>
      <c r="B244" s="295"/>
      <c r="C244" s="298"/>
      <c r="D244" s="23" t="s">
        <v>52</v>
      </c>
      <c r="E244" s="12">
        <f>SUM(E241:E243)</f>
        <v>763.23099999999999</v>
      </c>
      <c r="F244" s="12"/>
      <c r="G244" s="12"/>
      <c r="H244" s="12">
        <f t="shared" ref="H244:W244" si="244">SUM(H241:H243)</f>
        <v>4594.6096200000002</v>
      </c>
      <c r="I244" s="12">
        <f t="shared" si="244"/>
        <v>72506.334999999992</v>
      </c>
      <c r="J244" s="12">
        <f t="shared" si="244"/>
        <v>4594.6506199999994</v>
      </c>
      <c r="K244" s="12">
        <f t="shared" si="244"/>
        <v>72506.945000000007</v>
      </c>
      <c r="L244" s="12">
        <f t="shared" si="244"/>
        <v>77101.595620000007</v>
      </c>
      <c r="M244" s="12">
        <f t="shared" si="244"/>
        <v>4.09999999997126E-2</v>
      </c>
      <c r="N244" s="12">
        <f t="shared" si="244"/>
        <v>0.61000000000422006</v>
      </c>
      <c r="O244" s="12">
        <f t="shared" si="244"/>
        <v>0</v>
      </c>
      <c r="P244" s="12">
        <f t="shared" si="244"/>
        <v>0</v>
      </c>
      <c r="Q244" s="12">
        <f t="shared" si="244"/>
        <v>0</v>
      </c>
      <c r="R244" s="12">
        <f t="shared" si="244"/>
        <v>0</v>
      </c>
      <c r="S244" s="12">
        <f t="shared" si="244"/>
        <v>0</v>
      </c>
      <c r="T244" s="12">
        <f t="shared" si="244"/>
        <v>0</v>
      </c>
      <c r="U244" s="12">
        <f t="shared" si="244"/>
        <v>0</v>
      </c>
      <c r="V244" s="12">
        <f t="shared" si="244"/>
        <v>0</v>
      </c>
      <c r="W244" s="12">
        <f t="shared" si="244"/>
        <v>0</v>
      </c>
      <c r="X244" s="13"/>
    </row>
    <row r="245" spans="1:24" x14ac:dyDescent="0.2">
      <c r="A245" s="292"/>
      <c r="B245" s="295"/>
      <c r="C245" s="298"/>
      <c r="D245" s="3" t="s">
        <v>11</v>
      </c>
      <c r="E245" s="58"/>
      <c r="F245" s="60">
        <v>6.02</v>
      </c>
      <c r="G245" s="55">
        <v>95</v>
      </c>
      <c r="H245" s="56"/>
      <c r="I245" s="193"/>
      <c r="J245" s="2">
        <f>(E245*F245)</f>
        <v>0</v>
      </c>
      <c r="K245" s="2">
        <f>(E245*G245)</f>
        <v>0</v>
      </c>
      <c r="L245" s="16">
        <f>SUM(J245,K245)</f>
        <v>0</v>
      </c>
      <c r="M245" s="17">
        <f>SUM(J245-H245)</f>
        <v>0</v>
      </c>
      <c r="N245" s="17">
        <f>SUM(K245-I245)</f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292"/>
      <c r="B246" s="295"/>
      <c r="C246" s="298"/>
      <c r="D246" s="3" t="s">
        <v>12</v>
      </c>
      <c r="E246" s="58"/>
      <c r="F246" s="60">
        <v>6.02</v>
      </c>
      <c r="G246" s="55">
        <v>95</v>
      </c>
      <c r="H246" s="56"/>
      <c r="I246" s="56"/>
      <c r="J246" s="2">
        <f>(E246*F246)</f>
        <v>0</v>
      </c>
      <c r="K246" s="2">
        <f t="shared" ref="K246:K247" si="245">(E246*G246)</f>
        <v>0</v>
      </c>
      <c r="L246" s="16">
        <f t="shared" ref="L246:L247" si="246">SUM(J246,K246)</f>
        <v>0</v>
      </c>
      <c r="M246" s="17">
        <f t="shared" ref="M246:N247" si="247">SUM(J246-H246)</f>
        <v>0</v>
      </c>
      <c r="N246" s="17">
        <f t="shared" si="247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x14ac:dyDescent="0.2">
      <c r="A247" s="292"/>
      <c r="B247" s="296"/>
      <c r="C247" s="298"/>
      <c r="D247" s="3" t="s">
        <v>13</v>
      </c>
      <c r="E247" s="58"/>
      <c r="F247" s="60">
        <v>6.02</v>
      </c>
      <c r="G247" s="55">
        <v>95</v>
      </c>
      <c r="H247" s="56"/>
      <c r="I247" s="56"/>
      <c r="J247" s="2">
        <f>(E247*F247)</f>
        <v>0</v>
      </c>
      <c r="K247" s="2">
        <f t="shared" si="245"/>
        <v>0</v>
      </c>
      <c r="L247" s="16">
        <f t="shared" si="246"/>
        <v>0</v>
      </c>
      <c r="M247" s="17">
        <f t="shared" si="247"/>
        <v>0</v>
      </c>
      <c r="N247" s="17">
        <f t="shared" si="247"/>
        <v>0</v>
      </c>
      <c r="O247" s="2"/>
      <c r="P247" s="2"/>
      <c r="Q247" s="2"/>
      <c r="R247" s="2"/>
      <c r="S247" s="62"/>
      <c r="T247" s="61"/>
      <c r="U247" s="61"/>
      <c r="V247" s="62"/>
      <c r="W247" s="1"/>
      <c r="X247" s="15"/>
    </row>
    <row r="248" spans="1:24" ht="24" x14ac:dyDescent="0.2">
      <c r="A248" s="292"/>
      <c r="B248" s="234"/>
      <c r="C248" s="298"/>
      <c r="D248" s="23" t="s">
        <v>53</v>
      </c>
      <c r="E248" s="12">
        <f>SUM(E245,E246,E247)</f>
        <v>0</v>
      </c>
      <c r="F248" s="12"/>
      <c r="G248" s="12"/>
      <c r="H248" s="12">
        <f t="shared" ref="H248:W248" si="248">SUM(H245,H246,H247)</f>
        <v>0</v>
      </c>
      <c r="I248" s="12">
        <f t="shared" si="248"/>
        <v>0</v>
      </c>
      <c r="J248" s="12">
        <f t="shared" si="248"/>
        <v>0</v>
      </c>
      <c r="K248" s="12">
        <f t="shared" si="248"/>
        <v>0</v>
      </c>
      <c r="L248" s="12">
        <f t="shared" si="248"/>
        <v>0</v>
      </c>
      <c r="M248" s="12">
        <f t="shared" si="248"/>
        <v>0</v>
      </c>
      <c r="N248" s="12">
        <f t="shared" si="248"/>
        <v>0</v>
      </c>
      <c r="O248" s="12">
        <f t="shared" si="248"/>
        <v>0</v>
      </c>
      <c r="P248" s="12">
        <f t="shared" si="248"/>
        <v>0</v>
      </c>
      <c r="Q248" s="12">
        <f t="shared" si="248"/>
        <v>0</v>
      </c>
      <c r="R248" s="12">
        <f t="shared" si="248"/>
        <v>0</v>
      </c>
      <c r="S248" s="12">
        <f t="shared" si="248"/>
        <v>0</v>
      </c>
      <c r="T248" s="12">
        <f t="shared" si="248"/>
        <v>0</v>
      </c>
      <c r="U248" s="12">
        <f t="shared" si="248"/>
        <v>0</v>
      </c>
      <c r="V248" s="63">
        <f t="shared" si="248"/>
        <v>0</v>
      </c>
      <c r="W248" s="12">
        <f t="shared" si="248"/>
        <v>0</v>
      </c>
      <c r="X248" s="13"/>
    </row>
    <row r="249" spans="1:24" x14ac:dyDescent="0.2">
      <c r="A249" s="292"/>
      <c r="B249" s="294" t="s">
        <v>29</v>
      </c>
      <c r="C249" s="298"/>
      <c r="D249" s="3" t="s">
        <v>14</v>
      </c>
      <c r="E249" s="58"/>
      <c r="F249" s="60">
        <v>6.02</v>
      </c>
      <c r="G249" s="55">
        <v>95</v>
      </c>
      <c r="H249" s="56"/>
      <c r="I249" s="56"/>
      <c r="J249" s="2">
        <f>(E249*F249)</f>
        <v>0</v>
      </c>
      <c r="K249" s="2">
        <f>(E249*G249)</f>
        <v>0</v>
      </c>
      <c r="L249" s="16">
        <f>SUM(J249,K249)</f>
        <v>0</v>
      </c>
      <c r="M249" s="17">
        <f>SUM(J249-H249)</f>
        <v>0</v>
      </c>
      <c r="N249" s="17">
        <f>SUM(K249-I249)</f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292"/>
      <c r="B250" s="295"/>
      <c r="C250" s="298"/>
      <c r="D250" s="3" t="s">
        <v>15</v>
      </c>
      <c r="E250" s="58"/>
      <c r="F250" s="60">
        <v>6.02</v>
      </c>
      <c r="G250" s="55">
        <v>95</v>
      </c>
      <c r="H250" s="56"/>
      <c r="I250" s="56"/>
      <c r="J250" s="2">
        <f>(E250*F250)</f>
        <v>0</v>
      </c>
      <c r="K250" s="2">
        <f t="shared" ref="K250:K251" si="249">(E250*G250)</f>
        <v>0</v>
      </c>
      <c r="L250" s="16">
        <f t="shared" ref="L250:L251" si="250">SUM(J250,K250)</f>
        <v>0</v>
      </c>
      <c r="M250" s="17">
        <f t="shared" ref="M250:N251" si="251">SUM(J250-H250)</f>
        <v>0</v>
      </c>
      <c r="N250" s="17">
        <f t="shared" si="251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x14ac:dyDescent="0.2">
      <c r="A251" s="292"/>
      <c r="B251" s="295"/>
      <c r="C251" s="298"/>
      <c r="D251" s="3" t="s">
        <v>16</v>
      </c>
      <c r="E251" s="67"/>
      <c r="F251" s="60">
        <v>6.02</v>
      </c>
      <c r="G251" s="55">
        <v>95</v>
      </c>
      <c r="H251" s="56"/>
      <c r="I251" s="56"/>
      <c r="J251" s="2">
        <f>(E251*F251)</f>
        <v>0</v>
      </c>
      <c r="K251" s="2">
        <f t="shared" si="249"/>
        <v>0</v>
      </c>
      <c r="L251" s="16">
        <f t="shared" si="250"/>
        <v>0</v>
      </c>
      <c r="M251" s="17">
        <f t="shared" si="251"/>
        <v>0</v>
      </c>
      <c r="N251" s="17">
        <f t="shared" si="251"/>
        <v>0</v>
      </c>
      <c r="O251" s="2"/>
      <c r="P251" s="2"/>
      <c r="Q251" s="2"/>
      <c r="R251" s="2"/>
      <c r="S251" s="62"/>
      <c r="T251" s="61"/>
      <c r="U251" s="61"/>
      <c r="V251" s="62"/>
      <c r="W251" s="1"/>
      <c r="X251" s="15"/>
    </row>
    <row r="252" spans="1:24" ht="24" x14ac:dyDescent="0.2">
      <c r="A252" s="292"/>
      <c r="B252" s="295"/>
      <c r="C252" s="298"/>
      <c r="D252" s="23" t="s">
        <v>54</v>
      </c>
      <c r="E252" s="12">
        <f>SUM(E249,E250,E251)</f>
        <v>0</v>
      </c>
      <c r="F252" s="12"/>
      <c r="G252" s="12"/>
      <c r="H252" s="12">
        <f t="shared" ref="H252:W252" si="252">SUM(H249,H250,H251)</f>
        <v>0</v>
      </c>
      <c r="I252" s="12">
        <f t="shared" si="252"/>
        <v>0</v>
      </c>
      <c r="J252" s="12">
        <f t="shared" si="252"/>
        <v>0</v>
      </c>
      <c r="K252" s="12">
        <f t="shared" si="252"/>
        <v>0</v>
      </c>
      <c r="L252" s="12">
        <f t="shared" si="252"/>
        <v>0</v>
      </c>
      <c r="M252" s="12">
        <f t="shared" si="252"/>
        <v>0</v>
      </c>
      <c r="N252" s="12">
        <f t="shared" si="252"/>
        <v>0</v>
      </c>
      <c r="O252" s="12">
        <f t="shared" si="252"/>
        <v>0</v>
      </c>
      <c r="P252" s="12">
        <f t="shared" si="252"/>
        <v>0</v>
      </c>
      <c r="Q252" s="12">
        <f t="shared" si="252"/>
        <v>0</v>
      </c>
      <c r="R252" s="12">
        <f t="shared" si="252"/>
        <v>0</v>
      </c>
      <c r="S252" s="12">
        <f t="shared" si="252"/>
        <v>0</v>
      </c>
      <c r="T252" s="12">
        <f t="shared" si="252"/>
        <v>0</v>
      </c>
      <c r="U252" s="12">
        <f t="shared" si="252"/>
        <v>0</v>
      </c>
      <c r="V252" s="63">
        <f t="shared" si="252"/>
        <v>0</v>
      </c>
      <c r="W252" s="12">
        <f t="shared" si="252"/>
        <v>0</v>
      </c>
      <c r="X252" s="13"/>
    </row>
    <row r="253" spans="1:24" x14ac:dyDescent="0.2">
      <c r="A253" s="292"/>
      <c r="B253" s="295"/>
      <c r="C253" s="298"/>
      <c r="D253" s="3" t="s">
        <v>17</v>
      </c>
      <c r="E253" s="58"/>
      <c r="F253" s="60">
        <v>6.02</v>
      </c>
      <c r="G253" s="55">
        <v>95</v>
      </c>
      <c r="H253" s="56"/>
      <c r="I253" s="56"/>
      <c r="J253" s="2">
        <f>(E253*F253)</f>
        <v>0</v>
      </c>
      <c r="K253" s="2">
        <f>(E253*G253)</f>
        <v>0</v>
      </c>
      <c r="L253" s="16">
        <f>SUM(J253,K253)</f>
        <v>0</v>
      </c>
      <c r="M253" s="17">
        <f>SUM(J253-H253)</f>
        <v>0</v>
      </c>
      <c r="N253" s="17">
        <f>SUM(K253-I253)</f>
        <v>0</v>
      </c>
      <c r="O253" s="2"/>
      <c r="P253" s="2"/>
      <c r="Q253" s="2"/>
      <c r="R253" s="2"/>
      <c r="S253" s="62"/>
      <c r="T253" s="61"/>
      <c r="U253" s="61"/>
      <c r="V253" s="62"/>
      <c r="W253" s="1"/>
      <c r="X253" s="15"/>
    </row>
    <row r="254" spans="1:24" x14ac:dyDescent="0.2">
      <c r="A254" s="292"/>
      <c r="B254" s="295"/>
      <c r="C254" s="298"/>
      <c r="D254" s="3" t="s">
        <v>18</v>
      </c>
      <c r="E254" s="58"/>
      <c r="F254" s="60">
        <v>6.02</v>
      </c>
      <c r="G254" s="55">
        <v>95</v>
      </c>
      <c r="H254" s="56"/>
      <c r="I254" s="56"/>
      <c r="J254" s="2">
        <f>(E254*F254)</f>
        <v>0</v>
      </c>
      <c r="K254" s="2">
        <f t="shared" ref="K254:K255" si="253">(E254*G254)</f>
        <v>0</v>
      </c>
      <c r="L254" s="16">
        <f t="shared" ref="L254:L255" si="254">SUM(J254,K254)</f>
        <v>0</v>
      </c>
      <c r="M254" s="17">
        <f t="shared" ref="M254:N255" si="255">SUM(J254-H254)</f>
        <v>0</v>
      </c>
      <c r="N254" s="17">
        <f t="shared" si="255"/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293"/>
      <c r="B255" s="296"/>
      <c r="C255" s="299"/>
      <c r="D255" s="3" t="s">
        <v>19</v>
      </c>
      <c r="E255" s="67"/>
      <c r="F255" s="60">
        <v>6.02</v>
      </c>
      <c r="G255" s="55">
        <v>95</v>
      </c>
      <c r="H255" s="56"/>
      <c r="I255" s="56"/>
      <c r="J255" s="2">
        <f>(E255*F255)</f>
        <v>0</v>
      </c>
      <c r="K255" s="2">
        <f t="shared" si="253"/>
        <v>0</v>
      </c>
      <c r="L255" s="16">
        <f t="shared" si="254"/>
        <v>0</v>
      </c>
      <c r="M255" s="17">
        <f t="shared" si="255"/>
        <v>0</v>
      </c>
      <c r="N255" s="17">
        <f t="shared" si="255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x14ac:dyDescent="0.2">
      <c r="A256" s="10"/>
      <c r="B256" s="10"/>
      <c r="C256" s="10"/>
      <c r="D256" s="23" t="s">
        <v>55</v>
      </c>
      <c r="E256" s="12">
        <f>SUM(E253,E254,E255)</f>
        <v>0</v>
      </c>
      <c r="F256" s="12"/>
      <c r="G256" s="12"/>
      <c r="H256" s="12">
        <f t="shared" ref="H256:W256" si="256">SUM(H253,H254,H255)</f>
        <v>0</v>
      </c>
      <c r="I256" s="12">
        <f t="shared" si="256"/>
        <v>0</v>
      </c>
      <c r="J256" s="12">
        <f t="shared" si="256"/>
        <v>0</v>
      </c>
      <c r="K256" s="12">
        <f t="shared" si="256"/>
        <v>0</v>
      </c>
      <c r="L256" s="12">
        <f t="shared" si="256"/>
        <v>0</v>
      </c>
      <c r="M256" s="12">
        <f t="shared" si="256"/>
        <v>0</v>
      </c>
      <c r="N256" s="12">
        <f t="shared" si="256"/>
        <v>0</v>
      </c>
      <c r="O256" s="12">
        <f t="shared" si="256"/>
        <v>0</v>
      </c>
      <c r="P256" s="12">
        <f t="shared" si="256"/>
        <v>0</v>
      </c>
      <c r="Q256" s="12">
        <f t="shared" si="256"/>
        <v>0</v>
      </c>
      <c r="R256" s="12">
        <f t="shared" si="256"/>
        <v>0</v>
      </c>
      <c r="S256" s="12">
        <f t="shared" si="256"/>
        <v>0</v>
      </c>
      <c r="T256" s="12">
        <f t="shared" si="256"/>
        <v>0</v>
      </c>
      <c r="U256" s="12">
        <f t="shared" si="256"/>
        <v>0</v>
      </c>
      <c r="V256" s="63">
        <f t="shared" si="256"/>
        <v>0</v>
      </c>
      <c r="W256" s="12">
        <f t="shared" si="256"/>
        <v>0</v>
      </c>
      <c r="X256" s="13"/>
    </row>
    <row r="257" spans="1:24" ht="24" x14ac:dyDescent="0.2">
      <c r="A257" s="38"/>
      <c r="B257" s="38"/>
      <c r="C257" s="39"/>
      <c r="D257" s="37" t="s">
        <v>58</v>
      </c>
      <c r="E257" s="40">
        <f>SUM(E256,E252,E248,E244)</f>
        <v>763.23099999999999</v>
      </c>
      <c r="F257" s="40"/>
      <c r="G257" s="40"/>
      <c r="H257" s="40">
        <f>SUM(H256,H252,H248,H244)</f>
        <v>4594.6096200000002</v>
      </c>
      <c r="I257" s="40">
        <f t="shared" ref="I257" si="257">SUM(I256,I252,I248,I244)</f>
        <v>72506.334999999992</v>
      </c>
      <c r="J257" s="40">
        <f t="shared" ref="J257:W257" si="258">SUM(J244+J248+J252+J256)</f>
        <v>4594.6506199999994</v>
      </c>
      <c r="K257" s="40">
        <f t="shared" si="258"/>
        <v>72506.945000000007</v>
      </c>
      <c r="L257" s="40">
        <f t="shared" si="258"/>
        <v>77101.595620000007</v>
      </c>
      <c r="M257" s="40">
        <f t="shared" si="258"/>
        <v>4.09999999997126E-2</v>
      </c>
      <c r="N257" s="40">
        <f t="shared" si="258"/>
        <v>0.61000000000422006</v>
      </c>
      <c r="O257" s="40">
        <f t="shared" si="258"/>
        <v>0</v>
      </c>
      <c r="P257" s="40">
        <f t="shared" si="258"/>
        <v>0</v>
      </c>
      <c r="Q257" s="40">
        <f t="shared" si="258"/>
        <v>0</v>
      </c>
      <c r="R257" s="40">
        <f t="shared" si="258"/>
        <v>0</v>
      </c>
      <c r="S257" s="40">
        <f t="shared" si="258"/>
        <v>0</v>
      </c>
      <c r="T257" s="40">
        <f t="shared" ref="T257:U259" si="259">(H257+P257)-R257</f>
        <v>4594.6096200000002</v>
      </c>
      <c r="U257" s="40">
        <f t="shared" si="259"/>
        <v>72506.334999999992</v>
      </c>
      <c r="V257" s="64">
        <f t="shared" si="258"/>
        <v>0</v>
      </c>
      <c r="W257" s="40">
        <f t="shared" si="258"/>
        <v>0</v>
      </c>
      <c r="X257" s="42"/>
    </row>
    <row r="258" spans="1:24" ht="36" x14ac:dyDescent="0.2">
      <c r="A258" s="24"/>
      <c r="B258" s="24"/>
      <c r="C258" s="25"/>
      <c r="D258" s="26" t="s">
        <v>59</v>
      </c>
      <c r="E258" s="27">
        <f>E257+'2023'!E272</f>
        <v>20744.281999999999</v>
      </c>
      <c r="F258" s="27"/>
      <c r="G258" s="27"/>
      <c r="H258" s="27">
        <f>H257+'2023'!H272</f>
        <v>115927.51114</v>
      </c>
      <c r="I258" s="27">
        <f>I257+'2023'!I272</f>
        <v>1447754.6229999999</v>
      </c>
      <c r="J258" s="27">
        <f>J257+'2023'!J272</f>
        <v>118151.58568</v>
      </c>
      <c r="K258" s="27">
        <f>K257+'2023'!K272</f>
        <v>1473246.7250000001</v>
      </c>
      <c r="L258" s="27">
        <f>L257+'2023'!L272</f>
        <v>1591398.3106799999</v>
      </c>
      <c r="M258" s="27">
        <f>M257+'2023'!M272</f>
        <v>2224.0745399999964</v>
      </c>
      <c r="N258" s="27">
        <f>N257+'2023'!N272</f>
        <v>25492.10200000001</v>
      </c>
      <c r="O258" s="27">
        <f>O257+'2023'!O272</f>
        <v>0</v>
      </c>
      <c r="P258" s="27">
        <f>P257+'2023'!P272</f>
        <v>0</v>
      </c>
      <c r="Q258" s="27">
        <f>Q257+'2023'!Q272</f>
        <v>0</v>
      </c>
      <c r="R258" s="27">
        <f>R257+'2023'!R272</f>
        <v>9610.82</v>
      </c>
      <c r="S258" s="27">
        <f>S257+'2023'!S272</f>
        <v>1152934.07</v>
      </c>
      <c r="T258" s="27">
        <f t="shared" si="259"/>
        <v>106316.69114000001</v>
      </c>
      <c r="U258" s="27">
        <f t="shared" si="259"/>
        <v>294820.55299999984</v>
      </c>
      <c r="V258" s="27">
        <f>V257+'2023'!V272</f>
        <v>0</v>
      </c>
      <c r="W258" s="27">
        <f>W257+'2023'!W272</f>
        <v>0</v>
      </c>
      <c r="X258" s="27"/>
    </row>
    <row r="259" spans="1:24" ht="25.5" x14ac:dyDescent="0.2">
      <c r="A259" s="45"/>
      <c r="B259" s="45"/>
      <c r="C259" s="45"/>
      <c r="D259" s="46" t="s">
        <v>60</v>
      </c>
      <c r="E259" s="44">
        <f>E23+E41+E59+E77+E95+E113+E131+E149+E185+E203+E221+E239+E257+E167</f>
        <v>27185.320000000007</v>
      </c>
      <c r="F259" s="44"/>
      <c r="G259" s="44"/>
      <c r="H259" s="44">
        <f t="shared" ref="H259:S259" si="260">H23+H41+H59+H77+H95+H113+H131+H149+H185+H203+H221+H239+H257+H167</f>
        <v>139638.08914</v>
      </c>
      <c r="I259" s="44">
        <f t="shared" si="260"/>
        <v>448859.755</v>
      </c>
      <c r="J259" s="44">
        <f t="shared" si="260"/>
        <v>162944.69200000001</v>
      </c>
      <c r="K259" s="44">
        <f t="shared" si="260"/>
        <v>1700675.94</v>
      </c>
      <c r="L259" s="44">
        <f t="shared" si="260"/>
        <v>1863620.6320000002</v>
      </c>
      <c r="M259" s="44">
        <f t="shared" si="260"/>
        <v>24404.229460000006</v>
      </c>
      <c r="N259" s="44">
        <f t="shared" si="260"/>
        <v>1269137.5349999999</v>
      </c>
      <c r="O259" s="44">
        <f t="shared" si="260"/>
        <v>0</v>
      </c>
      <c r="P259" s="44">
        <f t="shared" si="260"/>
        <v>0</v>
      </c>
      <c r="Q259" s="44">
        <f t="shared" si="260"/>
        <v>0</v>
      </c>
      <c r="R259" s="44">
        <f t="shared" si="260"/>
        <v>7190.23</v>
      </c>
      <c r="S259" s="66">
        <f t="shared" si="260"/>
        <v>1407426.1</v>
      </c>
      <c r="T259" s="44">
        <f t="shared" si="259"/>
        <v>132447.85913999999</v>
      </c>
      <c r="U259" s="44">
        <f>(I259+Q259)-S259</f>
        <v>-958566.34500000009</v>
      </c>
      <c r="V259" s="66">
        <f>V23+V41+V59+V77+V95+V113+V131+V149+V185+V203+V221+V239+V257+V167</f>
        <v>0</v>
      </c>
      <c r="W259" s="44">
        <f>W23+W41+W59+W77+W95+W113+W131+W149+W185+W203+W221+W239+W257+W167</f>
        <v>0</v>
      </c>
      <c r="X259" s="45"/>
    </row>
    <row r="261" spans="1:24" x14ac:dyDescent="0.2">
      <c r="D261" s="173"/>
    </row>
  </sheetData>
  <mergeCells count="70">
    <mergeCell ref="A241:A255"/>
    <mergeCell ref="B241:B247"/>
    <mergeCell ref="C241:C255"/>
    <mergeCell ref="B249:B255"/>
    <mergeCell ref="A205:A219"/>
    <mergeCell ref="B205:B211"/>
    <mergeCell ref="C205:C219"/>
    <mergeCell ref="B213:B219"/>
    <mergeCell ref="A223:A237"/>
    <mergeCell ref="B223:B229"/>
    <mergeCell ref="C223:C237"/>
    <mergeCell ref="B231:B237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133:A147"/>
    <mergeCell ref="B133:B147"/>
    <mergeCell ref="C133:C147"/>
    <mergeCell ref="A151:A165"/>
    <mergeCell ref="B151:B165"/>
    <mergeCell ref="C151:C165"/>
    <mergeCell ref="A97:A111"/>
    <mergeCell ref="B97:B111"/>
    <mergeCell ref="C97:C111"/>
    <mergeCell ref="A115:A129"/>
    <mergeCell ref="B115:B129"/>
    <mergeCell ref="C115:C129"/>
    <mergeCell ref="A61:A75"/>
    <mergeCell ref="B61:B75"/>
    <mergeCell ref="C61:C75"/>
    <mergeCell ref="A79:A93"/>
    <mergeCell ref="B79:B93"/>
    <mergeCell ref="C79:C93"/>
    <mergeCell ref="A25:A39"/>
    <mergeCell ref="B25:B39"/>
    <mergeCell ref="C25:C39"/>
    <mergeCell ref="A43:A57"/>
    <mergeCell ref="B43:B57"/>
    <mergeCell ref="C43:C57"/>
    <mergeCell ref="T2:T5"/>
    <mergeCell ref="U2:U5"/>
    <mergeCell ref="V2:V5"/>
    <mergeCell ref="W2:W5"/>
    <mergeCell ref="X2:X5"/>
    <mergeCell ref="A7:A21"/>
    <mergeCell ref="B7:B21"/>
    <mergeCell ref="C7:C21"/>
    <mergeCell ref="N2:N5"/>
    <mergeCell ref="O2:O5"/>
    <mergeCell ref="F2:F5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workbookViewId="0">
      <selection activeCell="O189" sqref="O189"/>
    </sheetView>
  </sheetViews>
  <sheetFormatPr defaultRowHeight="12.75" x14ac:dyDescent="0.2"/>
  <cols>
    <col min="2" max="2" width="16.5703125" customWidth="1"/>
    <col min="14" max="14" width="28.7109375" customWidth="1"/>
  </cols>
  <sheetData>
    <row r="1" spans="1:20" ht="15.75" x14ac:dyDescent="0.25">
      <c r="A1" s="4"/>
      <c r="B1" s="5" t="s">
        <v>0</v>
      </c>
      <c r="C1" s="332">
        <v>2011</v>
      </c>
      <c r="D1" s="33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6"/>
      <c r="Q1" s="6"/>
      <c r="R1" s="6"/>
      <c r="S1" s="6"/>
      <c r="T1" s="6"/>
    </row>
    <row r="2" spans="1:20" x14ac:dyDescent="0.2">
      <c r="A2" s="297" t="s">
        <v>1</v>
      </c>
      <c r="B2" s="297" t="s">
        <v>2</v>
      </c>
      <c r="C2" s="334" t="s">
        <v>3</v>
      </c>
      <c r="D2" s="337" t="s">
        <v>4</v>
      </c>
      <c r="E2" s="338"/>
      <c r="F2" s="297" t="s">
        <v>50</v>
      </c>
      <c r="G2" s="297" t="s">
        <v>51</v>
      </c>
      <c r="H2" s="326" t="s">
        <v>47</v>
      </c>
      <c r="I2" s="327"/>
      <c r="J2" s="297" t="s">
        <v>46</v>
      </c>
      <c r="K2" s="297" t="s">
        <v>45</v>
      </c>
      <c r="L2" s="297" t="s">
        <v>5</v>
      </c>
      <c r="M2" s="297" t="s">
        <v>44</v>
      </c>
      <c r="N2" s="297" t="s">
        <v>43</v>
      </c>
      <c r="O2" s="297" t="s">
        <v>40</v>
      </c>
      <c r="P2" s="297" t="s">
        <v>41</v>
      </c>
      <c r="Q2" s="297" t="s">
        <v>37</v>
      </c>
      <c r="R2" s="297" t="s">
        <v>38</v>
      </c>
      <c r="S2" s="297" t="s">
        <v>39</v>
      </c>
      <c r="T2" s="297" t="s">
        <v>42</v>
      </c>
    </row>
    <row r="3" spans="1:20" x14ac:dyDescent="0.2">
      <c r="A3" s="298"/>
      <c r="B3" s="298"/>
      <c r="C3" s="335"/>
      <c r="D3" s="339"/>
      <c r="E3" s="340"/>
      <c r="F3" s="298"/>
      <c r="G3" s="298"/>
      <c r="H3" s="328"/>
      <c r="I3" s="329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x14ac:dyDescent="0.2">
      <c r="A4" s="298"/>
      <c r="B4" s="298"/>
      <c r="C4" s="335"/>
      <c r="D4" s="341"/>
      <c r="E4" s="342"/>
      <c r="F4" s="298"/>
      <c r="G4" s="298"/>
      <c r="H4" s="330"/>
      <c r="I4" s="331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36" x14ac:dyDescent="0.2">
      <c r="A5" s="299"/>
      <c r="B5" s="299"/>
      <c r="C5" s="336"/>
      <c r="D5" s="22" t="s">
        <v>6</v>
      </c>
      <c r="E5" s="22" t="s">
        <v>7</v>
      </c>
      <c r="F5" s="299"/>
      <c r="G5" s="299"/>
      <c r="H5" s="77" t="s">
        <v>48</v>
      </c>
      <c r="I5" s="77" t="s">
        <v>49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</row>
    <row r="6" spans="1:20" x14ac:dyDescent="0.2">
      <c r="A6" s="45">
        <v>2011</v>
      </c>
      <c r="B6" s="45" t="s">
        <v>68</v>
      </c>
      <c r="C6" s="45"/>
      <c r="D6" s="45" t="s">
        <v>56</v>
      </c>
      <c r="E6" s="45">
        <v>60661.36</v>
      </c>
      <c r="F6" s="45"/>
      <c r="G6" s="45"/>
      <c r="H6" s="45">
        <v>289354.68</v>
      </c>
      <c r="I6" s="45">
        <v>181984.08</v>
      </c>
      <c r="J6" s="45">
        <v>289354.68719999999</v>
      </c>
      <c r="K6" s="45">
        <v>181984.08000000002</v>
      </c>
      <c r="L6" s="45">
        <v>471338.7672</v>
      </c>
      <c r="M6" s="45">
        <v>7.1999999818217475E-3</v>
      </c>
      <c r="N6" s="45">
        <v>-3.637978807091713E-12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/>
    </row>
    <row r="7" spans="1:20" x14ac:dyDescent="0.2">
      <c r="A7" s="45">
        <v>2012</v>
      </c>
      <c r="B7" s="45" t="s">
        <v>68</v>
      </c>
      <c r="C7" s="45"/>
      <c r="D7" s="45" t="s">
        <v>58</v>
      </c>
      <c r="E7" s="45">
        <v>74991.510000000009</v>
      </c>
      <c r="F7" s="45"/>
      <c r="G7" s="45"/>
      <c r="H7" s="45">
        <v>357709.5</v>
      </c>
      <c r="I7" s="45">
        <v>674923.59</v>
      </c>
      <c r="J7" s="45">
        <v>357709.50270000001</v>
      </c>
      <c r="K7" s="45">
        <v>674923.59000000008</v>
      </c>
      <c r="L7" s="45">
        <v>1032633.0926999999</v>
      </c>
      <c r="M7" s="45">
        <v>2.6999999754480086E-3</v>
      </c>
      <c r="N7" s="45">
        <v>2.1827872842550278E-11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/>
    </row>
    <row r="8" spans="1:20" x14ac:dyDescent="0.2">
      <c r="A8" s="45">
        <v>2013</v>
      </c>
      <c r="B8" s="45" t="s">
        <v>68</v>
      </c>
      <c r="C8" s="45"/>
      <c r="D8" s="45" t="s">
        <v>58</v>
      </c>
      <c r="E8" s="45">
        <v>68079.839999999997</v>
      </c>
      <c r="F8" s="45"/>
      <c r="G8" s="45"/>
      <c r="H8" s="45">
        <v>324740.83</v>
      </c>
      <c r="I8" s="45">
        <v>1021197.6</v>
      </c>
      <c r="J8" s="45">
        <v>324740.83679999993</v>
      </c>
      <c r="K8" s="45">
        <v>1021197.6</v>
      </c>
      <c r="L8" s="45">
        <v>1345938.4367999998</v>
      </c>
      <c r="M8" s="45">
        <v>6.799999962822767E-3</v>
      </c>
      <c r="N8" s="45">
        <v>-1.4551915228366852E-11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/>
    </row>
    <row r="9" spans="1:20" x14ac:dyDescent="0.2">
      <c r="A9" s="45">
        <v>2014</v>
      </c>
      <c r="B9" s="45" t="s">
        <v>68</v>
      </c>
      <c r="C9" s="45"/>
      <c r="D9" s="45" t="s">
        <v>58</v>
      </c>
      <c r="E9" s="45">
        <v>63781.14</v>
      </c>
      <c r="F9" s="45"/>
      <c r="G9" s="45"/>
      <c r="H9" s="45">
        <v>304236.03999999998</v>
      </c>
      <c r="I9" s="45">
        <v>1403185.08</v>
      </c>
      <c r="J9" s="45">
        <v>304236.03779999993</v>
      </c>
      <c r="K9" s="45">
        <v>1403185.08</v>
      </c>
      <c r="L9" s="45">
        <v>1707421.1177999999</v>
      </c>
      <c r="M9" s="45">
        <v>-2.2000000135449227E-3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/>
    </row>
    <row r="10" spans="1:20" x14ac:dyDescent="0.2">
      <c r="A10" s="45">
        <v>2015</v>
      </c>
      <c r="B10" s="45" t="s">
        <v>68</v>
      </c>
      <c r="C10" s="45"/>
      <c r="D10" s="45" t="s">
        <v>58</v>
      </c>
      <c r="E10" s="45">
        <v>66115.56</v>
      </c>
      <c r="F10" s="45"/>
      <c r="G10" s="45"/>
      <c r="H10" s="45">
        <v>315371.20999999996</v>
      </c>
      <c r="I10" s="45">
        <v>925617.84000000008</v>
      </c>
      <c r="J10" s="45">
        <v>315371.22120000003</v>
      </c>
      <c r="K10" s="45">
        <v>925617.84</v>
      </c>
      <c r="L10" s="45">
        <v>1240989.0611999999</v>
      </c>
      <c r="M10" s="45">
        <v>1.1199999982636655E-2</v>
      </c>
      <c r="N10" s="45">
        <v>-7.2759576141834259E-12</v>
      </c>
      <c r="O10" s="45">
        <v>0</v>
      </c>
      <c r="P10" s="45">
        <v>0</v>
      </c>
      <c r="Q10" s="45">
        <v>2500000</v>
      </c>
      <c r="R10" s="45"/>
      <c r="S10" s="45">
        <v>0</v>
      </c>
      <c r="T10" s="45">
        <v>0</v>
      </c>
    </row>
    <row r="11" spans="1:20" x14ac:dyDescent="0.2">
      <c r="A11" s="45">
        <v>2016</v>
      </c>
      <c r="B11" s="45" t="s">
        <v>68</v>
      </c>
      <c r="C11" s="45"/>
      <c r="D11" s="45" t="s">
        <v>58</v>
      </c>
      <c r="E11" s="45">
        <v>66110.16</v>
      </c>
      <c r="F11" s="45"/>
      <c r="G11" s="45"/>
      <c r="H11" s="45">
        <v>315345.45999999996</v>
      </c>
      <c r="I11" s="45">
        <v>2379965.7599999998</v>
      </c>
      <c r="J11" s="45">
        <v>315345.4632</v>
      </c>
      <c r="K11" s="45">
        <v>2379965.7599999998</v>
      </c>
      <c r="L11" s="45">
        <v>2695311.2231999999</v>
      </c>
      <c r="M11" s="45">
        <v>3.1999999737308826E-3</v>
      </c>
      <c r="N11" s="45">
        <v>-2.9103830456733704E-11</v>
      </c>
      <c r="O11" s="45">
        <v>0</v>
      </c>
      <c r="P11" s="45">
        <v>0</v>
      </c>
      <c r="Q11" s="45">
        <v>318580.2</v>
      </c>
      <c r="R11" s="45"/>
      <c r="S11" s="45">
        <v>0</v>
      </c>
      <c r="T11" s="45">
        <v>0</v>
      </c>
    </row>
    <row r="12" spans="1:20" x14ac:dyDescent="0.2">
      <c r="A12" s="45">
        <v>2017</v>
      </c>
      <c r="B12" s="45" t="s">
        <v>68</v>
      </c>
      <c r="C12" s="45"/>
      <c r="D12" s="45" t="s">
        <v>58</v>
      </c>
      <c r="E12" s="45">
        <v>59741.08</v>
      </c>
      <c r="F12" s="45"/>
      <c r="G12" s="45"/>
      <c r="H12" s="45">
        <v>357251.67</v>
      </c>
      <c r="I12" s="45">
        <v>2389643.2000000002</v>
      </c>
      <c r="J12" s="45">
        <v>357251.65840000007</v>
      </c>
      <c r="K12" s="45">
        <v>2389643.2000000002</v>
      </c>
      <c r="L12" s="45">
        <v>2746894.8584000003</v>
      </c>
      <c r="M12" s="45">
        <v>-1.1599999983445741E-2</v>
      </c>
      <c r="N12" s="45">
        <v>2.9103830456733704E-11</v>
      </c>
      <c r="O12" s="45">
        <v>0</v>
      </c>
      <c r="P12" s="45">
        <v>0</v>
      </c>
      <c r="Q12" s="45">
        <v>352798</v>
      </c>
      <c r="R12" s="45"/>
      <c r="S12" s="45">
        <v>0</v>
      </c>
      <c r="T12" s="45">
        <v>0</v>
      </c>
    </row>
    <row r="13" spans="1:20" x14ac:dyDescent="0.2">
      <c r="A13" s="45">
        <v>2018</v>
      </c>
      <c r="B13" s="45" t="s">
        <v>68</v>
      </c>
      <c r="C13" s="45"/>
      <c r="D13" s="45" t="s">
        <v>58</v>
      </c>
      <c r="E13" s="45">
        <v>37433.040000000001</v>
      </c>
      <c r="F13" s="45"/>
      <c r="G13" s="45"/>
      <c r="H13" s="45">
        <v>223849.58999999997</v>
      </c>
      <c r="I13" s="45">
        <v>1684486.7999999998</v>
      </c>
      <c r="J13" s="45">
        <v>223849.57920000004</v>
      </c>
      <c r="K13" s="45">
        <v>1684486.7999999998</v>
      </c>
      <c r="L13" s="45">
        <v>1908336.3791999999</v>
      </c>
      <c r="M13" s="45">
        <v>-1.0799999980008579E-2</v>
      </c>
      <c r="N13" s="45">
        <v>-4.3655745685100555E-11</v>
      </c>
      <c r="O13" s="45">
        <v>0</v>
      </c>
      <c r="P13" s="45">
        <v>0</v>
      </c>
      <c r="Q13" s="45">
        <v>2953375.38</v>
      </c>
      <c r="R13" s="45"/>
      <c r="S13" s="45">
        <v>0</v>
      </c>
      <c r="T13" s="45">
        <v>0</v>
      </c>
    </row>
    <row r="14" spans="1:20" x14ac:dyDescent="0.2">
      <c r="A14" s="45">
        <v>2019</v>
      </c>
      <c r="B14" s="45" t="s">
        <v>68</v>
      </c>
      <c r="C14" s="45"/>
      <c r="D14" s="45" t="s">
        <v>58</v>
      </c>
      <c r="E14" s="45">
        <v>41001.18</v>
      </c>
      <c r="F14" s="45"/>
      <c r="G14" s="45"/>
      <c r="H14" s="45">
        <v>245187.05</v>
      </c>
      <c r="I14" s="45">
        <v>2337067.2599999998</v>
      </c>
      <c r="J14" s="45">
        <v>245187.05640000003</v>
      </c>
      <c r="K14" s="45">
        <v>2337067.2600000002</v>
      </c>
      <c r="L14" s="45">
        <v>2582254.3163999999</v>
      </c>
      <c r="M14" s="45">
        <v>6.4000000165833626E-3</v>
      </c>
      <c r="N14" s="45">
        <v>1.4551915228366852E-10</v>
      </c>
      <c r="O14" s="45">
        <v>0</v>
      </c>
      <c r="P14" s="45">
        <v>0</v>
      </c>
      <c r="Q14" s="45">
        <v>1194821.6000000001</v>
      </c>
      <c r="R14" s="45"/>
      <c r="S14" s="45">
        <v>0</v>
      </c>
      <c r="T14" s="45">
        <v>0</v>
      </c>
    </row>
    <row r="15" spans="1:20" x14ac:dyDescent="0.2">
      <c r="A15" s="45">
        <v>2020</v>
      </c>
      <c r="B15" s="45" t="s">
        <v>68</v>
      </c>
      <c r="C15" s="45"/>
      <c r="D15" s="45" t="s">
        <v>58</v>
      </c>
      <c r="E15" s="45">
        <v>42442.32</v>
      </c>
      <c r="F15" s="45"/>
      <c r="G15" s="45"/>
      <c r="H15" s="45">
        <v>193067.78000000003</v>
      </c>
      <c r="I15" s="45">
        <v>1226804.5699999998</v>
      </c>
      <c r="J15" s="45">
        <v>253805.0736</v>
      </c>
      <c r="K15" s="45">
        <v>1577212.0999999996</v>
      </c>
      <c r="L15" s="45">
        <v>1831017.1735999999</v>
      </c>
      <c r="M15" s="45">
        <v>60737.293600000019</v>
      </c>
      <c r="N15" s="45">
        <v>350407.53</v>
      </c>
      <c r="O15" s="45">
        <v>0</v>
      </c>
      <c r="P15" s="45">
        <v>0</v>
      </c>
      <c r="Q15" s="45">
        <v>3727594</v>
      </c>
      <c r="R15" s="45"/>
      <c r="S15" s="45">
        <v>0</v>
      </c>
      <c r="T15" s="45">
        <v>0</v>
      </c>
    </row>
    <row r="16" spans="1:20" x14ac:dyDescent="0.2">
      <c r="A16" s="45">
        <v>2021</v>
      </c>
      <c r="B16" s="45" t="s">
        <v>68</v>
      </c>
      <c r="C16" s="45"/>
      <c r="D16" s="45" t="s">
        <v>58</v>
      </c>
      <c r="E16" s="45">
        <v>9333.74</v>
      </c>
      <c r="F16" s="45"/>
      <c r="G16" s="45"/>
      <c r="H16" s="45">
        <v>55815.770000000004</v>
      </c>
      <c r="I16" s="45">
        <v>382683.33999999997</v>
      </c>
      <c r="J16" s="45">
        <v>55815.765200000002</v>
      </c>
      <c r="K16" s="45">
        <v>382683.33999999997</v>
      </c>
      <c r="L16" s="45">
        <v>438499.10519999999</v>
      </c>
      <c r="M16" s="45">
        <v>-4.7999999987951014E-3</v>
      </c>
      <c r="N16" s="45">
        <v>0</v>
      </c>
      <c r="O16" s="45">
        <v>0</v>
      </c>
      <c r="P16" s="45">
        <v>0</v>
      </c>
      <c r="Q16" s="45">
        <v>466994.39</v>
      </c>
      <c r="R16" s="45"/>
      <c r="S16" s="45">
        <v>0</v>
      </c>
      <c r="T16" s="45">
        <v>0</v>
      </c>
    </row>
    <row r="17" spans="1:20" x14ac:dyDescent="0.2">
      <c r="A17" s="45"/>
      <c r="B17" s="45"/>
      <c r="C17" s="45"/>
      <c r="D17" s="45"/>
      <c r="E17" s="78">
        <f>SUM(E6:E16)</f>
        <v>589690.92999999993</v>
      </c>
      <c r="F17" s="78">
        <f t="shared" ref="F17:T17" si="0">SUM(F6:F16)</f>
        <v>0</v>
      </c>
      <c r="G17" s="78">
        <f t="shared" si="0"/>
        <v>0</v>
      </c>
      <c r="H17" s="78">
        <f t="shared" si="0"/>
        <v>2981929.5799999996</v>
      </c>
      <c r="I17" s="78">
        <f t="shared" si="0"/>
        <v>14607559.119999999</v>
      </c>
      <c r="J17" s="78">
        <f t="shared" si="0"/>
        <v>3042666.8817000003</v>
      </c>
      <c r="K17" s="78">
        <f t="shared" si="0"/>
        <v>14957966.649999999</v>
      </c>
      <c r="L17" s="78">
        <f t="shared" si="0"/>
        <v>18000633.5317</v>
      </c>
      <c r="M17" s="78">
        <f t="shared" si="0"/>
        <v>60737.301699999938</v>
      </c>
      <c r="N17" s="78">
        <f t="shared" si="0"/>
        <v>350407.53000000014</v>
      </c>
      <c r="O17" s="78">
        <f t="shared" si="0"/>
        <v>0</v>
      </c>
      <c r="P17" s="78">
        <f t="shared" si="0"/>
        <v>0</v>
      </c>
      <c r="Q17" s="78">
        <f t="shared" si="0"/>
        <v>11514163.57</v>
      </c>
      <c r="R17" s="78">
        <f t="shared" si="0"/>
        <v>0</v>
      </c>
      <c r="S17" s="78">
        <f t="shared" si="0"/>
        <v>0</v>
      </c>
      <c r="T17" s="78">
        <f t="shared" si="0"/>
        <v>0</v>
      </c>
    </row>
    <row r="18" spans="1:20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x14ac:dyDescent="0.2">
      <c r="A20" s="45">
        <v>2011</v>
      </c>
      <c r="B20" s="45" t="s">
        <v>69</v>
      </c>
      <c r="C20" s="45"/>
      <c r="D20" s="45" t="s">
        <v>56</v>
      </c>
      <c r="E20" s="45">
        <v>11168</v>
      </c>
      <c r="F20" s="45">
        <v>0</v>
      </c>
      <c r="G20" s="45">
        <v>0</v>
      </c>
      <c r="H20" s="45">
        <v>53271.37</v>
      </c>
      <c r="I20" s="45">
        <v>33504</v>
      </c>
      <c r="J20" s="45">
        <v>53271.360000000001</v>
      </c>
      <c r="K20" s="45">
        <v>33504</v>
      </c>
      <c r="L20" s="45">
        <v>86775.359999999986</v>
      </c>
      <c r="M20" s="45">
        <v>-1.0000000005675247E-2</v>
      </c>
      <c r="N20" s="45">
        <v>-9.0949470177292824E-13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/>
    </row>
    <row r="21" spans="1:20" x14ac:dyDescent="0.2">
      <c r="A21" s="45">
        <v>2012</v>
      </c>
      <c r="B21" s="45" t="s">
        <v>69</v>
      </c>
      <c r="C21" s="45"/>
      <c r="D21" s="45" t="s">
        <v>58</v>
      </c>
      <c r="E21" s="45">
        <v>11775.18</v>
      </c>
      <c r="F21" s="45"/>
      <c r="G21" s="45"/>
      <c r="H21" s="45">
        <v>56167.61</v>
      </c>
      <c r="I21" s="45">
        <v>105976.62000000001</v>
      </c>
      <c r="J21" s="45">
        <v>56167.608599999992</v>
      </c>
      <c r="K21" s="45">
        <v>105976.62000000001</v>
      </c>
      <c r="L21" s="45">
        <v>162144.2286</v>
      </c>
      <c r="M21" s="45">
        <v>-1.4000000037412974E-3</v>
      </c>
      <c r="N21" s="45">
        <v>-9.0949470177292824E-13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/>
    </row>
    <row r="22" spans="1:20" x14ac:dyDescent="0.2">
      <c r="A22" s="45">
        <v>2013</v>
      </c>
      <c r="B22" s="45" t="s">
        <v>69</v>
      </c>
      <c r="C22" s="45"/>
      <c r="D22" s="45" t="s">
        <v>58</v>
      </c>
      <c r="E22" s="45">
        <v>12114.560000000001</v>
      </c>
      <c r="F22" s="45"/>
      <c r="G22" s="45"/>
      <c r="H22" s="45">
        <v>57786.46</v>
      </c>
      <c r="I22" s="45">
        <v>181718.39999999999</v>
      </c>
      <c r="J22" s="45">
        <v>57786.451199999996</v>
      </c>
      <c r="K22" s="45">
        <v>181718.39999999999</v>
      </c>
      <c r="L22" s="45">
        <v>239504.8512</v>
      </c>
      <c r="M22" s="45">
        <v>-8.8000000073407136E-3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/>
    </row>
    <row r="23" spans="1:20" x14ac:dyDescent="0.2">
      <c r="A23" s="45">
        <v>2014</v>
      </c>
      <c r="B23" s="45" t="s">
        <v>69</v>
      </c>
      <c r="C23" s="45"/>
      <c r="D23" s="45" t="s">
        <v>58</v>
      </c>
      <c r="E23" s="45">
        <v>13353.04</v>
      </c>
      <c r="F23" s="45"/>
      <c r="G23" s="45"/>
      <c r="H23" s="45">
        <v>63693.990000000005</v>
      </c>
      <c r="I23" s="45">
        <v>293766.88</v>
      </c>
      <c r="J23" s="45">
        <v>63694.000799999994</v>
      </c>
      <c r="K23" s="45">
        <v>293766.88</v>
      </c>
      <c r="L23" s="45">
        <v>357460.88079999998</v>
      </c>
      <c r="M23" s="45">
        <v>1.0799999996379483E-2</v>
      </c>
      <c r="N23" s="45">
        <v>1.4551915228366852E-11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/>
    </row>
    <row r="24" spans="1:20" x14ac:dyDescent="0.2">
      <c r="A24" s="45">
        <v>2015</v>
      </c>
      <c r="B24" s="45" t="s">
        <v>69</v>
      </c>
      <c r="C24" s="45"/>
      <c r="D24" s="45" t="s">
        <v>58</v>
      </c>
      <c r="E24" s="45">
        <v>8723.1</v>
      </c>
      <c r="F24" s="45"/>
      <c r="G24" s="45"/>
      <c r="H24" s="45">
        <v>41609.17</v>
      </c>
      <c r="I24" s="45">
        <v>244246.80000000002</v>
      </c>
      <c r="J24" s="45">
        <v>41609.186999999991</v>
      </c>
      <c r="K24" s="45">
        <v>244246.80000000005</v>
      </c>
      <c r="L24" s="45">
        <v>285855.98700000002</v>
      </c>
      <c r="M24" s="45">
        <v>1.699999999755164E-2</v>
      </c>
      <c r="N24" s="45">
        <v>5.4569682106375694E-12</v>
      </c>
      <c r="O24" s="45">
        <v>0</v>
      </c>
      <c r="P24" s="45">
        <v>0</v>
      </c>
      <c r="Q24" s="45">
        <v>0</v>
      </c>
      <c r="R24" s="45"/>
      <c r="S24" s="45">
        <v>0</v>
      </c>
      <c r="T24" s="45">
        <v>0</v>
      </c>
    </row>
    <row r="25" spans="1:20" x14ac:dyDescent="0.2">
      <c r="A25" s="45">
        <v>2016</v>
      </c>
      <c r="B25" s="45" t="s">
        <v>69</v>
      </c>
      <c r="C25" s="45"/>
      <c r="D25" s="45" t="s">
        <v>58</v>
      </c>
      <c r="E25" s="45">
        <v>8970.76</v>
      </c>
      <c r="F25" s="45"/>
      <c r="G25" s="45"/>
      <c r="H25" s="45">
        <v>42790.53</v>
      </c>
      <c r="I25" s="45">
        <v>322947.36</v>
      </c>
      <c r="J25" s="45">
        <v>42790.525199999989</v>
      </c>
      <c r="K25" s="45">
        <v>322947.36</v>
      </c>
      <c r="L25" s="45">
        <v>365737.88520000002</v>
      </c>
      <c r="M25" s="45">
        <v>-4.8000000042520696E-3</v>
      </c>
      <c r="N25" s="45">
        <v>3.637978807091713E-12</v>
      </c>
      <c r="O25" s="45">
        <v>0</v>
      </c>
      <c r="P25" s="45">
        <v>0</v>
      </c>
      <c r="Q25" s="45">
        <v>256320</v>
      </c>
      <c r="R25" s="45"/>
      <c r="S25" s="45">
        <v>0</v>
      </c>
      <c r="T25" s="45">
        <v>0</v>
      </c>
    </row>
    <row r="26" spans="1:20" x14ac:dyDescent="0.2">
      <c r="A26" s="45">
        <v>2017</v>
      </c>
      <c r="B26" s="45" t="s">
        <v>69</v>
      </c>
      <c r="C26" s="45"/>
      <c r="D26" s="45" t="s">
        <v>58</v>
      </c>
      <c r="E26" s="45">
        <v>8716.2200000000012</v>
      </c>
      <c r="F26" s="45"/>
      <c r="G26" s="45"/>
      <c r="H26" s="45">
        <v>52123.01</v>
      </c>
      <c r="I26" s="45">
        <v>348648.8</v>
      </c>
      <c r="J26" s="45">
        <v>52122.995600000009</v>
      </c>
      <c r="K26" s="45">
        <v>348648.8</v>
      </c>
      <c r="L26" s="45">
        <v>400771.79560000001</v>
      </c>
      <c r="M26" s="45">
        <v>-1.4399999995930557E-2</v>
      </c>
      <c r="N26" s="45">
        <v>7.2759576141834259E-12</v>
      </c>
      <c r="O26" s="45">
        <v>0</v>
      </c>
      <c r="P26" s="45">
        <v>0</v>
      </c>
      <c r="Q26" s="45">
        <v>79597.2</v>
      </c>
      <c r="R26" s="45"/>
      <c r="S26" s="45">
        <v>0</v>
      </c>
      <c r="T26" s="45">
        <v>0</v>
      </c>
    </row>
    <row r="27" spans="1:20" x14ac:dyDescent="0.2">
      <c r="A27" s="45">
        <v>2018</v>
      </c>
      <c r="B27" s="45" t="s">
        <v>69</v>
      </c>
      <c r="C27" s="45"/>
      <c r="D27" s="45" t="s">
        <v>58</v>
      </c>
      <c r="E27" s="45">
        <v>6517.619999999999</v>
      </c>
      <c r="F27" s="45"/>
      <c r="G27" s="45"/>
      <c r="H27" s="45">
        <v>38975.370000000003</v>
      </c>
      <c r="I27" s="45">
        <v>293292.89999999997</v>
      </c>
      <c r="J27" s="45">
        <v>38975.367599999998</v>
      </c>
      <c r="K27" s="45">
        <v>293292.89999999997</v>
      </c>
      <c r="L27" s="45">
        <v>332268.26760000002</v>
      </c>
      <c r="M27" s="45">
        <v>-2.3999999975785613E-3</v>
      </c>
      <c r="N27" s="45">
        <v>0</v>
      </c>
      <c r="O27" s="45">
        <v>0</v>
      </c>
      <c r="P27" s="45">
        <v>0</v>
      </c>
      <c r="Q27" s="45">
        <v>1117240</v>
      </c>
      <c r="R27" s="45"/>
      <c r="S27" s="45">
        <v>0</v>
      </c>
      <c r="T27" s="45">
        <v>0</v>
      </c>
    </row>
    <row r="28" spans="1:20" x14ac:dyDescent="0.2">
      <c r="A28" s="45">
        <v>2019</v>
      </c>
      <c r="B28" s="45" t="s">
        <v>69</v>
      </c>
      <c r="C28" s="45"/>
      <c r="D28" s="45" t="s">
        <v>58</v>
      </c>
      <c r="E28" s="45">
        <v>5574.5999999999995</v>
      </c>
      <c r="F28" s="45"/>
      <c r="G28" s="45"/>
      <c r="H28" s="45">
        <v>33336.11</v>
      </c>
      <c r="I28" s="45">
        <v>317752.19999999995</v>
      </c>
      <c r="J28" s="45">
        <v>33336.108000000007</v>
      </c>
      <c r="K28" s="45">
        <v>317752.2</v>
      </c>
      <c r="L28" s="45">
        <v>351088.30799999996</v>
      </c>
      <c r="M28" s="45">
        <v>-1.9999999976789695E-3</v>
      </c>
      <c r="N28" s="45">
        <v>0</v>
      </c>
      <c r="O28" s="45">
        <v>0</v>
      </c>
      <c r="P28" s="45">
        <v>0</v>
      </c>
      <c r="Q28" s="45">
        <v>0</v>
      </c>
      <c r="R28" s="45"/>
      <c r="S28" s="45">
        <v>0</v>
      </c>
      <c r="T28" s="45">
        <v>0</v>
      </c>
    </row>
    <row r="29" spans="1:20" x14ac:dyDescent="0.2">
      <c r="A29" s="45">
        <v>2020</v>
      </c>
      <c r="B29" s="45" t="s">
        <v>69</v>
      </c>
      <c r="C29" s="45"/>
      <c r="D29" s="45" t="s">
        <v>58</v>
      </c>
      <c r="E29" s="45">
        <v>4994.5599999999995</v>
      </c>
      <c r="F29" s="45"/>
      <c r="G29" s="45"/>
      <c r="H29" s="45">
        <v>25156.18</v>
      </c>
      <c r="I29" s="45">
        <v>317698.36</v>
      </c>
      <c r="J29" s="45">
        <v>29867.468800000002</v>
      </c>
      <c r="K29" s="45">
        <v>372059.32</v>
      </c>
      <c r="L29" s="45">
        <v>401926.78880000004</v>
      </c>
      <c r="M29" s="45">
        <v>4711.288800000003</v>
      </c>
      <c r="N29" s="45">
        <v>54360.960000000006</v>
      </c>
      <c r="O29" s="45">
        <v>0</v>
      </c>
      <c r="P29" s="45">
        <v>0</v>
      </c>
      <c r="Q29" s="45">
        <v>309440</v>
      </c>
      <c r="R29" s="45"/>
      <c r="S29" s="45">
        <v>0</v>
      </c>
      <c r="T29" s="45">
        <v>0</v>
      </c>
    </row>
    <row r="30" spans="1:20" x14ac:dyDescent="0.2">
      <c r="A30" s="45">
        <v>2021</v>
      </c>
      <c r="B30" s="45" t="s">
        <v>69</v>
      </c>
      <c r="C30" s="45"/>
      <c r="D30" s="45" t="s">
        <v>58</v>
      </c>
      <c r="E30" s="45">
        <v>1051.22</v>
      </c>
      <c r="F30" s="45"/>
      <c r="G30" s="45"/>
      <c r="H30" s="45">
        <v>6286.2999999999993</v>
      </c>
      <c r="I30" s="45">
        <v>86200.04</v>
      </c>
      <c r="J30" s="45">
        <v>6286.2956000000013</v>
      </c>
      <c r="K30" s="45">
        <v>86200.040000000008</v>
      </c>
      <c r="L30" s="45">
        <v>92486.335600000006</v>
      </c>
      <c r="M30" s="45">
        <v>-4.399999999350257E-3</v>
      </c>
      <c r="N30" s="45">
        <v>7.2759576141834259E-12</v>
      </c>
      <c r="O30" s="45">
        <v>0</v>
      </c>
      <c r="P30" s="45">
        <v>0</v>
      </c>
      <c r="Q30" s="45">
        <v>0</v>
      </c>
      <c r="R30" s="45"/>
      <c r="S30" s="45">
        <v>0</v>
      </c>
      <c r="T30" s="45">
        <v>0</v>
      </c>
    </row>
    <row r="31" spans="1:20" x14ac:dyDescent="0.2">
      <c r="A31" s="45"/>
      <c r="B31" s="45"/>
      <c r="C31" s="45"/>
      <c r="D31" s="45"/>
      <c r="E31" s="78">
        <f>SUM(E20:E30)</f>
        <v>92958.86</v>
      </c>
      <c r="F31" s="78">
        <f t="shared" ref="F31:T31" si="1">SUM(F20:F30)</f>
        <v>0</v>
      </c>
      <c r="G31" s="78">
        <f t="shared" si="1"/>
        <v>0</v>
      </c>
      <c r="H31" s="78">
        <f t="shared" si="1"/>
        <v>471196.1</v>
      </c>
      <c r="I31" s="78">
        <f t="shared" si="1"/>
        <v>2545752.36</v>
      </c>
      <c r="J31" s="78">
        <f t="shared" si="1"/>
        <v>475907.36839999998</v>
      </c>
      <c r="K31" s="78">
        <f t="shared" si="1"/>
        <v>2600113.3199999998</v>
      </c>
      <c r="L31" s="78">
        <f t="shared" si="1"/>
        <v>3076020.6884000003</v>
      </c>
      <c r="M31" s="78">
        <f t="shared" si="1"/>
        <v>4711.2683999999845</v>
      </c>
      <c r="N31" s="78">
        <f t="shared" si="1"/>
        <v>54360.960000000043</v>
      </c>
      <c r="O31" s="78">
        <f t="shared" si="1"/>
        <v>0</v>
      </c>
      <c r="P31" s="78">
        <f t="shared" si="1"/>
        <v>0</v>
      </c>
      <c r="Q31" s="78">
        <f t="shared" si="1"/>
        <v>1762597.2</v>
      </c>
      <c r="R31" s="78">
        <f t="shared" si="1"/>
        <v>0</v>
      </c>
      <c r="S31" s="78">
        <f t="shared" si="1"/>
        <v>0</v>
      </c>
      <c r="T31" s="78">
        <f t="shared" si="1"/>
        <v>0</v>
      </c>
    </row>
    <row r="32" spans="1:20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x14ac:dyDescent="0.2">
      <c r="A34" s="45">
        <v>2011</v>
      </c>
      <c r="B34" s="45" t="s">
        <v>70</v>
      </c>
      <c r="C34" s="45"/>
      <c r="D34" s="45" t="s">
        <v>56</v>
      </c>
      <c r="E34" s="45">
        <v>1317.9799999999998</v>
      </c>
      <c r="F34" s="45">
        <v>0</v>
      </c>
      <c r="G34" s="45">
        <v>0</v>
      </c>
      <c r="H34" s="45">
        <v>6286.7800000000007</v>
      </c>
      <c r="I34" s="45">
        <v>3953.94</v>
      </c>
      <c r="J34" s="45">
        <v>6286.7645999999986</v>
      </c>
      <c r="K34" s="45">
        <v>3953.9399999999996</v>
      </c>
      <c r="L34" s="45">
        <v>10240.704599999999</v>
      </c>
      <c r="M34" s="45">
        <v>-1.5400000000454384E-2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/>
    </row>
    <row r="35" spans="1:20" x14ac:dyDescent="0.2">
      <c r="A35" s="45">
        <v>2012</v>
      </c>
      <c r="B35" s="45" t="s">
        <v>70</v>
      </c>
      <c r="C35" s="45"/>
      <c r="D35" s="45" t="s">
        <v>58</v>
      </c>
      <c r="E35" s="45">
        <v>1701.7800000000002</v>
      </c>
      <c r="F35" s="45"/>
      <c r="G35" s="45"/>
      <c r="H35" s="45">
        <v>8117.49</v>
      </c>
      <c r="I35" s="45">
        <v>15316.02</v>
      </c>
      <c r="J35" s="45">
        <v>8117.4905999999992</v>
      </c>
      <c r="K35" s="45">
        <v>15316.019999999999</v>
      </c>
      <c r="L35" s="45">
        <v>23433.510600000001</v>
      </c>
      <c r="M35" s="45">
        <v>5.9999999899673639E-4</v>
      </c>
      <c r="N35" s="45">
        <v>6.8212102632969618E-13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/>
    </row>
    <row r="36" spans="1:20" x14ac:dyDescent="0.2">
      <c r="A36" s="45">
        <v>2013</v>
      </c>
      <c r="B36" s="45" t="s">
        <v>70</v>
      </c>
      <c r="C36" s="45"/>
      <c r="D36" s="45" t="s">
        <v>58</v>
      </c>
      <c r="E36" s="45">
        <v>1798.9</v>
      </c>
      <c r="F36" s="45"/>
      <c r="G36" s="45"/>
      <c r="H36" s="45">
        <v>8580.75</v>
      </c>
      <c r="I36" s="45">
        <v>26983.500000000004</v>
      </c>
      <c r="J36" s="45">
        <v>8580.7530000000006</v>
      </c>
      <c r="K36" s="45">
        <v>26983.5</v>
      </c>
      <c r="L36" s="45">
        <v>35564.253000000004</v>
      </c>
      <c r="M36" s="45">
        <v>2.9999999994743121E-3</v>
      </c>
      <c r="N36" s="45">
        <v>1.1368683772161603E-12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/>
    </row>
    <row r="37" spans="1:20" x14ac:dyDescent="0.2">
      <c r="A37" s="45">
        <v>2014</v>
      </c>
      <c r="B37" s="45" t="s">
        <v>70</v>
      </c>
      <c r="C37" s="45"/>
      <c r="D37" s="45" t="s">
        <v>58</v>
      </c>
      <c r="E37" s="45">
        <v>1771.4</v>
      </c>
      <c r="F37" s="45"/>
      <c r="G37" s="45"/>
      <c r="H37" s="45">
        <v>8449.57</v>
      </c>
      <c r="I37" s="45">
        <v>38970.800000000003</v>
      </c>
      <c r="J37" s="45">
        <v>8449.5779999999977</v>
      </c>
      <c r="K37" s="45">
        <v>38970.800000000003</v>
      </c>
      <c r="L37" s="45">
        <v>47420.377999999997</v>
      </c>
      <c r="M37" s="45">
        <v>7.9999999995834514E-3</v>
      </c>
      <c r="N37" s="45">
        <v>1.3642420526593924E-12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/>
    </row>
    <row r="38" spans="1:20" x14ac:dyDescent="0.2">
      <c r="A38" s="45">
        <v>2015</v>
      </c>
      <c r="B38" s="45" t="s">
        <v>70</v>
      </c>
      <c r="C38" s="45"/>
      <c r="D38" s="45" t="s">
        <v>58</v>
      </c>
      <c r="E38" s="45">
        <v>1525.8200000000002</v>
      </c>
      <c r="F38" s="45"/>
      <c r="G38" s="45"/>
      <c r="H38" s="45">
        <v>7278.1500000000005</v>
      </c>
      <c r="I38" s="45">
        <v>42722.96</v>
      </c>
      <c r="J38" s="45">
        <v>7278.161399999999</v>
      </c>
      <c r="K38" s="45">
        <v>42722.96</v>
      </c>
      <c r="L38" s="45">
        <v>50001.121400000004</v>
      </c>
      <c r="M38" s="45">
        <v>1.1399999999468946E-2</v>
      </c>
      <c r="N38" s="45">
        <v>-4.5474735088646412E-13</v>
      </c>
      <c r="O38" s="45">
        <v>0</v>
      </c>
      <c r="P38" s="45">
        <v>0</v>
      </c>
      <c r="Q38" s="45">
        <v>0</v>
      </c>
      <c r="R38" s="45"/>
      <c r="S38" s="45">
        <v>0</v>
      </c>
      <c r="T38" s="45">
        <v>0</v>
      </c>
    </row>
    <row r="39" spans="1:20" x14ac:dyDescent="0.2">
      <c r="A39" s="45">
        <v>2016</v>
      </c>
      <c r="B39" s="45" t="s">
        <v>70</v>
      </c>
      <c r="C39" s="45"/>
      <c r="D39" s="45" t="s">
        <v>58</v>
      </c>
      <c r="E39" s="45">
        <v>1159.6599999999999</v>
      </c>
      <c r="F39" s="45"/>
      <c r="G39" s="45"/>
      <c r="H39" s="45">
        <v>5531.57</v>
      </c>
      <c r="I39" s="45">
        <v>41747.759999999995</v>
      </c>
      <c r="J39" s="45">
        <v>5531.5781999999999</v>
      </c>
      <c r="K39" s="45">
        <v>41747.759999999995</v>
      </c>
      <c r="L39" s="45">
        <v>47279.338199999998</v>
      </c>
      <c r="M39" s="45">
        <v>8.199999999760621E-3</v>
      </c>
      <c r="N39" s="45">
        <v>0</v>
      </c>
      <c r="O39" s="45">
        <v>0</v>
      </c>
      <c r="P39" s="45">
        <v>0</v>
      </c>
      <c r="Q39" s="45">
        <v>0</v>
      </c>
      <c r="R39" s="45"/>
      <c r="S39" s="45">
        <v>0</v>
      </c>
      <c r="T39" s="45">
        <v>0</v>
      </c>
    </row>
    <row r="40" spans="1:20" x14ac:dyDescent="0.2">
      <c r="A40" s="45">
        <v>2017</v>
      </c>
      <c r="B40" s="45" t="s">
        <v>70</v>
      </c>
      <c r="C40" s="45"/>
      <c r="D40" s="45" t="s">
        <v>58</v>
      </c>
      <c r="E40" s="45">
        <v>1197.6999999999998</v>
      </c>
      <c r="F40" s="45"/>
      <c r="G40" s="45"/>
      <c r="H40" s="45">
        <v>7162.25</v>
      </c>
      <c r="I40" s="45">
        <v>47908</v>
      </c>
      <c r="J40" s="45">
        <v>7162.246000000001</v>
      </c>
      <c r="K40" s="45">
        <v>47908</v>
      </c>
      <c r="L40" s="45">
        <v>55070.245999999999</v>
      </c>
      <c r="M40" s="45">
        <v>-3.9999999996211955E-3</v>
      </c>
      <c r="N40" s="45">
        <v>-1.8189894035458565E-12</v>
      </c>
      <c r="O40" s="45">
        <v>0</v>
      </c>
      <c r="P40" s="45">
        <v>0</v>
      </c>
      <c r="Q40" s="45">
        <v>0</v>
      </c>
      <c r="R40" s="45"/>
      <c r="S40" s="45">
        <v>0</v>
      </c>
      <c r="T40" s="45">
        <v>0</v>
      </c>
    </row>
    <row r="41" spans="1:20" x14ac:dyDescent="0.2">
      <c r="A41" s="45">
        <v>2018</v>
      </c>
      <c r="B41" s="45" t="s">
        <v>70</v>
      </c>
      <c r="C41" s="45"/>
      <c r="D41" s="45" t="s">
        <v>58</v>
      </c>
      <c r="E41" s="45">
        <v>1100.44</v>
      </c>
      <c r="F41" s="45"/>
      <c r="G41" s="45"/>
      <c r="H41" s="45">
        <v>6580.65</v>
      </c>
      <c r="I41" s="45">
        <v>49519.8</v>
      </c>
      <c r="J41" s="45">
        <v>6580.6312000000007</v>
      </c>
      <c r="K41" s="45">
        <v>49519.8</v>
      </c>
      <c r="L41" s="45">
        <v>56100.431200000006</v>
      </c>
      <c r="M41" s="45">
        <v>-1.8799999999487227E-2</v>
      </c>
      <c r="N41" s="45">
        <v>-4.5474735088646412E-13</v>
      </c>
      <c r="O41" s="45">
        <v>0</v>
      </c>
      <c r="P41" s="45">
        <v>0</v>
      </c>
      <c r="Q41" s="45">
        <v>225700</v>
      </c>
      <c r="R41" s="45"/>
      <c r="S41" s="45">
        <v>0</v>
      </c>
      <c r="T41" s="45">
        <v>0</v>
      </c>
    </row>
    <row r="42" spans="1:20" x14ac:dyDescent="0.2">
      <c r="A42" s="45">
        <v>2019</v>
      </c>
      <c r="B42" s="45" t="s">
        <v>70</v>
      </c>
      <c r="C42" s="45"/>
      <c r="D42" s="45" t="s">
        <v>58</v>
      </c>
      <c r="E42" s="45">
        <v>1256</v>
      </c>
      <c r="F42" s="45"/>
      <c r="G42" s="45"/>
      <c r="H42" s="45">
        <v>7510.88</v>
      </c>
      <c r="I42" s="45">
        <v>71592</v>
      </c>
      <c r="J42" s="45">
        <v>7510.880000000001</v>
      </c>
      <c r="K42" s="45">
        <v>71592</v>
      </c>
      <c r="L42" s="45">
        <v>79102.880000000005</v>
      </c>
      <c r="M42" s="45">
        <v>5.1159076974727213E-13</v>
      </c>
      <c r="N42" s="45">
        <v>2.7284841053187847E-12</v>
      </c>
      <c r="O42" s="45">
        <v>0</v>
      </c>
      <c r="P42" s="45">
        <v>0</v>
      </c>
      <c r="Q42" s="45">
        <v>2070.66</v>
      </c>
      <c r="R42" s="45"/>
      <c r="S42" s="45">
        <v>0</v>
      </c>
      <c r="T42" s="45">
        <v>0</v>
      </c>
    </row>
    <row r="43" spans="1:20" x14ac:dyDescent="0.2">
      <c r="A43" s="45">
        <v>2020</v>
      </c>
      <c r="B43" s="45" t="s">
        <v>70</v>
      </c>
      <c r="C43" s="45"/>
      <c r="D43" s="45" t="s">
        <v>58</v>
      </c>
      <c r="E43" s="45">
        <v>2327.2600000000002</v>
      </c>
      <c r="F43" s="45"/>
      <c r="G43" s="45"/>
      <c r="H43" s="45">
        <v>9696.34</v>
      </c>
      <c r="I43" s="45">
        <v>126829.7</v>
      </c>
      <c r="J43" s="45">
        <v>13917.014800000001</v>
      </c>
      <c r="K43" s="45">
        <v>175529.90000000002</v>
      </c>
      <c r="L43" s="45">
        <v>189446.9148</v>
      </c>
      <c r="M43" s="45">
        <v>4220.6748000000007</v>
      </c>
      <c r="N43" s="45">
        <v>48700.2</v>
      </c>
      <c r="O43" s="45">
        <v>0</v>
      </c>
      <c r="P43" s="45">
        <v>0</v>
      </c>
      <c r="Q43" s="45">
        <v>30520.400000000001</v>
      </c>
      <c r="R43" s="45"/>
      <c r="S43" s="45">
        <v>0</v>
      </c>
      <c r="T43" s="45">
        <v>0</v>
      </c>
    </row>
    <row r="44" spans="1:20" x14ac:dyDescent="0.2">
      <c r="A44" s="45">
        <v>2021</v>
      </c>
      <c r="B44" s="45" t="s">
        <v>70</v>
      </c>
      <c r="C44" s="45"/>
      <c r="D44" s="45" t="s">
        <v>58</v>
      </c>
      <c r="E44" s="45">
        <v>466.36</v>
      </c>
      <c r="F44" s="45"/>
      <c r="G44" s="45"/>
      <c r="H44" s="45">
        <v>2788.8199999999997</v>
      </c>
      <c r="I44" s="45">
        <v>38241.519999999997</v>
      </c>
      <c r="J44" s="45">
        <v>2788.8328000000001</v>
      </c>
      <c r="K44" s="45">
        <v>38241.520000000004</v>
      </c>
      <c r="L44" s="45">
        <v>41030.352800000008</v>
      </c>
      <c r="M44" s="45">
        <v>1.2800000000424916E-2</v>
      </c>
      <c r="N44" s="45">
        <v>3.637978807091713E-12</v>
      </c>
      <c r="O44" s="45">
        <v>0</v>
      </c>
      <c r="P44" s="45">
        <v>0</v>
      </c>
      <c r="Q44" s="45">
        <v>0</v>
      </c>
      <c r="R44" s="45"/>
      <c r="S44" s="45">
        <v>0</v>
      </c>
      <c r="T44" s="45">
        <v>0</v>
      </c>
    </row>
    <row r="45" spans="1:20" x14ac:dyDescent="0.2">
      <c r="A45" s="45"/>
      <c r="B45" s="45"/>
      <c r="C45" s="45"/>
      <c r="D45" s="45"/>
      <c r="E45" s="78">
        <f>SUM(E34:E44)</f>
        <v>15623.3</v>
      </c>
      <c r="F45" s="78">
        <f t="shared" ref="F45:T45" si="2">SUM(F34:F44)</f>
        <v>0</v>
      </c>
      <c r="G45" s="78">
        <f t="shared" si="2"/>
        <v>0</v>
      </c>
      <c r="H45" s="78">
        <f t="shared" si="2"/>
        <v>77983.25</v>
      </c>
      <c r="I45" s="78">
        <f t="shared" si="2"/>
        <v>503786</v>
      </c>
      <c r="J45" s="78">
        <f t="shared" si="2"/>
        <v>82203.930600000007</v>
      </c>
      <c r="K45" s="78">
        <f t="shared" si="2"/>
        <v>552486.19999999995</v>
      </c>
      <c r="L45" s="78">
        <f t="shared" si="2"/>
        <v>634690.13060000003</v>
      </c>
      <c r="M45" s="78">
        <f t="shared" si="2"/>
        <v>4220.6805999999997</v>
      </c>
      <c r="N45" s="78">
        <f t="shared" si="2"/>
        <v>48700.2</v>
      </c>
      <c r="O45" s="78">
        <f t="shared" si="2"/>
        <v>0</v>
      </c>
      <c r="P45" s="78">
        <f t="shared" si="2"/>
        <v>0</v>
      </c>
      <c r="Q45" s="78">
        <f t="shared" si="2"/>
        <v>258291.06</v>
      </c>
      <c r="R45" s="78">
        <f t="shared" si="2"/>
        <v>0</v>
      </c>
      <c r="S45" s="78">
        <f t="shared" si="2"/>
        <v>0</v>
      </c>
      <c r="T45" s="78">
        <f t="shared" si="2"/>
        <v>0</v>
      </c>
    </row>
    <row r="46" spans="1:2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x14ac:dyDescent="0.2">
      <c r="A48" s="45">
        <v>2011</v>
      </c>
      <c r="B48" s="45" t="s">
        <v>71</v>
      </c>
      <c r="C48" s="45"/>
      <c r="D48" s="45" t="s">
        <v>56</v>
      </c>
      <c r="E48" s="45">
        <v>6654.4400000000005</v>
      </c>
      <c r="F48" s="45">
        <v>0</v>
      </c>
      <c r="G48" s="45">
        <v>0</v>
      </c>
      <c r="H48" s="45">
        <v>31741.680000000004</v>
      </c>
      <c r="I48" s="45">
        <v>19963.32</v>
      </c>
      <c r="J48" s="45">
        <v>31741.678799999998</v>
      </c>
      <c r="K48" s="45">
        <v>19963.32</v>
      </c>
      <c r="L48" s="45">
        <v>51704.998799999994</v>
      </c>
      <c r="M48" s="45">
        <v>-1.2000000037915015E-3</v>
      </c>
      <c r="N48" s="45">
        <v>-4.5474735088646412E-13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/>
    </row>
    <row r="49" spans="1:20" x14ac:dyDescent="0.2">
      <c r="A49" s="45">
        <v>2012</v>
      </c>
      <c r="B49" s="45" t="s">
        <v>71</v>
      </c>
      <c r="C49" s="45"/>
      <c r="D49" s="45" t="s">
        <v>58</v>
      </c>
      <c r="E49" s="45">
        <v>4571.5600000000004</v>
      </c>
      <c r="F49" s="45"/>
      <c r="G49" s="45"/>
      <c r="H49" s="45">
        <v>21806.35</v>
      </c>
      <c r="I49" s="45">
        <v>41144.04</v>
      </c>
      <c r="J49" s="45">
        <v>21806.341199999999</v>
      </c>
      <c r="K49" s="45">
        <v>41144.039999999994</v>
      </c>
      <c r="L49" s="45">
        <v>62950.381199999989</v>
      </c>
      <c r="M49" s="45">
        <v>-8.8000000021111191E-3</v>
      </c>
      <c r="N49" s="45">
        <v>-4.5474735088646412E-13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/>
    </row>
    <row r="50" spans="1:20" x14ac:dyDescent="0.2">
      <c r="A50" s="45">
        <v>2013</v>
      </c>
      <c r="B50" s="45" t="s">
        <v>71</v>
      </c>
      <c r="C50" s="45"/>
      <c r="D50" s="45" t="s">
        <v>58</v>
      </c>
      <c r="E50" s="45">
        <v>6052.96</v>
      </c>
      <c r="F50" s="45"/>
      <c r="G50" s="45"/>
      <c r="H50" s="45">
        <v>26223.079999999998</v>
      </c>
      <c r="I50" s="45">
        <v>82462.5</v>
      </c>
      <c r="J50" s="45">
        <v>28872.619199999997</v>
      </c>
      <c r="K50" s="45">
        <v>90794.4</v>
      </c>
      <c r="L50" s="45">
        <v>119667.01920000001</v>
      </c>
      <c r="M50" s="45">
        <v>2649.5391999999993</v>
      </c>
      <c r="N50" s="45">
        <v>8331.9000000000015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/>
    </row>
    <row r="51" spans="1:20" x14ac:dyDescent="0.2">
      <c r="A51" s="45">
        <v>2014</v>
      </c>
      <c r="B51" s="45" t="s">
        <v>71</v>
      </c>
      <c r="C51" s="45"/>
      <c r="D51" s="45" t="s">
        <v>58</v>
      </c>
      <c r="E51" s="45">
        <v>7167.66</v>
      </c>
      <c r="F51" s="45"/>
      <c r="G51" s="45"/>
      <c r="H51" s="45"/>
      <c r="I51" s="45"/>
      <c r="J51" s="45">
        <v>34189.7382</v>
      </c>
      <c r="K51" s="45">
        <v>157688.51999999999</v>
      </c>
      <c r="L51" s="45">
        <v>191878.25819999998</v>
      </c>
      <c r="M51" s="45">
        <v>34189.7382</v>
      </c>
      <c r="N51" s="45">
        <v>157688.51999999999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/>
    </row>
    <row r="52" spans="1:20" x14ac:dyDescent="0.2">
      <c r="A52" s="45">
        <v>2015</v>
      </c>
      <c r="B52" s="45" t="s">
        <v>71</v>
      </c>
      <c r="C52" s="45"/>
      <c r="D52" s="45" t="s">
        <v>58</v>
      </c>
      <c r="E52" s="45">
        <v>6438.98</v>
      </c>
      <c r="F52" s="45"/>
      <c r="G52" s="45"/>
      <c r="H52" s="45"/>
      <c r="I52" s="45"/>
      <c r="J52" s="45">
        <v>30713.934600000001</v>
      </c>
      <c r="K52" s="45">
        <v>180291.44000000003</v>
      </c>
      <c r="L52" s="45">
        <v>211005.37460000001</v>
      </c>
      <c r="M52" s="45">
        <v>30713.934600000001</v>
      </c>
      <c r="N52" s="45">
        <v>180291.44000000003</v>
      </c>
      <c r="O52" s="45">
        <v>0</v>
      </c>
      <c r="P52" s="45">
        <v>0</v>
      </c>
      <c r="Q52" s="45">
        <v>0</v>
      </c>
      <c r="R52" s="45"/>
      <c r="S52" s="45">
        <v>0</v>
      </c>
      <c r="T52" s="45">
        <v>0</v>
      </c>
    </row>
    <row r="53" spans="1:20" x14ac:dyDescent="0.2">
      <c r="A53" s="45">
        <v>2016</v>
      </c>
      <c r="B53" s="45" t="s">
        <v>71</v>
      </c>
      <c r="C53" s="45"/>
      <c r="D53" s="45" t="s">
        <v>58</v>
      </c>
      <c r="E53" s="45">
        <v>5929.68</v>
      </c>
      <c r="F53" s="45"/>
      <c r="G53" s="45"/>
      <c r="H53" s="45"/>
      <c r="I53" s="45"/>
      <c r="J53" s="45">
        <v>28284.5736</v>
      </c>
      <c r="K53" s="45">
        <v>213468.48</v>
      </c>
      <c r="L53" s="45">
        <v>241753.05359999998</v>
      </c>
      <c r="M53" s="45">
        <v>28284.5736</v>
      </c>
      <c r="N53" s="45">
        <v>213468.48</v>
      </c>
      <c r="O53" s="45">
        <v>0</v>
      </c>
      <c r="P53" s="45">
        <v>0</v>
      </c>
      <c r="Q53" s="45">
        <v>138000</v>
      </c>
      <c r="R53" s="45"/>
      <c r="S53" s="45">
        <v>0</v>
      </c>
      <c r="T53" s="45">
        <v>0</v>
      </c>
    </row>
    <row r="54" spans="1:20" x14ac:dyDescent="0.2">
      <c r="A54" s="45">
        <v>2017</v>
      </c>
      <c r="B54" s="45" t="s">
        <v>71</v>
      </c>
      <c r="C54" s="45"/>
      <c r="D54" s="45" t="s">
        <v>58</v>
      </c>
      <c r="E54" s="45">
        <v>6188.880000000001</v>
      </c>
      <c r="F54" s="45"/>
      <c r="G54" s="45"/>
      <c r="H54" s="45">
        <v>0</v>
      </c>
      <c r="I54" s="45">
        <v>0</v>
      </c>
      <c r="J54" s="45">
        <v>37009.502400000005</v>
      </c>
      <c r="K54" s="45">
        <v>123777.60000000001</v>
      </c>
      <c r="L54" s="45">
        <v>160787.1024</v>
      </c>
      <c r="M54" s="45">
        <v>37009.502400000005</v>
      </c>
      <c r="N54" s="45">
        <v>123777.60000000001</v>
      </c>
      <c r="O54" s="45">
        <v>0</v>
      </c>
      <c r="P54" s="45">
        <v>0</v>
      </c>
      <c r="Q54" s="45">
        <v>0</v>
      </c>
      <c r="R54" s="45"/>
      <c r="S54" s="45">
        <v>0</v>
      </c>
      <c r="T54" s="45">
        <v>0</v>
      </c>
    </row>
    <row r="55" spans="1:20" x14ac:dyDescent="0.2">
      <c r="A55" s="45">
        <v>2018</v>
      </c>
      <c r="B55" s="45" t="s">
        <v>71</v>
      </c>
      <c r="C55" s="45"/>
      <c r="D55" s="45" t="s">
        <v>58</v>
      </c>
      <c r="E55" s="45">
        <v>6352.5999999999995</v>
      </c>
      <c r="F55" s="45"/>
      <c r="G55" s="45"/>
      <c r="H55" s="45">
        <v>0</v>
      </c>
      <c r="I55" s="45">
        <v>0</v>
      </c>
      <c r="J55" s="45">
        <v>37988.548000000003</v>
      </c>
      <c r="K55" s="45">
        <v>285867</v>
      </c>
      <c r="L55" s="45">
        <v>323855.54800000001</v>
      </c>
      <c r="M55" s="45">
        <v>37988.548000000003</v>
      </c>
      <c r="N55" s="45">
        <v>285867</v>
      </c>
      <c r="O55" s="45">
        <v>0</v>
      </c>
      <c r="P55" s="45">
        <v>0</v>
      </c>
      <c r="Q55" s="45">
        <v>0</v>
      </c>
      <c r="R55" s="45"/>
      <c r="S55" s="45">
        <v>0</v>
      </c>
      <c r="T55" s="45">
        <v>0</v>
      </c>
    </row>
    <row r="56" spans="1:20" x14ac:dyDescent="0.2">
      <c r="A56" s="45">
        <v>2019</v>
      </c>
      <c r="B56" s="45" t="s">
        <v>71</v>
      </c>
      <c r="C56" s="45"/>
      <c r="D56" s="45" t="s">
        <v>58</v>
      </c>
      <c r="E56" s="45">
        <v>7188.5</v>
      </c>
      <c r="F56" s="45"/>
      <c r="G56" s="45"/>
      <c r="H56" s="45">
        <v>0</v>
      </c>
      <c r="I56" s="45">
        <v>0</v>
      </c>
      <c r="J56" s="45">
        <v>42987.23000000001</v>
      </c>
      <c r="K56" s="45">
        <v>409744.5</v>
      </c>
      <c r="L56" s="45">
        <v>452731.73000000004</v>
      </c>
      <c r="M56" s="45">
        <v>42987.23000000001</v>
      </c>
      <c r="N56" s="45">
        <v>409744.5</v>
      </c>
      <c r="O56" s="45">
        <v>0</v>
      </c>
      <c r="P56" s="45">
        <v>0</v>
      </c>
      <c r="Q56" s="45">
        <v>0</v>
      </c>
      <c r="R56" s="45"/>
      <c r="S56" s="45">
        <v>0</v>
      </c>
      <c r="T56" s="45">
        <v>0</v>
      </c>
    </row>
    <row r="57" spans="1:20" x14ac:dyDescent="0.2">
      <c r="A57" s="45">
        <v>2020</v>
      </c>
      <c r="B57" s="45" t="s">
        <v>71</v>
      </c>
      <c r="C57" s="45"/>
      <c r="D57" s="45" t="s">
        <v>58</v>
      </c>
      <c r="E57" s="45">
        <v>5547.76</v>
      </c>
      <c r="F57" s="45"/>
      <c r="G57" s="45"/>
      <c r="H57" s="45">
        <v>0</v>
      </c>
      <c r="I57" s="45">
        <v>0</v>
      </c>
      <c r="J57" s="45">
        <v>33175.604800000001</v>
      </c>
      <c r="K57" s="45">
        <v>206270.76</v>
      </c>
      <c r="L57" s="45">
        <v>239446.36479999998</v>
      </c>
      <c r="M57" s="45">
        <v>33175.604800000001</v>
      </c>
      <c r="N57" s="45">
        <v>206270.76</v>
      </c>
      <c r="O57" s="45">
        <v>0</v>
      </c>
      <c r="P57" s="45">
        <v>0</v>
      </c>
      <c r="Q57" s="45">
        <v>0</v>
      </c>
      <c r="R57" s="45"/>
      <c r="S57" s="45">
        <v>0</v>
      </c>
      <c r="T57" s="45">
        <v>0</v>
      </c>
    </row>
    <row r="58" spans="1:20" x14ac:dyDescent="0.2">
      <c r="A58" s="45">
        <v>2021</v>
      </c>
      <c r="B58" s="45" t="s">
        <v>71</v>
      </c>
      <c r="C58" s="45"/>
      <c r="D58" s="45" t="s">
        <v>58</v>
      </c>
      <c r="E58" s="45">
        <v>1388.74</v>
      </c>
      <c r="F58" s="45"/>
      <c r="G58" s="45"/>
      <c r="H58" s="45">
        <v>0</v>
      </c>
      <c r="I58" s="45">
        <v>0</v>
      </c>
      <c r="J58" s="45">
        <v>8304.6652000000013</v>
      </c>
      <c r="K58" s="45">
        <v>56938.34</v>
      </c>
      <c r="L58" s="45">
        <v>65243.0052</v>
      </c>
      <c r="M58" s="45">
        <v>8304.6652000000013</v>
      </c>
      <c r="N58" s="45">
        <v>56938.34</v>
      </c>
      <c r="O58" s="45">
        <v>0</v>
      </c>
      <c r="P58" s="45">
        <v>0</v>
      </c>
      <c r="Q58" s="45">
        <v>0</v>
      </c>
      <c r="R58" s="45"/>
      <c r="S58" s="45">
        <v>0</v>
      </c>
      <c r="T58" s="45">
        <v>0</v>
      </c>
    </row>
    <row r="59" spans="1:20" x14ac:dyDescent="0.2">
      <c r="A59" s="45"/>
      <c r="B59" s="45"/>
      <c r="C59" s="45"/>
      <c r="D59" s="45"/>
      <c r="E59" s="78">
        <f>SUM(E48:E58)</f>
        <v>63481.760000000002</v>
      </c>
      <c r="F59" s="78">
        <f t="shared" ref="F59:T59" si="3">SUM(F48:F58)</f>
        <v>0</v>
      </c>
      <c r="G59" s="78">
        <f t="shared" si="3"/>
        <v>0</v>
      </c>
      <c r="H59" s="78">
        <f t="shared" si="3"/>
        <v>79771.11</v>
      </c>
      <c r="I59" s="78">
        <f t="shared" si="3"/>
        <v>143569.85999999999</v>
      </c>
      <c r="J59" s="78">
        <f t="shared" si="3"/>
        <v>335074.43600000005</v>
      </c>
      <c r="K59" s="78">
        <f t="shared" si="3"/>
        <v>1785948.4</v>
      </c>
      <c r="L59" s="78">
        <f t="shared" si="3"/>
        <v>2121022.8360000001</v>
      </c>
      <c r="M59" s="78">
        <f t="shared" si="3"/>
        <v>255303.326</v>
      </c>
      <c r="N59" s="78">
        <f t="shared" si="3"/>
        <v>1642378.54</v>
      </c>
      <c r="O59" s="78">
        <f t="shared" si="3"/>
        <v>0</v>
      </c>
      <c r="P59" s="78">
        <f t="shared" si="3"/>
        <v>0</v>
      </c>
      <c r="Q59" s="78">
        <f t="shared" si="3"/>
        <v>138000</v>
      </c>
      <c r="R59" s="78">
        <f t="shared" si="3"/>
        <v>0</v>
      </c>
      <c r="S59" s="78">
        <f t="shared" si="3"/>
        <v>0</v>
      </c>
      <c r="T59" s="78">
        <f t="shared" si="3"/>
        <v>0</v>
      </c>
    </row>
    <row r="60" spans="1:20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x14ac:dyDescent="0.2">
      <c r="A62" s="45">
        <v>2011</v>
      </c>
      <c r="B62" s="45" t="s">
        <v>72</v>
      </c>
      <c r="C62" s="45"/>
      <c r="D62" s="45" t="s">
        <v>56</v>
      </c>
      <c r="E62" s="45">
        <v>2821.1400000000003</v>
      </c>
      <c r="F62" s="45">
        <v>0</v>
      </c>
      <c r="G62" s="45">
        <v>0</v>
      </c>
      <c r="H62" s="45">
        <v>13456.849999999999</v>
      </c>
      <c r="I62" s="45">
        <v>8463.4200000000019</v>
      </c>
      <c r="J62" s="45">
        <v>13456.837799999998</v>
      </c>
      <c r="K62" s="45">
        <v>8463.42</v>
      </c>
      <c r="L62" s="45">
        <v>21920.257799999999</v>
      </c>
      <c r="M62" s="45">
        <v>-1.2200000000802902E-2</v>
      </c>
      <c r="N62" s="45">
        <v>1.1368683772161603E-13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/>
    </row>
    <row r="63" spans="1:20" x14ac:dyDescent="0.2">
      <c r="A63" s="45">
        <v>2012</v>
      </c>
      <c r="B63" s="45" t="s">
        <v>72</v>
      </c>
      <c r="C63" s="45"/>
      <c r="D63" s="45" t="s">
        <v>58</v>
      </c>
      <c r="E63" s="45">
        <v>2742.2</v>
      </c>
      <c r="F63" s="45"/>
      <c r="G63" s="45"/>
      <c r="H63" s="45">
        <v>13080.29</v>
      </c>
      <c r="I63" s="45">
        <v>24679.8</v>
      </c>
      <c r="J63" s="45">
        <v>13080.294</v>
      </c>
      <c r="K63" s="45">
        <v>24679.800000000003</v>
      </c>
      <c r="L63" s="45">
        <v>37760.093999999997</v>
      </c>
      <c r="M63" s="45">
        <v>3.9999999992232915E-3</v>
      </c>
      <c r="N63" s="45">
        <v>4.5474735088646412E-13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/>
    </row>
    <row r="64" spans="1:20" x14ac:dyDescent="0.2">
      <c r="A64" s="45">
        <v>2013</v>
      </c>
      <c r="B64" s="45" t="s">
        <v>72</v>
      </c>
      <c r="C64" s="45"/>
      <c r="D64" s="45" t="s">
        <v>58</v>
      </c>
      <c r="E64" s="45">
        <v>3355.9600000000005</v>
      </c>
      <c r="F64" s="45"/>
      <c r="G64" s="45"/>
      <c r="H64" s="45">
        <v>16007.920000000002</v>
      </c>
      <c r="I64" s="45">
        <v>50339.4</v>
      </c>
      <c r="J64" s="45">
        <v>16007.9292</v>
      </c>
      <c r="K64" s="45">
        <v>50339.399999999994</v>
      </c>
      <c r="L64" s="45">
        <v>66347.329200000007</v>
      </c>
      <c r="M64" s="45">
        <v>9.1999999983727321E-3</v>
      </c>
      <c r="N64" s="45">
        <v>4.5474735088646412E-13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/>
    </row>
    <row r="65" spans="1:20" x14ac:dyDescent="0.2">
      <c r="A65" s="45">
        <v>2014</v>
      </c>
      <c r="B65" s="45" t="s">
        <v>72</v>
      </c>
      <c r="C65" s="45"/>
      <c r="D65" s="45" t="s">
        <v>58</v>
      </c>
      <c r="E65" s="45">
        <v>3357.86</v>
      </c>
      <c r="F65" s="45"/>
      <c r="G65" s="45"/>
      <c r="H65" s="45">
        <v>16016.990000000002</v>
      </c>
      <c r="I65" s="45">
        <v>73872.92</v>
      </c>
      <c r="J65" s="45">
        <v>16016.992200000001</v>
      </c>
      <c r="K65" s="45">
        <v>73872.92</v>
      </c>
      <c r="L65" s="45">
        <v>89889.912200000006</v>
      </c>
      <c r="M65" s="45">
        <v>2.1999999989930075E-3</v>
      </c>
      <c r="N65" s="45">
        <v>-1.8189894035458565E-12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/>
    </row>
    <row r="66" spans="1:20" x14ac:dyDescent="0.2">
      <c r="A66" s="45">
        <v>2015</v>
      </c>
      <c r="B66" s="45" t="s">
        <v>72</v>
      </c>
      <c r="C66" s="45"/>
      <c r="D66" s="45" t="s">
        <v>58</v>
      </c>
      <c r="E66" s="45">
        <v>3157.7400000000002</v>
      </c>
      <c r="F66" s="45"/>
      <c r="G66" s="45"/>
      <c r="H66" s="45">
        <v>15062.430000000002</v>
      </c>
      <c r="I66" s="45">
        <v>88416.72</v>
      </c>
      <c r="J66" s="45">
        <v>15062.419799999998</v>
      </c>
      <c r="K66" s="45">
        <v>88416.72</v>
      </c>
      <c r="L66" s="45">
        <v>103479.1398</v>
      </c>
      <c r="M66" s="45">
        <v>-1.0200000001873377E-2</v>
      </c>
      <c r="N66" s="45">
        <v>-2.7284841053187847E-12</v>
      </c>
      <c r="O66" s="45">
        <v>0</v>
      </c>
      <c r="P66" s="45">
        <v>0</v>
      </c>
      <c r="Q66" s="45">
        <v>0</v>
      </c>
      <c r="R66" s="45"/>
      <c r="S66" s="45">
        <v>0</v>
      </c>
      <c r="T66" s="45">
        <v>0</v>
      </c>
    </row>
    <row r="67" spans="1:20" x14ac:dyDescent="0.2">
      <c r="A67" s="45">
        <v>2016</v>
      </c>
      <c r="B67" s="45" t="s">
        <v>72</v>
      </c>
      <c r="C67" s="45"/>
      <c r="D67" s="45" t="s">
        <v>58</v>
      </c>
      <c r="E67" s="45">
        <v>3551.54</v>
      </c>
      <c r="F67" s="45"/>
      <c r="G67" s="45"/>
      <c r="H67" s="45">
        <v>16940.86</v>
      </c>
      <c r="I67" s="45">
        <v>127855.44</v>
      </c>
      <c r="J67" s="45">
        <v>16940.845800000003</v>
      </c>
      <c r="K67" s="45">
        <v>127855.44</v>
      </c>
      <c r="L67" s="45">
        <v>144796.28580000001</v>
      </c>
      <c r="M67" s="45">
        <v>-1.4200000001210356E-2</v>
      </c>
      <c r="N67" s="45">
        <v>0</v>
      </c>
      <c r="O67" s="45">
        <v>0</v>
      </c>
      <c r="P67" s="45">
        <v>0</v>
      </c>
      <c r="Q67" s="45">
        <v>6000</v>
      </c>
      <c r="R67" s="45"/>
      <c r="S67" s="45">
        <v>0</v>
      </c>
      <c r="T67" s="45">
        <v>0</v>
      </c>
    </row>
    <row r="68" spans="1:20" x14ac:dyDescent="0.2">
      <c r="A68" s="45">
        <v>2017</v>
      </c>
      <c r="B68" s="45" t="s">
        <v>72</v>
      </c>
      <c r="C68" s="45"/>
      <c r="D68" s="45" t="s">
        <v>58</v>
      </c>
      <c r="E68" s="45">
        <v>3609.84</v>
      </c>
      <c r="F68" s="45"/>
      <c r="G68" s="45"/>
      <c r="H68" s="45">
        <v>21586.83</v>
      </c>
      <c r="I68" s="45">
        <v>144393.60000000001</v>
      </c>
      <c r="J68" s="45">
        <v>21586.843200000003</v>
      </c>
      <c r="K68" s="45">
        <v>144393.60000000001</v>
      </c>
      <c r="L68" s="45">
        <v>165980.44319999998</v>
      </c>
      <c r="M68" s="45">
        <v>1.3200000001234002E-2</v>
      </c>
      <c r="N68" s="45">
        <v>3.637978807091713E-12</v>
      </c>
      <c r="O68" s="45">
        <v>0</v>
      </c>
      <c r="P68" s="45">
        <v>0</v>
      </c>
      <c r="Q68" s="45">
        <v>0</v>
      </c>
      <c r="R68" s="45"/>
      <c r="S68" s="45">
        <v>0</v>
      </c>
      <c r="T68" s="45">
        <v>0</v>
      </c>
    </row>
    <row r="69" spans="1:20" x14ac:dyDescent="0.2">
      <c r="A69" s="45">
        <v>2018</v>
      </c>
      <c r="B69" s="45" t="s">
        <v>72</v>
      </c>
      <c r="C69" s="45"/>
      <c r="D69" s="45" t="s">
        <v>58</v>
      </c>
      <c r="E69" s="45">
        <v>3397.28</v>
      </c>
      <c r="F69" s="45"/>
      <c r="G69" s="45"/>
      <c r="H69" s="45">
        <v>20315.72</v>
      </c>
      <c r="I69" s="45">
        <v>152877.6</v>
      </c>
      <c r="J69" s="45">
        <v>20315.734400000001</v>
      </c>
      <c r="K69" s="45">
        <v>152877.59999999998</v>
      </c>
      <c r="L69" s="45">
        <v>173193.33439999999</v>
      </c>
      <c r="M69" s="45">
        <v>1.4400000002069646E-2</v>
      </c>
      <c r="N69" s="45">
        <v>-1.8189894035458565E-12</v>
      </c>
      <c r="O69" s="45">
        <v>0</v>
      </c>
      <c r="P69" s="45">
        <v>0</v>
      </c>
      <c r="Q69" s="45">
        <v>110640</v>
      </c>
      <c r="R69" s="45"/>
      <c r="S69" s="45">
        <v>0</v>
      </c>
      <c r="T69" s="45">
        <v>0</v>
      </c>
    </row>
    <row r="70" spans="1:20" x14ac:dyDescent="0.2">
      <c r="A70" s="45">
        <v>2019</v>
      </c>
      <c r="B70" s="45" t="s">
        <v>72</v>
      </c>
      <c r="C70" s="45"/>
      <c r="D70" s="45" t="s">
        <v>58</v>
      </c>
      <c r="E70" s="45">
        <v>3441.8</v>
      </c>
      <c r="F70" s="45"/>
      <c r="G70" s="45"/>
      <c r="H70" s="45">
        <v>20581.97</v>
      </c>
      <c r="I70" s="45">
        <v>196182.6</v>
      </c>
      <c r="J70" s="45">
        <v>20581.964000000004</v>
      </c>
      <c r="K70" s="45">
        <v>196182.6</v>
      </c>
      <c r="L70" s="45">
        <v>216764.56399999998</v>
      </c>
      <c r="M70" s="45">
        <v>-5.9999999984938768E-3</v>
      </c>
      <c r="N70" s="45">
        <v>-9.0949470177292824E-12</v>
      </c>
      <c r="O70" s="45">
        <v>0</v>
      </c>
      <c r="P70" s="45">
        <v>0</v>
      </c>
      <c r="Q70" s="45">
        <v>0</v>
      </c>
      <c r="R70" s="45"/>
      <c r="S70" s="45">
        <v>0</v>
      </c>
      <c r="T70" s="45">
        <v>0</v>
      </c>
    </row>
    <row r="71" spans="1:20" x14ac:dyDescent="0.2">
      <c r="A71" s="45">
        <v>2020</v>
      </c>
      <c r="B71" s="45" t="s">
        <v>72</v>
      </c>
      <c r="C71" s="45"/>
      <c r="D71" s="45" t="s">
        <v>58</v>
      </c>
      <c r="E71" s="45">
        <v>3927.2400000000002</v>
      </c>
      <c r="F71" s="45"/>
      <c r="G71" s="45"/>
      <c r="H71" s="45">
        <v>19631.98</v>
      </c>
      <c r="I71" s="45">
        <v>246278.7</v>
      </c>
      <c r="J71" s="45">
        <v>23484.895200000003</v>
      </c>
      <c r="K71" s="45">
        <v>290735.40000000002</v>
      </c>
      <c r="L71" s="45">
        <v>314220.29519999999</v>
      </c>
      <c r="M71" s="45">
        <v>3852.9152000000013</v>
      </c>
      <c r="N71" s="45">
        <v>44456.69999999999</v>
      </c>
      <c r="O71" s="45">
        <v>0</v>
      </c>
      <c r="P71" s="45">
        <v>0</v>
      </c>
      <c r="Q71" s="45">
        <v>236045.39</v>
      </c>
      <c r="R71" s="45"/>
      <c r="S71" s="45">
        <v>0</v>
      </c>
      <c r="T71" s="45">
        <v>0</v>
      </c>
    </row>
    <row r="72" spans="1:20" x14ac:dyDescent="0.2">
      <c r="A72" s="45">
        <v>2021</v>
      </c>
      <c r="B72" s="45" t="s">
        <v>72</v>
      </c>
      <c r="C72" s="45"/>
      <c r="D72" s="45" t="s">
        <v>58</v>
      </c>
      <c r="E72" s="45">
        <v>914.68</v>
      </c>
      <c r="F72" s="45"/>
      <c r="G72" s="45"/>
      <c r="H72" s="45">
        <v>5469.78</v>
      </c>
      <c r="I72" s="45">
        <v>75003.759999999995</v>
      </c>
      <c r="J72" s="45">
        <v>5469.7864000000009</v>
      </c>
      <c r="K72" s="45">
        <v>75003.760000000009</v>
      </c>
      <c r="L72" s="45">
        <v>80473.546399999992</v>
      </c>
      <c r="M72" s="45">
        <v>6.4000000004398316E-3</v>
      </c>
      <c r="N72" s="45">
        <v>3.637978807091713E-12</v>
      </c>
      <c r="O72" s="45">
        <v>0</v>
      </c>
      <c r="P72" s="45">
        <v>0</v>
      </c>
      <c r="Q72" s="45">
        <v>0</v>
      </c>
      <c r="R72" s="45"/>
      <c r="S72" s="45">
        <v>0</v>
      </c>
      <c r="T72" s="45">
        <v>0</v>
      </c>
    </row>
    <row r="73" spans="1:20" x14ac:dyDescent="0.2">
      <c r="A73" s="45"/>
      <c r="B73" s="45"/>
      <c r="C73" s="45"/>
      <c r="D73" s="45"/>
      <c r="E73" s="78">
        <f>SUM(E62:E72)</f>
        <v>34277.279999999999</v>
      </c>
      <c r="F73" s="78">
        <f t="shared" ref="F73:T73" si="4">SUM(F62:F72)</f>
        <v>0</v>
      </c>
      <c r="G73" s="78">
        <f t="shared" si="4"/>
        <v>0</v>
      </c>
      <c r="H73" s="78">
        <f t="shared" si="4"/>
        <v>178151.62000000002</v>
      </c>
      <c r="I73" s="78">
        <f t="shared" si="4"/>
        <v>1188363.96</v>
      </c>
      <c r="J73" s="78">
        <f t="shared" si="4"/>
        <v>182004.54200000004</v>
      </c>
      <c r="K73" s="78">
        <f t="shared" si="4"/>
        <v>1232820.6599999999</v>
      </c>
      <c r="L73" s="78">
        <f t="shared" si="4"/>
        <v>1414825.202</v>
      </c>
      <c r="M73" s="78">
        <f t="shared" si="4"/>
        <v>3852.9219999999996</v>
      </c>
      <c r="N73" s="78">
        <f t="shared" si="4"/>
        <v>44456.699999999983</v>
      </c>
      <c r="O73" s="78">
        <f t="shared" si="4"/>
        <v>0</v>
      </c>
      <c r="P73" s="78">
        <f t="shared" si="4"/>
        <v>0</v>
      </c>
      <c r="Q73" s="78">
        <f t="shared" si="4"/>
        <v>352685.39</v>
      </c>
      <c r="R73" s="78">
        <f t="shared" si="4"/>
        <v>0</v>
      </c>
      <c r="S73" s="78">
        <f t="shared" si="4"/>
        <v>0</v>
      </c>
      <c r="T73" s="78">
        <f t="shared" si="4"/>
        <v>0</v>
      </c>
    </row>
    <row r="74" spans="1:20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x14ac:dyDescent="0.2">
      <c r="A75" s="45">
        <v>2011</v>
      </c>
      <c r="B75" s="45" t="s">
        <v>73</v>
      </c>
      <c r="C75" s="45"/>
      <c r="D75" s="45" t="s">
        <v>56</v>
      </c>
      <c r="E75" s="45">
        <v>2574.2799999999997</v>
      </c>
      <c r="F75" s="45">
        <v>0</v>
      </c>
      <c r="G75" s="45">
        <v>0</v>
      </c>
      <c r="H75" s="45">
        <v>12279.33</v>
      </c>
      <c r="I75" s="45">
        <v>7722.8399999999983</v>
      </c>
      <c r="J75" s="45">
        <v>12279.315599999998</v>
      </c>
      <c r="K75" s="45">
        <v>7722.84</v>
      </c>
      <c r="L75" s="45">
        <v>20002.155599999998</v>
      </c>
      <c r="M75" s="45">
        <v>-1.4400000001160151E-2</v>
      </c>
      <c r="N75" s="45">
        <v>-1.1368683772161603E-13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/>
    </row>
    <row r="76" spans="1:20" x14ac:dyDescent="0.2">
      <c r="A76" s="45">
        <v>2012</v>
      </c>
      <c r="B76" s="45" t="s">
        <v>73</v>
      </c>
      <c r="C76" s="45"/>
      <c r="D76" s="45" t="s">
        <v>58</v>
      </c>
      <c r="E76" s="45">
        <v>3079.8999999999996</v>
      </c>
      <c r="F76" s="45"/>
      <c r="G76" s="45"/>
      <c r="H76" s="45">
        <v>14691.130000000001</v>
      </c>
      <c r="I76" s="45">
        <v>27719.100000000002</v>
      </c>
      <c r="J76" s="45">
        <v>14691.123</v>
      </c>
      <c r="K76" s="45">
        <v>27719.100000000006</v>
      </c>
      <c r="L76" s="45">
        <v>42410.222999999998</v>
      </c>
      <c r="M76" s="45">
        <v>-7.0000000007439667E-3</v>
      </c>
      <c r="N76" s="45">
        <v>4.5474735088646412E-13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/>
    </row>
    <row r="77" spans="1:20" x14ac:dyDescent="0.2">
      <c r="A77" s="45">
        <v>2013</v>
      </c>
      <c r="B77" s="45" t="s">
        <v>73</v>
      </c>
      <c r="C77" s="45"/>
      <c r="D77" s="45" t="s">
        <v>58</v>
      </c>
      <c r="E77" s="45">
        <v>3377.34</v>
      </c>
      <c r="F77" s="45"/>
      <c r="G77" s="45"/>
      <c r="H77" s="45">
        <v>16109.919999999998</v>
      </c>
      <c r="I77" s="45">
        <v>50660.100000000006</v>
      </c>
      <c r="J77" s="45">
        <v>16109.9118</v>
      </c>
      <c r="K77" s="45">
        <v>50660.100000000006</v>
      </c>
      <c r="L77" s="45">
        <v>66770.011799999993</v>
      </c>
      <c r="M77" s="45">
        <v>-8.2000000008974894E-3</v>
      </c>
      <c r="N77" s="45">
        <v>9.0949470177292824E-13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/>
    </row>
    <row r="78" spans="1:20" x14ac:dyDescent="0.2">
      <c r="A78" s="45">
        <v>2014</v>
      </c>
      <c r="B78" s="45" t="s">
        <v>73</v>
      </c>
      <c r="C78" s="45"/>
      <c r="D78" s="45" t="s">
        <v>58</v>
      </c>
      <c r="E78" s="45">
        <v>3406.2</v>
      </c>
      <c r="F78" s="45"/>
      <c r="G78" s="45"/>
      <c r="H78" s="45">
        <v>16247.579999999998</v>
      </c>
      <c r="I78" s="45">
        <v>74936.399999999994</v>
      </c>
      <c r="J78" s="45">
        <v>16247.573999999997</v>
      </c>
      <c r="K78" s="45">
        <v>74936.399999999994</v>
      </c>
      <c r="L78" s="45">
        <v>91183.974000000002</v>
      </c>
      <c r="M78" s="45">
        <v>-6.0000000016771082E-3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/>
    </row>
    <row r="79" spans="1:20" x14ac:dyDescent="0.2">
      <c r="A79" s="45">
        <v>2015</v>
      </c>
      <c r="B79" s="45" t="s">
        <v>73</v>
      </c>
      <c r="C79" s="45"/>
      <c r="D79" s="45" t="s">
        <v>58</v>
      </c>
      <c r="E79" s="45">
        <v>3340.3599999999997</v>
      </c>
      <c r="F79" s="45"/>
      <c r="G79" s="45"/>
      <c r="H79" s="45">
        <v>15933.539999999999</v>
      </c>
      <c r="I79" s="45">
        <v>93530.08</v>
      </c>
      <c r="J79" s="45">
        <v>15933.517199999998</v>
      </c>
      <c r="K79" s="45">
        <v>93530.079999999987</v>
      </c>
      <c r="L79" s="45">
        <v>109463.59719999999</v>
      </c>
      <c r="M79" s="45">
        <v>-2.2800000001780063E-2</v>
      </c>
      <c r="N79" s="45">
        <v>-5.4569682106375694E-12</v>
      </c>
      <c r="O79" s="45">
        <v>0</v>
      </c>
      <c r="P79" s="45">
        <v>0</v>
      </c>
      <c r="Q79" s="45">
        <v>0</v>
      </c>
      <c r="R79" s="45"/>
      <c r="S79" s="45">
        <v>0</v>
      </c>
      <c r="T79" s="45">
        <v>0</v>
      </c>
    </row>
    <row r="80" spans="1:20" x14ac:dyDescent="0.2">
      <c r="A80" s="45">
        <v>2016</v>
      </c>
      <c r="B80" s="45" t="s">
        <v>73</v>
      </c>
      <c r="C80" s="45"/>
      <c r="D80" s="45" t="s">
        <v>58</v>
      </c>
      <c r="E80" s="45">
        <v>3249.2</v>
      </c>
      <c r="F80" s="45"/>
      <c r="G80" s="45"/>
      <c r="H80" s="45">
        <v>15498.69</v>
      </c>
      <c r="I80" s="45">
        <v>116971.20000000001</v>
      </c>
      <c r="J80" s="45">
        <v>15498.683999999997</v>
      </c>
      <c r="K80" s="45">
        <v>116971.20000000001</v>
      </c>
      <c r="L80" s="45">
        <v>132469.88400000002</v>
      </c>
      <c r="M80" s="45">
        <v>-6.0000000012223609E-3</v>
      </c>
      <c r="N80" s="45">
        <v>3.637978807091713E-12</v>
      </c>
      <c r="O80" s="45">
        <v>0</v>
      </c>
      <c r="P80" s="45">
        <v>0</v>
      </c>
      <c r="Q80" s="45">
        <v>133200</v>
      </c>
      <c r="R80" s="45"/>
      <c r="S80" s="45">
        <v>0</v>
      </c>
      <c r="T80" s="45">
        <v>0</v>
      </c>
    </row>
    <row r="81" spans="1:20" x14ac:dyDescent="0.2">
      <c r="A81" s="45">
        <v>2017</v>
      </c>
      <c r="B81" s="45" t="s">
        <v>73</v>
      </c>
      <c r="C81" s="45"/>
      <c r="D81" s="45" t="s">
        <v>58</v>
      </c>
      <c r="E81" s="45">
        <v>3285.4599999999996</v>
      </c>
      <c r="F81" s="45"/>
      <c r="G81" s="45"/>
      <c r="H81" s="45">
        <v>19647.03</v>
      </c>
      <c r="I81" s="45">
        <v>131418.40000000002</v>
      </c>
      <c r="J81" s="45">
        <v>19647.050800000001</v>
      </c>
      <c r="K81" s="45">
        <v>131418.40000000002</v>
      </c>
      <c r="L81" s="45">
        <v>151065.45079999999</v>
      </c>
      <c r="M81" s="45">
        <v>2.0800000001145236E-2</v>
      </c>
      <c r="N81" s="45">
        <v>-3.637978807091713E-12</v>
      </c>
      <c r="O81" s="45">
        <v>0</v>
      </c>
      <c r="P81" s="45">
        <v>0</v>
      </c>
      <c r="Q81" s="45">
        <v>88980</v>
      </c>
      <c r="R81" s="45"/>
      <c r="S81" s="45">
        <v>0</v>
      </c>
      <c r="T81" s="45">
        <v>0</v>
      </c>
    </row>
    <row r="82" spans="1:20" x14ac:dyDescent="0.2">
      <c r="A82" s="45">
        <v>2018</v>
      </c>
      <c r="B82" s="45" t="s">
        <v>73</v>
      </c>
      <c r="C82" s="45"/>
      <c r="D82" s="45" t="s">
        <v>58</v>
      </c>
      <c r="E82" s="45">
        <v>3705.46</v>
      </c>
      <c r="F82" s="45"/>
      <c r="G82" s="45"/>
      <c r="H82" s="45">
        <v>22158.640000000003</v>
      </c>
      <c r="I82" s="45">
        <v>166745.70000000001</v>
      </c>
      <c r="J82" s="45">
        <v>22158.650800000003</v>
      </c>
      <c r="K82" s="45">
        <v>166745.70000000001</v>
      </c>
      <c r="L82" s="45">
        <v>188904.35080000001</v>
      </c>
      <c r="M82" s="45">
        <v>1.0800000002291199E-2</v>
      </c>
      <c r="N82" s="45">
        <v>1.8189894035458565E-12</v>
      </c>
      <c r="O82" s="45">
        <v>0</v>
      </c>
      <c r="P82" s="45">
        <v>0</v>
      </c>
      <c r="Q82" s="45">
        <v>22740</v>
      </c>
      <c r="R82" s="45"/>
      <c r="S82" s="45">
        <v>0</v>
      </c>
      <c r="T82" s="45">
        <v>0</v>
      </c>
    </row>
    <row r="83" spans="1:20" x14ac:dyDescent="0.2">
      <c r="A83" s="45">
        <v>2019</v>
      </c>
      <c r="B83" s="45" t="s">
        <v>73</v>
      </c>
      <c r="C83" s="45"/>
      <c r="D83" s="45" t="s">
        <v>58</v>
      </c>
      <c r="E83" s="45">
        <v>3357.0199999999995</v>
      </c>
      <c r="F83" s="45"/>
      <c r="G83" s="45"/>
      <c r="H83" s="45">
        <v>20074.979999999996</v>
      </c>
      <c r="I83" s="45">
        <v>191350.14</v>
      </c>
      <c r="J83" s="45">
        <v>20074.979600000002</v>
      </c>
      <c r="K83" s="45">
        <v>191350.13999999998</v>
      </c>
      <c r="L83" s="45">
        <v>211425.11960000001</v>
      </c>
      <c r="M83" s="45">
        <v>-3.9999999830797606E-4</v>
      </c>
      <c r="N83" s="45">
        <v>-1.8189894035458565E-12</v>
      </c>
      <c r="O83" s="45">
        <v>0</v>
      </c>
      <c r="P83" s="45">
        <v>0</v>
      </c>
      <c r="Q83" s="45">
        <v>0</v>
      </c>
      <c r="R83" s="45"/>
      <c r="S83" s="45">
        <v>0</v>
      </c>
      <c r="T83" s="45">
        <v>0</v>
      </c>
    </row>
    <row r="84" spans="1:20" x14ac:dyDescent="0.2">
      <c r="A84" s="45">
        <v>2020</v>
      </c>
      <c r="B84" s="45" t="s">
        <v>73</v>
      </c>
      <c r="C84" s="45"/>
      <c r="D84" s="45" t="s">
        <v>58</v>
      </c>
      <c r="E84" s="45">
        <v>3301.3</v>
      </c>
      <c r="F84" s="45"/>
      <c r="G84" s="45"/>
      <c r="H84" s="45">
        <v>1315.6</v>
      </c>
      <c r="I84" s="45">
        <v>20900</v>
      </c>
      <c r="J84" s="45">
        <v>19741.773999999998</v>
      </c>
      <c r="K84" s="45">
        <v>243420.37999999998</v>
      </c>
      <c r="L84" s="45">
        <v>263162.15399999998</v>
      </c>
      <c r="M84" s="45">
        <v>18426.173999999999</v>
      </c>
      <c r="N84" s="45">
        <v>222520.38</v>
      </c>
      <c r="O84" s="45">
        <v>0</v>
      </c>
      <c r="P84" s="45">
        <v>0</v>
      </c>
      <c r="Q84" s="45">
        <v>0</v>
      </c>
      <c r="R84" s="45"/>
      <c r="S84" s="45">
        <v>0</v>
      </c>
      <c r="T84" s="45">
        <v>0</v>
      </c>
    </row>
    <row r="85" spans="1:20" x14ac:dyDescent="0.2">
      <c r="A85" s="45">
        <v>2021</v>
      </c>
      <c r="B85" s="45" t="s">
        <v>73</v>
      </c>
      <c r="C85" s="45"/>
      <c r="D85" s="45" t="s">
        <v>58</v>
      </c>
      <c r="E85" s="45">
        <v>698.74</v>
      </c>
      <c r="F85" s="45"/>
      <c r="G85" s="45"/>
      <c r="H85" s="45">
        <v>4178.4624000000003</v>
      </c>
      <c r="I85" s="45">
        <v>57296.68</v>
      </c>
      <c r="J85" s="45">
        <v>4178.4652000000006</v>
      </c>
      <c r="K85" s="45">
        <v>57296.68</v>
      </c>
      <c r="L85" s="45">
        <v>61475.145199999999</v>
      </c>
      <c r="M85" s="45">
        <v>2.8000000002066372E-3</v>
      </c>
      <c r="N85" s="45">
        <v>0</v>
      </c>
      <c r="O85" s="45">
        <v>0</v>
      </c>
      <c r="P85" s="45">
        <v>0</v>
      </c>
      <c r="Q85" s="45">
        <v>0</v>
      </c>
      <c r="R85" s="45"/>
      <c r="S85" s="45">
        <v>0</v>
      </c>
      <c r="T85" s="45">
        <v>0</v>
      </c>
    </row>
    <row r="86" spans="1:20" x14ac:dyDescent="0.2">
      <c r="A86" s="45"/>
      <c r="B86" s="45"/>
      <c r="C86" s="45"/>
      <c r="D86" s="45"/>
      <c r="E86" s="78">
        <f>SUM(E75:E85)</f>
        <v>33375.26</v>
      </c>
      <c r="F86" s="78">
        <f t="shared" ref="F86:T86" si="5">SUM(F75:F85)</f>
        <v>0</v>
      </c>
      <c r="G86" s="78">
        <f t="shared" si="5"/>
        <v>0</v>
      </c>
      <c r="H86" s="78">
        <f t="shared" si="5"/>
        <v>158134.90239999996</v>
      </c>
      <c r="I86" s="78">
        <f t="shared" si="5"/>
        <v>939250.64000000013</v>
      </c>
      <c r="J86" s="78">
        <f t="shared" si="5"/>
        <v>176561.046</v>
      </c>
      <c r="K86" s="78">
        <f t="shared" si="5"/>
        <v>1161771.02</v>
      </c>
      <c r="L86" s="78">
        <f t="shared" si="5"/>
        <v>1338332.0659999999</v>
      </c>
      <c r="M86" s="78">
        <f t="shared" si="5"/>
        <v>18426.143599999996</v>
      </c>
      <c r="N86" s="78">
        <f t="shared" si="5"/>
        <v>222520.38</v>
      </c>
      <c r="O86" s="78">
        <f t="shared" si="5"/>
        <v>0</v>
      </c>
      <c r="P86" s="78">
        <f t="shared" si="5"/>
        <v>0</v>
      </c>
      <c r="Q86" s="78">
        <f t="shared" si="5"/>
        <v>244920</v>
      </c>
      <c r="R86" s="78">
        <f t="shared" si="5"/>
        <v>0</v>
      </c>
      <c r="S86" s="78">
        <f t="shared" si="5"/>
        <v>0</v>
      </c>
      <c r="T86" s="78">
        <f t="shared" si="5"/>
        <v>0</v>
      </c>
    </row>
    <row r="87" spans="1:2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x14ac:dyDescent="0.2">
      <c r="A89" s="45">
        <v>2011</v>
      </c>
      <c r="B89" s="45" t="s">
        <v>74</v>
      </c>
      <c r="C89" s="45"/>
      <c r="D89" s="45" t="s">
        <v>56</v>
      </c>
      <c r="E89" s="45">
        <v>13208.599999999999</v>
      </c>
      <c r="F89" s="45">
        <v>0</v>
      </c>
      <c r="G89" s="45">
        <v>0</v>
      </c>
      <c r="H89" s="45">
        <v>63005.020000000004</v>
      </c>
      <c r="I89" s="45">
        <v>39625.800000000003</v>
      </c>
      <c r="J89" s="45">
        <v>63005.021999999997</v>
      </c>
      <c r="K89" s="45">
        <v>39625.800000000003</v>
      </c>
      <c r="L89" s="45">
        <v>102630.822</v>
      </c>
      <c r="M89" s="45">
        <v>1.9999999940409907E-3</v>
      </c>
      <c r="N89" s="45">
        <v>4.5474735088646412E-13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/>
    </row>
    <row r="90" spans="1:20" x14ac:dyDescent="0.2">
      <c r="A90" s="45">
        <v>2012</v>
      </c>
      <c r="B90" s="45" t="s">
        <v>74</v>
      </c>
      <c r="C90" s="45"/>
      <c r="D90" s="45" t="s">
        <v>58</v>
      </c>
      <c r="E90" s="45">
        <v>12626.56</v>
      </c>
      <c r="F90" s="45"/>
      <c r="G90" s="45"/>
      <c r="H90" s="45"/>
      <c r="I90" s="45"/>
      <c r="J90" s="45">
        <v>60228.691200000001</v>
      </c>
      <c r="K90" s="45">
        <v>113639.03999999999</v>
      </c>
      <c r="L90" s="45">
        <v>173867.73119999998</v>
      </c>
      <c r="M90" s="45">
        <v>60228.691200000001</v>
      </c>
      <c r="N90" s="45">
        <v>113639.03999999999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/>
    </row>
    <row r="91" spans="1:20" x14ac:dyDescent="0.2">
      <c r="A91" s="45">
        <v>2013</v>
      </c>
      <c r="B91" s="45" t="s">
        <v>74</v>
      </c>
      <c r="C91" s="45"/>
      <c r="D91" s="45" t="s">
        <v>58</v>
      </c>
      <c r="E91" s="45">
        <v>12521.7</v>
      </c>
      <c r="F91" s="45"/>
      <c r="G91" s="45"/>
      <c r="H91" s="45"/>
      <c r="I91" s="45"/>
      <c r="J91" s="45">
        <v>59728.508999999991</v>
      </c>
      <c r="K91" s="45">
        <v>187825.5</v>
      </c>
      <c r="L91" s="45">
        <v>247554.00899999999</v>
      </c>
      <c r="M91" s="45">
        <v>59728.508999999991</v>
      </c>
      <c r="N91" s="45">
        <v>187825.5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/>
    </row>
    <row r="92" spans="1:20" x14ac:dyDescent="0.2">
      <c r="A92" s="45">
        <v>2014</v>
      </c>
      <c r="B92" s="45" t="s">
        <v>74</v>
      </c>
      <c r="C92" s="45"/>
      <c r="D92" s="45" t="s">
        <v>58</v>
      </c>
      <c r="E92" s="45">
        <v>14261.060000000001</v>
      </c>
      <c r="F92" s="45"/>
      <c r="G92" s="45"/>
      <c r="H92" s="45"/>
      <c r="I92" s="45"/>
      <c r="J92" s="45">
        <v>68025.256200000003</v>
      </c>
      <c r="K92" s="45">
        <v>313743.31999999995</v>
      </c>
      <c r="L92" s="45">
        <v>381768.57620000001</v>
      </c>
      <c r="M92" s="45">
        <v>68025.256200000003</v>
      </c>
      <c r="N92" s="45">
        <v>313743.31999999995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/>
    </row>
    <row r="93" spans="1:20" x14ac:dyDescent="0.2">
      <c r="A93" s="45">
        <v>2015</v>
      </c>
      <c r="B93" s="45" t="s">
        <v>74</v>
      </c>
      <c r="C93" s="45"/>
      <c r="D93" s="45" t="s">
        <v>58</v>
      </c>
      <c r="E93" s="45">
        <v>12489.34</v>
      </c>
      <c r="F93" s="45"/>
      <c r="G93" s="45"/>
      <c r="H93" s="45"/>
      <c r="I93" s="45"/>
      <c r="J93" s="45">
        <v>59574.1518</v>
      </c>
      <c r="K93" s="45">
        <v>349701.52</v>
      </c>
      <c r="L93" s="45">
        <v>409275.67180000001</v>
      </c>
      <c r="M93" s="45">
        <v>59574.1518</v>
      </c>
      <c r="N93" s="45">
        <v>349701.52</v>
      </c>
      <c r="O93" s="45">
        <v>0</v>
      </c>
      <c r="P93" s="45">
        <v>0</v>
      </c>
      <c r="Q93" s="45">
        <v>0</v>
      </c>
      <c r="R93" s="45"/>
      <c r="S93" s="45">
        <v>0</v>
      </c>
      <c r="T93" s="45">
        <v>0</v>
      </c>
    </row>
    <row r="94" spans="1:20" x14ac:dyDescent="0.2">
      <c r="A94" s="45">
        <v>2016</v>
      </c>
      <c r="B94" s="45" t="s">
        <v>74</v>
      </c>
      <c r="C94" s="45"/>
      <c r="D94" s="45" t="s">
        <v>58</v>
      </c>
      <c r="E94" s="45">
        <v>14739.759999999998</v>
      </c>
      <c r="F94" s="45"/>
      <c r="G94" s="45"/>
      <c r="H94" s="45">
        <v>70308.670000000013</v>
      </c>
      <c r="I94" s="45">
        <v>530631.3600000001</v>
      </c>
      <c r="J94" s="45">
        <v>70308.655200000008</v>
      </c>
      <c r="K94" s="45">
        <v>530631.36</v>
      </c>
      <c r="L94" s="45">
        <v>600940.01520000002</v>
      </c>
      <c r="M94" s="45">
        <v>-1.4800000006289338E-2</v>
      </c>
      <c r="N94" s="45">
        <v>-2.1827872842550278E-11</v>
      </c>
      <c r="O94" s="45">
        <v>0</v>
      </c>
      <c r="P94" s="45">
        <v>0</v>
      </c>
      <c r="Q94" s="45">
        <v>0</v>
      </c>
      <c r="R94" s="45"/>
      <c r="S94" s="45">
        <v>0</v>
      </c>
      <c r="T94" s="45">
        <v>0</v>
      </c>
    </row>
    <row r="95" spans="1:20" x14ac:dyDescent="0.2">
      <c r="A95" s="45">
        <v>2017</v>
      </c>
      <c r="B95" s="45" t="s">
        <v>74</v>
      </c>
      <c r="C95" s="45"/>
      <c r="D95" s="45" t="s">
        <v>58</v>
      </c>
      <c r="E95" s="45">
        <v>13017.060000000001</v>
      </c>
      <c r="F95" s="45"/>
      <c r="G95" s="45"/>
      <c r="H95" s="45">
        <v>77842.02</v>
      </c>
      <c r="I95" s="45">
        <v>520682.39999999997</v>
      </c>
      <c r="J95" s="45">
        <v>77842.01880000002</v>
      </c>
      <c r="K95" s="45">
        <v>520682.39999999997</v>
      </c>
      <c r="L95" s="45">
        <v>598524.41879999998</v>
      </c>
      <c r="M95" s="45">
        <v>-1.1999999933323124E-3</v>
      </c>
      <c r="N95" s="45">
        <v>-7.2759576141834259E-12</v>
      </c>
      <c r="O95" s="45">
        <v>0</v>
      </c>
      <c r="P95" s="45">
        <v>0</v>
      </c>
      <c r="Q95" s="45">
        <v>0</v>
      </c>
      <c r="R95" s="45"/>
      <c r="S95" s="45">
        <v>0</v>
      </c>
      <c r="T95" s="45">
        <v>0</v>
      </c>
    </row>
    <row r="96" spans="1:20" x14ac:dyDescent="0.2">
      <c r="A96" s="45">
        <v>2018</v>
      </c>
      <c r="B96" s="45" t="s">
        <v>74</v>
      </c>
      <c r="C96" s="45"/>
      <c r="D96" s="45" t="s">
        <v>58</v>
      </c>
      <c r="E96" s="45">
        <v>12783.52</v>
      </c>
      <c r="F96" s="45"/>
      <c r="G96" s="45"/>
      <c r="H96" s="45">
        <v>76445.460000000006</v>
      </c>
      <c r="I96" s="45">
        <v>575258.4</v>
      </c>
      <c r="J96" s="45">
        <v>76445.449600000007</v>
      </c>
      <c r="K96" s="45">
        <v>575258.4</v>
      </c>
      <c r="L96" s="45">
        <v>651703.84960000007</v>
      </c>
      <c r="M96" s="45">
        <v>-1.0399999992841913E-2</v>
      </c>
      <c r="N96" s="45">
        <v>2.1827872842550278E-11</v>
      </c>
      <c r="O96" s="45">
        <v>0</v>
      </c>
      <c r="P96" s="45">
        <v>0</v>
      </c>
      <c r="Q96" s="45">
        <v>0</v>
      </c>
      <c r="R96" s="45"/>
      <c r="S96" s="45">
        <v>0</v>
      </c>
      <c r="T96" s="45">
        <v>0</v>
      </c>
    </row>
    <row r="97" spans="1:20" x14ac:dyDescent="0.2">
      <c r="A97" s="45">
        <v>2019</v>
      </c>
      <c r="B97" s="45" t="s">
        <v>74</v>
      </c>
      <c r="C97" s="45"/>
      <c r="D97" s="45" t="s">
        <v>58</v>
      </c>
      <c r="E97" s="45">
        <v>13759.46</v>
      </c>
      <c r="F97" s="45"/>
      <c r="G97" s="45"/>
      <c r="H97" s="45">
        <v>82281.570000000007</v>
      </c>
      <c r="I97" s="45">
        <v>784289.22</v>
      </c>
      <c r="J97" s="45">
        <v>82281.570800000016</v>
      </c>
      <c r="K97" s="45">
        <v>784289.22000000009</v>
      </c>
      <c r="L97" s="45">
        <v>866570.79080000008</v>
      </c>
      <c r="M97" s="45">
        <v>8.0000000798463589E-4</v>
      </c>
      <c r="N97" s="45">
        <v>2.9103830456733704E-11</v>
      </c>
      <c r="O97" s="45">
        <v>0</v>
      </c>
      <c r="P97" s="45">
        <v>0</v>
      </c>
      <c r="Q97" s="45">
        <v>0</v>
      </c>
      <c r="R97" s="45"/>
      <c r="S97" s="45">
        <v>0</v>
      </c>
      <c r="T97" s="45">
        <v>0</v>
      </c>
    </row>
    <row r="98" spans="1:20" x14ac:dyDescent="0.2">
      <c r="A98" s="45">
        <v>2020</v>
      </c>
      <c r="B98" s="45" t="s">
        <v>74</v>
      </c>
      <c r="C98" s="45"/>
      <c r="D98" s="45" t="s">
        <v>58</v>
      </c>
      <c r="E98" s="45">
        <v>13798.49</v>
      </c>
      <c r="F98" s="45"/>
      <c r="G98" s="45"/>
      <c r="H98" s="45">
        <v>58432.04</v>
      </c>
      <c r="I98" s="45">
        <v>780090.90999999992</v>
      </c>
      <c r="J98" s="45">
        <v>82514.970199999996</v>
      </c>
      <c r="K98" s="45">
        <v>1021098.2499999999</v>
      </c>
      <c r="L98" s="45">
        <v>1103613.2201999999</v>
      </c>
      <c r="M98" s="45">
        <v>24082.930200000006</v>
      </c>
      <c r="N98" s="45">
        <v>241007.34</v>
      </c>
      <c r="O98" s="45">
        <v>0</v>
      </c>
      <c r="P98" s="45">
        <v>0</v>
      </c>
      <c r="Q98" s="45">
        <v>0</v>
      </c>
      <c r="R98" s="45"/>
      <c r="S98" s="45">
        <v>0</v>
      </c>
      <c r="T98" s="45">
        <v>0</v>
      </c>
    </row>
    <row r="99" spans="1:20" x14ac:dyDescent="0.2">
      <c r="A99" s="45">
        <v>2021</v>
      </c>
      <c r="B99" s="45" t="s">
        <v>74</v>
      </c>
      <c r="C99" s="45"/>
      <c r="D99" s="45" t="s">
        <v>58</v>
      </c>
      <c r="E99" s="45">
        <v>3115.0200000000004</v>
      </c>
      <c r="F99" s="45"/>
      <c r="G99" s="45"/>
      <c r="H99" s="45">
        <v>0</v>
      </c>
      <c r="I99" s="45">
        <v>0</v>
      </c>
      <c r="J99" s="45">
        <v>18627.819600000003</v>
      </c>
      <c r="K99" s="45">
        <v>255431.64</v>
      </c>
      <c r="L99" s="45">
        <v>274059.4596</v>
      </c>
      <c r="M99" s="45">
        <v>18627.819600000003</v>
      </c>
      <c r="N99" s="45">
        <v>255431.64</v>
      </c>
      <c r="O99" s="45">
        <v>0</v>
      </c>
      <c r="P99" s="45">
        <v>0</v>
      </c>
      <c r="Q99" s="45">
        <v>0</v>
      </c>
      <c r="R99" s="45"/>
      <c r="S99" s="45">
        <v>0</v>
      </c>
      <c r="T99" s="45">
        <v>0</v>
      </c>
    </row>
    <row r="100" spans="1:20" x14ac:dyDescent="0.2">
      <c r="A100" s="45"/>
      <c r="B100" s="45"/>
      <c r="C100" s="45"/>
      <c r="D100" s="45"/>
      <c r="E100" s="78">
        <f>SUM(E89:E99)</f>
        <v>136320.56999999998</v>
      </c>
      <c r="F100" s="78">
        <f t="shared" ref="F100:T100" si="6">SUM(F89:F99)</f>
        <v>0</v>
      </c>
      <c r="G100" s="78">
        <f t="shared" si="6"/>
        <v>0</v>
      </c>
      <c r="H100" s="78">
        <f t="shared" si="6"/>
        <v>428314.78</v>
      </c>
      <c r="I100" s="78">
        <f t="shared" si="6"/>
        <v>3230578.09</v>
      </c>
      <c r="J100" s="78">
        <f t="shared" si="6"/>
        <v>718582.11440000008</v>
      </c>
      <c r="K100" s="78">
        <f t="shared" si="6"/>
        <v>4691926.4499999993</v>
      </c>
      <c r="L100" s="78">
        <f t="shared" si="6"/>
        <v>5410508.5643999996</v>
      </c>
      <c r="M100" s="78">
        <f t="shared" si="6"/>
        <v>290267.33439999999</v>
      </c>
      <c r="N100" s="78">
        <f t="shared" si="6"/>
        <v>1461348.3599999999</v>
      </c>
      <c r="O100" s="78">
        <f t="shared" si="6"/>
        <v>0</v>
      </c>
      <c r="P100" s="78">
        <f t="shared" si="6"/>
        <v>0</v>
      </c>
      <c r="Q100" s="78">
        <f t="shared" si="6"/>
        <v>0</v>
      </c>
      <c r="R100" s="78">
        <f t="shared" si="6"/>
        <v>0</v>
      </c>
      <c r="S100" s="78">
        <f t="shared" si="6"/>
        <v>0</v>
      </c>
      <c r="T100" s="78">
        <f t="shared" si="6"/>
        <v>0</v>
      </c>
    </row>
    <row r="101" spans="1:20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x14ac:dyDescent="0.2">
      <c r="A103" s="45">
        <v>2011</v>
      </c>
      <c r="B103" s="45" t="s">
        <v>75</v>
      </c>
      <c r="C103" s="45"/>
      <c r="D103" s="45" t="s">
        <v>56</v>
      </c>
      <c r="E103" s="45">
        <v>1841.54</v>
      </c>
      <c r="F103" s="45">
        <v>0</v>
      </c>
      <c r="G103" s="45">
        <v>0</v>
      </c>
      <c r="H103" s="45">
        <v>8784.1500000000015</v>
      </c>
      <c r="I103" s="45">
        <v>5524.62</v>
      </c>
      <c r="J103" s="45">
        <v>8784.1458000000002</v>
      </c>
      <c r="K103" s="45">
        <v>5524.6200000000008</v>
      </c>
      <c r="L103" s="45">
        <v>14308.765799999999</v>
      </c>
      <c r="M103" s="45">
        <v>-4.2000000003667992E-3</v>
      </c>
      <c r="N103" s="45">
        <v>5.6843418860808015E-14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/>
    </row>
    <row r="104" spans="1:20" x14ac:dyDescent="0.2">
      <c r="A104" s="45">
        <v>2012</v>
      </c>
      <c r="B104" s="45" t="s">
        <v>75</v>
      </c>
      <c r="C104" s="45"/>
      <c r="D104" s="45" t="s">
        <v>58</v>
      </c>
      <c r="E104" s="45">
        <v>887.02</v>
      </c>
      <c r="F104" s="45"/>
      <c r="G104" s="45"/>
      <c r="H104" s="45">
        <v>4231.08</v>
      </c>
      <c r="I104" s="45">
        <v>7983.18</v>
      </c>
      <c r="J104" s="45">
        <v>4231.0853999999999</v>
      </c>
      <c r="K104" s="45">
        <v>7983.18</v>
      </c>
      <c r="L104" s="45">
        <v>12214.2654</v>
      </c>
      <c r="M104" s="45">
        <v>5.3999999997245141E-3</v>
      </c>
      <c r="N104" s="45">
        <v>1.1368683772161603E-13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/>
    </row>
    <row r="105" spans="1:20" x14ac:dyDescent="0.2">
      <c r="A105" s="45">
        <v>2013</v>
      </c>
      <c r="B105" s="45" t="s">
        <v>75</v>
      </c>
      <c r="C105" s="45"/>
      <c r="D105" s="45" t="s">
        <v>58</v>
      </c>
      <c r="E105" s="45">
        <v>811.11999999999989</v>
      </c>
      <c r="F105" s="45"/>
      <c r="G105" s="45"/>
      <c r="H105" s="45">
        <v>3869.03</v>
      </c>
      <c r="I105" s="45">
        <v>12166.800000000001</v>
      </c>
      <c r="J105" s="45">
        <v>3869.0423999999998</v>
      </c>
      <c r="K105" s="45">
        <v>12166.8</v>
      </c>
      <c r="L105" s="45">
        <v>16035.8424</v>
      </c>
      <c r="M105" s="45">
        <v>1.2399999999701095E-2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/>
    </row>
    <row r="106" spans="1:20" x14ac:dyDescent="0.2">
      <c r="A106" s="45">
        <v>2014</v>
      </c>
      <c r="B106" s="45" t="s">
        <v>75</v>
      </c>
      <c r="C106" s="45"/>
      <c r="D106" s="45" t="s">
        <v>58</v>
      </c>
      <c r="E106" s="45">
        <v>777.12</v>
      </c>
      <c r="F106" s="45"/>
      <c r="G106" s="45"/>
      <c r="H106" s="45">
        <v>3706.8500000000004</v>
      </c>
      <c r="I106" s="45">
        <v>17096.64</v>
      </c>
      <c r="J106" s="45">
        <v>3706.8623999999995</v>
      </c>
      <c r="K106" s="45">
        <v>17096.64</v>
      </c>
      <c r="L106" s="45">
        <v>20803.502400000001</v>
      </c>
      <c r="M106" s="45">
        <v>1.2399999999615829E-2</v>
      </c>
      <c r="N106" s="45">
        <v>-2.2737367544323206E-13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/>
    </row>
    <row r="107" spans="1:20" x14ac:dyDescent="0.2">
      <c r="A107" s="45">
        <v>2015</v>
      </c>
      <c r="B107" s="45" t="s">
        <v>75</v>
      </c>
      <c r="C107" s="45"/>
      <c r="D107" s="45" t="s">
        <v>58</v>
      </c>
      <c r="E107" s="45">
        <v>1004.1400000000001</v>
      </c>
      <c r="F107" s="45"/>
      <c r="G107" s="45"/>
      <c r="H107" s="45">
        <v>4789.75</v>
      </c>
      <c r="I107" s="45">
        <v>28115.920000000002</v>
      </c>
      <c r="J107" s="45">
        <v>4789.7478000000001</v>
      </c>
      <c r="K107" s="45">
        <v>28115.920000000002</v>
      </c>
      <c r="L107" s="45">
        <v>32905.667800000003</v>
      </c>
      <c r="M107" s="45">
        <v>-2.2000000000730324E-3</v>
      </c>
      <c r="N107" s="45">
        <v>6.8212102632969618E-13</v>
      </c>
      <c r="O107" s="45">
        <v>0</v>
      </c>
      <c r="P107" s="45">
        <v>0</v>
      </c>
      <c r="Q107" s="45">
        <v>0</v>
      </c>
      <c r="R107" s="45"/>
      <c r="S107" s="45">
        <v>0</v>
      </c>
      <c r="T107" s="45">
        <v>0</v>
      </c>
    </row>
    <row r="108" spans="1:20" x14ac:dyDescent="0.2">
      <c r="A108" s="45">
        <v>2016</v>
      </c>
      <c r="B108" s="45" t="s">
        <v>75</v>
      </c>
      <c r="C108" s="45"/>
      <c r="D108" s="45" t="s">
        <v>58</v>
      </c>
      <c r="E108" s="45">
        <v>886.44</v>
      </c>
      <c r="F108" s="45"/>
      <c r="G108" s="45"/>
      <c r="H108" s="45">
        <v>4228.32</v>
      </c>
      <c r="I108" s="45">
        <v>31911.84</v>
      </c>
      <c r="J108" s="45">
        <v>4228.3188</v>
      </c>
      <c r="K108" s="45">
        <v>31911.840000000004</v>
      </c>
      <c r="L108" s="45">
        <v>36140.158800000005</v>
      </c>
      <c r="M108" s="45">
        <v>-1.2000000001819444E-3</v>
      </c>
      <c r="N108" s="45">
        <v>1.5916157281026244E-12</v>
      </c>
      <c r="O108" s="45">
        <v>0</v>
      </c>
      <c r="P108" s="45">
        <v>0</v>
      </c>
      <c r="Q108" s="45">
        <v>0</v>
      </c>
      <c r="R108" s="45"/>
      <c r="S108" s="45">
        <v>0</v>
      </c>
      <c r="T108" s="45">
        <v>0</v>
      </c>
    </row>
    <row r="109" spans="1:20" x14ac:dyDescent="0.2">
      <c r="A109" s="45">
        <v>2017</v>
      </c>
      <c r="B109" s="45" t="s">
        <v>75</v>
      </c>
      <c r="C109" s="45"/>
      <c r="D109" s="45" t="s">
        <v>58</v>
      </c>
      <c r="E109" s="45">
        <v>832.36000000000013</v>
      </c>
      <c r="F109" s="45"/>
      <c r="G109" s="45"/>
      <c r="H109" s="45">
        <v>4977.51</v>
      </c>
      <c r="I109" s="45">
        <v>33294.400000000001</v>
      </c>
      <c r="J109" s="45">
        <v>4977.5128000000004</v>
      </c>
      <c r="K109" s="45">
        <v>33294.400000000001</v>
      </c>
      <c r="L109" s="45">
        <v>38271.912799999998</v>
      </c>
      <c r="M109" s="45">
        <v>2.8000000003771675E-3</v>
      </c>
      <c r="N109" s="45">
        <v>0</v>
      </c>
      <c r="O109" s="45">
        <v>0</v>
      </c>
      <c r="P109" s="45">
        <v>0</v>
      </c>
      <c r="Q109" s="45">
        <v>0</v>
      </c>
      <c r="R109" s="45"/>
      <c r="S109" s="45">
        <v>0</v>
      </c>
      <c r="T109" s="45">
        <v>0</v>
      </c>
    </row>
    <row r="110" spans="1:20" x14ac:dyDescent="0.2">
      <c r="A110" s="45">
        <v>2018</v>
      </c>
      <c r="B110" s="45" t="s">
        <v>75</v>
      </c>
      <c r="C110" s="45"/>
      <c r="D110" s="45" t="s">
        <v>58</v>
      </c>
      <c r="E110" s="45">
        <v>929.44</v>
      </c>
      <c r="F110" s="45"/>
      <c r="G110" s="45"/>
      <c r="H110" s="45">
        <v>5558.06</v>
      </c>
      <c r="I110" s="45">
        <v>41824.800000000003</v>
      </c>
      <c r="J110" s="45">
        <v>5558.0512000000008</v>
      </c>
      <c r="K110" s="45">
        <v>41824.800000000003</v>
      </c>
      <c r="L110" s="45">
        <v>47382.851200000005</v>
      </c>
      <c r="M110" s="45">
        <v>-8.7999999994963218E-3</v>
      </c>
      <c r="N110" s="45">
        <v>4.5474735088646412E-13</v>
      </c>
      <c r="O110" s="45">
        <v>0</v>
      </c>
      <c r="P110" s="45">
        <v>0</v>
      </c>
      <c r="Q110" s="45">
        <v>0</v>
      </c>
      <c r="R110" s="45"/>
      <c r="S110" s="45">
        <v>0</v>
      </c>
      <c r="T110" s="45">
        <v>0</v>
      </c>
    </row>
    <row r="111" spans="1:20" x14ac:dyDescent="0.2">
      <c r="A111" s="45">
        <v>2019</v>
      </c>
      <c r="B111" s="45" t="s">
        <v>75</v>
      </c>
      <c r="C111" s="45"/>
      <c r="D111" s="45" t="s">
        <v>58</v>
      </c>
      <c r="E111" s="45">
        <v>315.7</v>
      </c>
      <c r="F111" s="45"/>
      <c r="G111" s="45"/>
      <c r="H111" s="45">
        <v>1887.8799999999999</v>
      </c>
      <c r="I111" s="45">
        <v>17994.900000000001</v>
      </c>
      <c r="J111" s="45">
        <v>1887.886</v>
      </c>
      <c r="K111" s="45">
        <v>17994.900000000001</v>
      </c>
      <c r="L111" s="45">
        <v>19882.786</v>
      </c>
      <c r="M111" s="45">
        <v>6.0000000001991793E-3</v>
      </c>
      <c r="N111" s="45">
        <v>-5.6843418860808015E-13</v>
      </c>
      <c r="O111" s="45">
        <v>0</v>
      </c>
      <c r="P111" s="45">
        <v>0</v>
      </c>
      <c r="Q111" s="45">
        <v>0</v>
      </c>
      <c r="R111" s="45"/>
      <c r="S111" s="45">
        <v>0</v>
      </c>
      <c r="T111" s="45">
        <v>0</v>
      </c>
    </row>
    <row r="112" spans="1:20" x14ac:dyDescent="0.2">
      <c r="A112" s="45">
        <v>2020</v>
      </c>
      <c r="B112" s="45" t="s">
        <v>75</v>
      </c>
      <c r="C112" s="45"/>
      <c r="D112" s="45" t="s">
        <v>58</v>
      </c>
      <c r="E112" s="45">
        <v>417.78000000000003</v>
      </c>
      <c r="F112" s="45"/>
      <c r="G112" s="45"/>
      <c r="H112" s="45">
        <v>2045.05</v>
      </c>
      <c r="I112" s="45">
        <v>25461.86</v>
      </c>
      <c r="J112" s="45">
        <v>2498.3244000000004</v>
      </c>
      <c r="K112" s="45">
        <v>30692.06</v>
      </c>
      <c r="L112" s="45">
        <v>33190.384400000003</v>
      </c>
      <c r="M112" s="45">
        <v>453.27440000000024</v>
      </c>
      <c r="N112" s="45">
        <v>5230.2000000000007</v>
      </c>
      <c r="O112" s="45">
        <v>0</v>
      </c>
      <c r="P112" s="45">
        <v>0</v>
      </c>
      <c r="Q112" s="45">
        <v>0</v>
      </c>
      <c r="R112" s="45"/>
      <c r="S112" s="45">
        <v>0</v>
      </c>
      <c r="T112" s="45">
        <v>0</v>
      </c>
    </row>
    <row r="113" spans="1:20" x14ac:dyDescent="0.2">
      <c r="A113" s="45">
        <v>2021</v>
      </c>
      <c r="B113" s="45" t="s">
        <v>75</v>
      </c>
      <c r="C113" s="45"/>
      <c r="D113" s="45" t="s">
        <v>58</v>
      </c>
      <c r="E113" s="45">
        <v>82.9</v>
      </c>
      <c r="F113" s="45"/>
      <c r="G113" s="45"/>
      <c r="H113" s="45">
        <v>495.74</v>
      </c>
      <c r="I113" s="45">
        <v>6797.8</v>
      </c>
      <c r="J113" s="45">
        <v>495.74200000000008</v>
      </c>
      <c r="K113" s="45">
        <v>6797.8</v>
      </c>
      <c r="L113" s="45">
        <v>7293.5419999999995</v>
      </c>
      <c r="M113" s="45">
        <v>2.0000000000095497E-3</v>
      </c>
      <c r="N113" s="45">
        <v>0</v>
      </c>
      <c r="O113" s="45">
        <v>0</v>
      </c>
      <c r="P113" s="45">
        <v>0</v>
      </c>
      <c r="Q113" s="45">
        <v>0</v>
      </c>
      <c r="R113" s="45"/>
      <c r="S113" s="45">
        <v>0</v>
      </c>
      <c r="T113" s="45">
        <v>0</v>
      </c>
    </row>
    <row r="114" spans="1:20" s="81" customFormat="1" x14ac:dyDescent="0.2">
      <c r="A114" s="80"/>
      <c r="B114" s="80"/>
      <c r="C114" s="80"/>
      <c r="D114" s="80"/>
      <c r="E114" s="79">
        <f>SUM(E103:E113)</f>
        <v>8785.5600000000031</v>
      </c>
      <c r="F114" s="79">
        <f t="shared" ref="F114:T114" si="7">SUM(F103:F113)</f>
        <v>0</v>
      </c>
      <c r="G114" s="79">
        <f t="shared" si="7"/>
        <v>0</v>
      </c>
      <c r="H114" s="79">
        <f t="shared" si="7"/>
        <v>44573.42</v>
      </c>
      <c r="I114" s="79">
        <f t="shared" si="7"/>
        <v>228172.76</v>
      </c>
      <c r="J114" s="79">
        <f t="shared" si="7"/>
        <v>45026.718999999997</v>
      </c>
      <c r="K114" s="79">
        <f t="shared" si="7"/>
        <v>233402.96</v>
      </c>
      <c r="L114" s="79">
        <f t="shared" si="7"/>
        <v>278429.679</v>
      </c>
      <c r="M114" s="79">
        <f t="shared" si="7"/>
        <v>453.29899999999975</v>
      </c>
      <c r="N114" s="79">
        <f t="shared" si="7"/>
        <v>5230.2000000000025</v>
      </c>
      <c r="O114" s="79">
        <f t="shared" si="7"/>
        <v>0</v>
      </c>
      <c r="P114" s="79">
        <f t="shared" si="7"/>
        <v>0</v>
      </c>
      <c r="Q114" s="79">
        <f t="shared" si="7"/>
        <v>0</v>
      </c>
      <c r="R114" s="79">
        <f t="shared" si="7"/>
        <v>0</v>
      </c>
      <c r="S114" s="79">
        <f t="shared" si="7"/>
        <v>0</v>
      </c>
      <c r="T114" s="79">
        <f t="shared" si="7"/>
        <v>0</v>
      </c>
    </row>
    <row r="115" spans="1:20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x14ac:dyDescent="0.2">
      <c r="A116" s="45">
        <v>2017</v>
      </c>
      <c r="B116" s="45" t="s">
        <v>79</v>
      </c>
      <c r="C116" s="45"/>
      <c r="D116" s="45" t="s">
        <v>58</v>
      </c>
      <c r="E116" s="45">
        <v>16.36</v>
      </c>
      <c r="F116" s="45"/>
      <c r="G116" s="45"/>
      <c r="H116" s="45">
        <v>97.83</v>
      </c>
      <c r="I116" s="45">
        <v>654.4</v>
      </c>
      <c r="J116" s="45">
        <v>97.832800000000006</v>
      </c>
      <c r="K116" s="45">
        <v>654.4</v>
      </c>
      <c r="L116" s="45">
        <v>752.2328</v>
      </c>
      <c r="M116" s="45">
        <v>2.8000000000076852E-3</v>
      </c>
      <c r="N116" s="45">
        <v>0</v>
      </c>
      <c r="O116" s="45">
        <v>0</v>
      </c>
      <c r="P116" s="45">
        <v>0</v>
      </c>
      <c r="Q116" s="45">
        <v>0</v>
      </c>
      <c r="R116" s="45"/>
      <c r="S116" s="45">
        <v>0</v>
      </c>
      <c r="T116" s="45">
        <v>0</v>
      </c>
    </row>
    <row r="117" spans="1:20" x14ac:dyDescent="0.2">
      <c r="A117" s="45">
        <v>2018</v>
      </c>
      <c r="B117" s="45" t="s">
        <v>79</v>
      </c>
      <c r="C117" s="45"/>
      <c r="D117" s="45" t="s">
        <v>58</v>
      </c>
      <c r="E117" s="45">
        <v>0</v>
      </c>
      <c r="F117" s="45"/>
      <c r="G117" s="45"/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/>
      <c r="S117" s="45">
        <v>0</v>
      </c>
      <c r="T117" s="45">
        <v>0</v>
      </c>
    </row>
    <row r="118" spans="1:20" x14ac:dyDescent="0.2">
      <c r="A118" s="45">
        <v>2019</v>
      </c>
      <c r="B118" s="45" t="s">
        <v>79</v>
      </c>
      <c r="C118" s="45"/>
      <c r="D118" s="45" t="s">
        <v>58</v>
      </c>
      <c r="E118" s="45">
        <v>26.3</v>
      </c>
      <c r="F118" s="45"/>
      <c r="G118" s="45"/>
      <c r="H118" s="45">
        <v>157.27000000000001</v>
      </c>
      <c r="I118" s="45">
        <v>1499.1</v>
      </c>
      <c r="J118" s="45">
        <v>157.27400000000003</v>
      </c>
      <c r="K118" s="45">
        <v>1499.1000000000001</v>
      </c>
      <c r="L118" s="45">
        <v>1656.3740000000003</v>
      </c>
      <c r="M118" s="45">
        <v>4.0000000000190994E-3</v>
      </c>
      <c r="N118" s="45">
        <v>2.2737367544323206E-13</v>
      </c>
      <c r="O118" s="45">
        <v>0</v>
      </c>
      <c r="P118" s="45">
        <v>0</v>
      </c>
      <c r="Q118" s="45">
        <v>327.2</v>
      </c>
      <c r="R118" s="45"/>
      <c r="S118" s="45">
        <v>0</v>
      </c>
      <c r="T118" s="45">
        <v>0</v>
      </c>
    </row>
    <row r="119" spans="1:20" x14ac:dyDescent="0.2">
      <c r="A119" s="45">
        <v>2020</v>
      </c>
      <c r="B119" s="45" t="s">
        <v>79</v>
      </c>
      <c r="C119" s="45"/>
      <c r="D119" s="45" t="s">
        <v>58</v>
      </c>
      <c r="E119" s="45">
        <v>0</v>
      </c>
      <c r="F119" s="45"/>
      <c r="G119" s="45"/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/>
      <c r="S119" s="45">
        <v>0</v>
      </c>
      <c r="T119" s="45">
        <v>0</v>
      </c>
    </row>
    <row r="120" spans="1:20" x14ac:dyDescent="0.2">
      <c r="A120" s="45">
        <v>2021</v>
      </c>
      <c r="B120" s="45" t="s">
        <v>79</v>
      </c>
      <c r="C120" s="45"/>
      <c r="D120" s="45" t="s">
        <v>58</v>
      </c>
      <c r="E120" s="45">
        <v>0</v>
      </c>
      <c r="F120" s="45"/>
      <c r="G120" s="45"/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/>
      <c r="S120" s="45">
        <v>0</v>
      </c>
      <c r="T120" s="45">
        <v>0</v>
      </c>
    </row>
    <row r="121" spans="1:20" x14ac:dyDescent="0.2">
      <c r="A121" s="45"/>
      <c r="B121" s="45"/>
      <c r="C121" s="45"/>
      <c r="D121" s="45"/>
      <c r="E121" s="79">
        <f>SUM(E116:E120)</f>
        <v>42.66</v>
      </c>
      <c r="F121" s="79">
        <f t="shared" ref="F121:T121" si="8">SUM(F116:F120)</f>
        <v>0</v>
      </c>
      <c r="G121" s="79">
        <f t="shared" si="8"/>
        <v>0</v>
      </c>
      <c r="H121" s="79">
        <f t="shared" si="8"/>
        <v>255.10000000000002</v>
      </c>
      <c r="I121" s="79">
        <f t="shared" si="8"/>
        <v>2153.5</v>
      </c>
      <c r="J121" s="79">
        <f t="shared" si="8"/>
        <v>255.10680000000002</v>
      </c>
      <c r="K121" s="79">
        <f t="shared" si="8"/>
        <v>2153.5</v>
      </c>
      <c r="L121" s="79">
        <f t="shared" si="8"/>
        <v>2408.6068000000005</v>
      </c>
      <c r="M121" s="79">
        <f t="shared" si="8"/>
        <v>6.8000000000267846E-3</v>
      </c>
      <c r="N121" s="79">
        <f t="shared" si="8"/>
        <v>2.2737367544323206E-13</v>
      </c>
      <c r="O121" s="79">
        <f t="shared" si="8"/>
        <v>0</v>
      </c>
      <c r="P121" s="79">
        <f t="shared" si="8"/>
        <v>0</v>
      </c>
      <c r="Q121" s="79">
        <f t="shared" si="8"/>
        <v>327.2</v>
      </c>
      <c r="R121" s="79">
        <f t="shared" si="8"/>
        <v>0</v>
      </c>
      <c r="S121" s="79">
        <f t="shared" si="8"/>
        <v>0</v>
      </c>
      <c r="T121" s="79">
        <f t="shared" si="8"/>
        <v>0</v>
      </c>
    </row>
    <row r="122" spans="1:20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x14ac:dyDescent="0.2">
      <c r="A124" s="45">
        <v>2011</v>
      </c>
      <c r="B124" s="45" t="s">
        <v>66</v>
      </c>
      <c r="C124" s="45"/>
      <c r="D124" s="45" t="s">
        <v>56</v>
      </c>
      <c r="E124" s="45">
        <v>41039.006000000001</v>
      </c>
      <c r="F124" s="45">
        <v>0</v>
      </c>
      <c r="G124" s="45"/>
      <c r="H124" s="45">
        <v>136659.889</v>
      </c>
      <c r="I124" s="45">
        <v>123117.01700000001</v>
      </c>
      <c r="J124" s="45">
        <v>136659.89000000001</v>
      </c>
      <c r="K124" s="45">
        <v>123117.02</v>
      </c>
      <c r="L124" s="45">
        <v>259776.91000000003</v>
      </c>
      <c r="M124" s="45">
        <v>0</v>
      </c>
      <c r="N124" s="45">
        <v>2.0000000000436557E-2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/>
    </row>
    <row r="125" spans="1:20" x14ac:dyDescent="0.2">
      <c r="A125" s="45">
        <v>2012</v>
      </c>
      <c r="B125" s="45" t="s">
        <v>66</v>
      </c>
      <c r="C125" s="45"/>
      <c r="D125" s="45" t="s">
        <v>58</v>
      </c>
      <c r="E125" s="45">
        <v>22017.407999999999</v>
      </c>
      <c r="F125" s="45"/>
      <c r="G125" s="45"/>
      <c r="H125" s="45">
        <v>73317.945999999996</v>
      </c>
      <c r="I125" s="45">
        <v>198156.56400000001</v>
      </c>
      <c r="J125" s="45">
        <v>73317.968640000006</v>
      </c>
      <c r="K125" s="45">
        <v>198156.67200000002</v>
      </c>
      <c r="L125" s="45">
        <v>271474.64064</v>
      </c>
      <c r="M125" s="45">
        <v>2.2639999998318672E-2</v>
      </c>
      <c r="N125" s="45">
        <v>0.10800000000108412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/>
    </row>
    <row r="126" spans="1:20" x14ac:dyDescent="0.2">
      <c r="A126" s="45">
        <v>2013</v>
      </c>
      <c r="B126" s="45" t="s">
        <v>66</v>
      </c>
      <c r="C126" s="45"/>
      <c r="D126" s="45" t="s">
        <v>58</v>
      </c>
      <c r="E126" s="45">
        <v>21257.886999999999</v>
      </c>
      <c r="F126" s="45"/>
      <c r="G126" s="45"/>
      <c r="H126" s="45">
        <v>70788.76999999999</v>
      </c>
      <c r="I126" s="45">
        <v>29260.69</v>
      </c>
      <c r="J126" s="45">
        <v>70788.763709999999</v>
      </c>
      <c r="K126" s="45">
        <v>29260.695</v>
      </c>
      <c r="L126" s="45">
        <v>100049.45871000001</v>
      </c>
      <c r="M126" s="45">
        <v>-6.2900000011723023E-3</v>
      </c>
      <c r="N126" s="45">
        <v>5.0000000010186341E-3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/>
    </row>
    <row r="127" spans="1:20" x14ac:dyDescent="0.2">
      <c r="A127" s="45">
        <v>2014</v>
      </c>
      <c r="B127" s="45" t="s">
        <v>66</v>
      </c>
      <c r="C127" s="45"/>
      <c r="D127" s="45" t="s">
        <v>58</v>
      </c>
      <c r="E127" s="45">
        <v>24449.093000000001</v>
      </c>
      <c r="F127" s="45"/>
      <c r="G127" s="45"/>
      <c r="H127" s="45">
        <v>81415.47</v>
      </c>
      <c r="I127" s="45">
        <v>537880</v>
      </c>
      <c r="J127" s="45">
        <v>81415.479690000007</v>
      </c>
      <c r="K127" s="45">
        <v>537880.04599999997</v>
      </c>
      <c r="L127" s="45">
        <v>619295.52569000004</v>
      </c>
      <c r="M127" s="45">
        <v>9.6900000044115586E-3</v>
      </c>
      <c r="N127" s="45">
        <v>4.6000000016647391E-2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/>
    </row>
    <row r="128" spans="1:20" x14ac:dyDescent="0.2">
      <c r="A128" s="45">
        <v>2015</v>
      </c>
      <c r="B128" s="45" t="s">
        <v>66</v>
      </c>
      <c r="C128" s="45"/>
      <c r="D128" s="45" t="s">
        <v>58</v>
      </c>
      <c r="E128" s="45">
        <v>25650.65</v>
      </c>
      <c r="F128" s="45"/>
      <c r="G128" s="45"/>
      <c r="H128" s="45">
        <v>85416.669999999984</v>
      </c>
      <c r="I128" s="45">
        <v>359109.08999999997</v>
      </c>
      <c r="J128" s="45">
        <v>85416.664499999999</v>
      </c>
      <c r="K128" s="45">
        <v>359109.09999999992</v>
      </c>
      <c r="L128" s="45">
        <v>444525.76449999999</v>
      </c>
      <c r="M128" s="45">
        <v>-5.5000000020299922E-3</v>
      </c>
      <c r="N128" s="45">
        <v>9.9999999729334377E-3</v>
      </c>
      <c r="O128" s="45">
        <v>0</v>
      </c>
      <c r="P128" s="45">
        <v>0</v>
      </c>
      <c r="Q128" s="45">
        <v>1027908</v>
      </c>
      <c r="R128" s="45"/>
      <c r="S128" s="45">
        <v>0</v>
      </c>
      <c r="T128" s="45">
        <v>0</v>
      </c>
    </row>
    <row r="129" spans="1:20" x14ac:dyDescent="0.2">
      <c r="A129" s="45">
        <v>2016</v>
      </c>
      <c r="B129" s="45" t="s">
        <v>66</v>
      </c>
      <c r="C129" s="45"/>
      <c r="D129" s="45" t="s">
        <v>58</v>
      </c>
      <c r="E129" s="45">
        <v>26425.858</v>
      </c>
      <c r="F129" s="45"/>
      <c r="G129" s="45"/>
      <c r="H129" s="45">
        <v>87998.110000000015</v>
      </c>
      <c r="I129" s="45">
        <v>951330.89</v>
      </c>
      <c r="J129" s="45">
        <v>87998.107140000007</v>
      </c>
      <c r="K129" s="45">
        <v>951330.88800000004</v>
      </c>
      <c r="L129" s="45">
        <v>1039328.9951399998</v>
      </c>
      <c r="M129" s="45">
        <v>-2.8599999996004044E-3</v>
      </c>
      <c r="N129" s="45">
        <v>-2.0000000222353265E-3</v>
      </c>
      <c r="O129" s="45">
        <v>0</v>
      </c>
      <c r="P129" s="45">
        <v>0</v>
      </c>
      <c r="Q129" s="45">
        <v>400000</v>
      </c>
      <c r="R129" s="45"/>
      <c r="S129" s="45">
        <v>0</v>
      </c>
      <c r="T129" s="45">
        <v>0</v>
      </c>
    </row>
    <row r="130" spans="1:20" x14ac:dyDescent="0.2">
      <c r="A130" s="45">
        <v>2017</v>
      </c>
      <c r="B130" s="45" t="s">
        <v>66</v>
      </c>
      <c r="C130" s="45"/>
      <c r="D130" s="45" t="s">
        <v>58</v>
      </c>
      <c r="E130" s="45">
        <v>24959.856999999996</v>
      </c>
      <c r="F130" s="45"/>
      <c r="G130" s="45"/>
      <c r="H130" s="45">
        <v>150258.32999999999</v>
      </c>
      <c r="I130" s="45">
        <v>998394.28</v>
      </c>
      <c r="J130" s="45">
        <v>150258.33914</v>
      </c>
      <c r="K130" s="45">
        <v>998394.28</v>
      </c>
      <c r="L130" s="45">
        <v>1148652.6191400001</v>
      </c>
      <c r="M130" s="45">
        <v>9.1399999910208862E-3</v>
      </c>
      <c r="N130" s="45">
        <v>2.9103830456733704E-11</v>
      </c>
      <c r="O130" s="45">
        <v>0</v>
      </c>
      <c r="P130" s="45">
        <v>0</v>
      </c>
      <c r="Q130" s="45">
        <v>694402</v>
      </c>
      <c r="R130" s="45"/>
      <c r="S130" s="45">
        <v>0</v>
      </c>
      <c r="T130" s="45">
        <v>0</v>
      </c>
    </row>
    <row r="131" spans="1:20" x14ac:dyDescent="0.2">
      <c r="A131" s="45">
        <v>2018</v>
      </c>
      <c r="B131" s="45" t="s">
        <v>66</v>
      </c>
      <c r="C131" s="45"/>
      <c r="D131" s="45" t="s">
        <v>58</v>
      </c>
      <c r="E131" s="45">
        <v>30235.758999999998</v>
      </c>
      <c r="F131" s="45"/>
      <c r="G131" s="45"/>
      <c r="H131" s="45">
        <v>182019.27000000002</v>
      </c>
      <c r="I131" s="45">
        <v>1360609.19</v>
      </c>
      <c r="J131" s="45">
        <v>182019.26917999997</v>
      </c>
      <c r="K131" s="45">
        <v>1360609.155</v>
      </c>
      <c r="L131" s="45">
        <v>1542628.4241800001</v>
      </c>
      <c r="M131" s="45">
        <v>-8.2000001020787749E-4</v>
      </c>
      <c r="N131" s="45">
        <v>-3.4999999959836714E-2</v>
      </c>
      <c r="O131" s="45">
        <v>0</v>
      </c>
      <c r="P131" s="45">
        <v>0</v>
      </c>
      <c r="Q131" s="45">
        <v>0</v>
      </c>
      <c r="R131" s="45"/>
      <c r="S131" s="45">
        <v>0</v>
      </c>
      <c r="T131" s="45">
        <v>0</v>
      </c>
    </row>
    <row r="132" spans="1:20" x14ac:dyDescent="0.2">
      <c r="A132" s="45">
        <v>2019</v>
      </c>
      <c r="B132" s="45" t="s">
        <v>66</v>
      </c>
      <c r="C132" s="45"/>
      <c r="D132" s="45" t="s">
        <v>58</v>
      </c>
      <c r="E132" s="45">
        <v>29604.448000000004</v>
      </c>
      <c r="F132" s="45"/>
      <c r="G132" s="45"/>
      <c r="H132" s="45">
        <v>178218.76</v>
      </c>
      <c r="I132" s="45">
        <v>1687453.53</v>
      </c>
      <c r="J132" s="45">
        <v>178218.77695999999</v>
      </c>
      <c r="K132" s="45">
        <v>1687453.5360000001</v>
      </c>
      <c r="L132" s="45">
        <v>1865672.3129600002</v>
      </c>
      <c r="M132" s="45">
        <v>1.6959999989921926E-2</v>
      </c>
      <c r="N132" s="45">
        <v>6.0000000521540642E-3</v>
      </c>
      <c r="O132" s="45">
        <v>0</v>
      </c>
      <c r="P132" s="45">
        <v>0</v>
      </c>
      <c r="Q132" s="45">
        <v>1765197.1400000001</v>
      </c>
      <c r="R132" s="45"/>
      <c r="S132" s="45">
        <v>0</v>
      </c>
      <c r="T132" s="45">
        <v>0</v>
      </c>
    </row>
    <row r="133" spans="1:20" x14ac:dyDescent="0.2">
      <c r="A133" s="45">
        <v>2020</v>
      </c>
      <c r="B133" s="45" t="s">
        <v>66</v>
      </c>
      <c r="C133" s="45"/>
      <c r="D133" s="45" t="s">
        <v>58</v>
      </c>
      <c r="E133" s="45">
        <v>28564.692000000003</v>
      </c>
      <c r="F133" s="45"/>
      <c r="G133" s="45"/>
      <c r="H133" s="45">
        <v>148206.87999999998</v>
      </c>
      <c r="I133" s="45">
        <v>927224.7</v>
      </c>
      <c r="J133" s="45">
        <v>171959.44583999997</v>
      </c>
      <c r="K133" s="45">
        <v>1063348.3639999998</v>
      </c>
      <c r="L133" s="45">
        <v>1235307.80984</v>
      </c>
      <c r="M133" s="45">
        <v>23752.565839999988</v>
      </c>
      <c r="N133" s="45">
        <v>136123.66399999993</v>
      </c>
      <c r="O133" s="45">
        <v>0</v>
      </c>
      <c r="P133" s="45">
        <v>0</v>
      </c>
      <c r="Q133" s="45">
        <v>0</v>
      </c>
      <c r="R133" s="45"/>
      <c r="S133" s="45">
        <v>0</v>
      </c>
      <c r="T133" s="45">
        <v>0</v>
      </c>
    </row>
    <row r="134" spans="1:20" x14ac:dyDescent="0.2">
      <c r="A134" s="45">
        <v>2021</v>
      </c>
      <c r="B134" s="45" t="s">
        <v>66</v>
      </c>
      <c r="C134" s="45"/>
      <c r="D134" s="45" t="s">
        <v>58</v>
      </c>
      <c r="E134" s="45">
        <v>7383.5529999999999</v>
      </c>
      <c r="F134" s="45"/>
      <c r="G134" s="45"/>
      <c r="H134" s="45">
        <v>44449</v>
      </c>
      <c r="I134" s="45">
        <v>302725.68</v>
      </c>
      <c r="J134" s="45">
        <v>44448.98906</v>
      </c>
      <c r="K134" s="45">
        <v>302725.67300000001</v>
      </c>
      <c r="L134" s="45">
        <v>347174.66206</v>
      </c>
      <c r="M134" s="45">
        <v>-1.0940000000118744E-2</v>
      </c>
      <c r="N134" s="45">
        <v>-6.9999999832361937E-3</v>
      </c>
      <c r="O134" s="45">
        <v>0</v>
      </c>
      <c r="P134" s="45">
        <v>0</v>
      </c>
      <c r="Q134" s="45">
        <v>2692067.61</v>
      </c>
      <c r="R134" s="45"/>
      <c r="S134" s="45">
        <v>0</v>
      </c>
      <c r="T134" s="45">
        <v>0</v>
      </c>
    </row>
    <row r="135" spans="1:20" x14ac:dyDescent="0.2">
      <c r="A135" s="45"/>
      <c r="B135" s="45"/>
      <c r="C135" s="45"/>
      <c r="D135" s="45"/>
      <c r="E135" s="79">
        <f>SUM(E124:E134)</f>
        <v>281588.21100000001</v>
      </c>
      <c r="F135" s="79">
        <f t="shared" ref="F135:T135" si="9">SUM(F124:F134)</f>
        <v>0</v>
      </c>
      <c r="G135" s="79">
        <f t="shared" si="9"/>
        <v>0</v>
      </c>
      <c r="H135" s="79">
        <f t="shared" si="9"/>
        <v>1238749.095</v>
      </c>
      <c r="I135" s="79">
        <f t="shared" si="9"/>
        <v>7475261.631000001</v>
      </c>
      <c r="J135" s="79">
        <f t="shared" si="9"/>
        <v>1262501.69386</v>
      </c>
      <c r="K135" s="79">
        <f t="shared" si="9"/>
        <v>7611385.4290000014</v>
      </c>
      <c r="L135" s="79">
        <f t="shared" si="9"/>
        <v>8873887.1228599995</v>
      </c>
      <c r="M135" s="79">
        <f t="shared" si="9"/>
        <v>23752.597859999958</v>
      </c>
      <c r="N135" s="79">
        <f t="shared" si="9"/>
        <v>136123.81500000003</v>
      </c>
      <c r="O135" s="79">
        <f t="shared" si="9"/>
        <v>0</v>
      </c>
      <c r="P135" s="79">
        <f t="shared" si="9"/>
        <v>0</v>
      </c>
      <c r="Q135" s="79">
        <f t="shared" si="9"/>
        <v>6579574.75</v>
      </c>
      <c r="R135" s="79">
        <f t="shared" si="9"/>
        <v>0</v>
      </c>
      <c r="S135" s="79">
        <f t="shared" si="9"/>
        <v>0</v>
      </c>
      <c r="T135" s="79">
        <f t="shared" si="9"/>
        <v>0</v>
      </c>
    </row>
    <row r="136" spans="1:2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</row>
    <row r="137" spans="1:20" x14ac:dyDescent="0.2">
      <c r="A137" s="45">
        <v>2011</v>
      </c>
      <c r="B137" s="45" t="s">
        <v>67</v>
      </c>
      <c r="C137" s="45"/>
      <c r="D137" s="45" t="s">
        <v>56</v>
      </c>
      <c r="E137" s="45">
        <v>3058.2170000000001</v>
      </c>
      <c r="F137" s="45">
        <v>0</v>
      </c>
      <c r="G137" s="45"/>
      <c r="H137" s="45">
        <v>10183.864</v>
      </c>
      <c r="I137" s="45">
        <v>9174.652</v>
      </c>
      <c r="J137" s="45">
        <v>10183.86</v>
      </c>
      <c r="K137" s="45">
        <v>9174.65</v>
      </c>
      <c r="L137" s="45">
        <v>19358.510000000002</v>
      </c>
      <c r="M137" s="45">
        <v>0</v>
      </c>
      <c r="N137" s="45">
        <v>-9.9999999999340616E-3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/>
    </row>
    <row r="138" spans="1:20" x14ac:dyDescent="0.2">
      <c r="A138" s="45">
        <v>2012</v>
      </c>
      <c r="B138" s="45" t="s">
        <v>67</v>
      </c>
      <c r="C138" s="45"/>
      <c r="D138" s="45" t="s">
        <v>58</v>
      </c>
      <c r="E138" s="45">
        <v>2387.319</v>
      </c>
      <c r="F138" s="45"/>
      <c r="G138" s="45"/>
      <c r="H138" s="45">
        <v>7949.77</v>
      </c>
      <c r="I138" s="45">
        <v>21485.831999999999</v>
      </c>
      <c r="J138" s="45">
        <v>7949.7722699999995</v>
      </c>
      <c r="K138" s="45">
        <v>21485.870999999999</v>
      </c>
      <c r="L138" s="45">
        <v>29435.64327</v>
      </c>
      <c r="M138" s="45">
        <v>2.2700000001805165E-3</v>
      </c>
      <c r="N138" s="45">
        <v>3.8999999999987267E-2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/>
    </row>
    <row r="139" spans="1:20" x14ac:dyDescent="0.2">
      <c r="A139" s="45">
        <v>2013</v>
      </c>
      <c r="B139" s="45" t="s">
        <v>67</v>
      </c>
      <c r="C139" s="45"/>
      <c r="D139" s="45" t="s">
        <v>58</v>
      </c>
      <c r="E139" s="45">
        <v>2518.4009999999998</v>
      </c>
      <c r="F139" s="45"/>
      <c r="G139" s="45"/>
      <c r="H139" s="45">
        <v>8386.2800000000007</v>
      </c>
      <c r="I139" s="45">
        <v>37776.04</v>
      </c>
      <c r="J139" s="45">
        <v>8386.2753300000004</v>
      </c>
      <c r="K139" s="45">
        <v>37776.014999999999</v>
      </c>
      <c r="L139" s="45">
        <v>11601.13032</v>
      </c>
      <c r="M139" s="45">
        <v>-3.4799999995129838E-3</v>
      </c>
      <c r="N139" s="45">
        <v>-3.0000000001109584E-2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/>
    </row>
    <row r="140" spans="1:20" x14ac:dyDescent="0.2">
      <c r="A140" s="45">
        <v>2014</v>
      </c>
      <c r="B140" s="45" t="s">
        <v>67</v>
      </c>
      <c r="C140" s="45"/>
      <c r="D140" s="45" t="s">
        <v>58</v>
      </c>
      <c r="E140" s="45">
        <v>2527.9160000000002</v>
      </c>
      <c r="F140" s="45"/>
      <c r="G140" s="45"/>
      <c r="H140" s="45">
        <v>8417.9500000000007</v>
      </c>
      <c r="I140" s="45">
        <v>55614.080000000002</v>
      </c>
      <c r="J140" s="45">
        <v>8417.9602799999993</v>
      </c>
      <c r="K140" s="45">
        <v>55614.152000000002</v>
      </c>
      <c r="L140" s="45">
        <v>15484.811590000001</v>
      </c>
      <c r="M140" s="45">
        <v>1.2020000000234177E-2</v>
      </c>
      <c r="N140" s="45">
        <v>0.12800000000152068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/>
    </row>
    <row r="141" spans="1:20" x14ac:dyDescent="0.2">
      <c r="A141" s="45">
        <v>2015</v>
      </c>
      <c r="B141" s="45" t="s">
        <v>67</v>
      </c>
      <c r="C141" s="45"/>
      <c r="D141" s="45" t="s">
        <v>58</v>
      </c>
      <c r="E141" s="45">
        <v>2562.9269999999997</v>
      </c>
      <c r="F141" s="45"/>
      <c r="G141" s="45"/>
      <c r="H141" s="45">
        <v>8534.56</v>
      </c>
      <c r="I141" s="45">
        <v>71761.97</v>
      </c>
      <c r="J141" s="45">
        <v>8534.5469100000009</v>
      </c>
      <c r="K141" s="45">
        <v>71761.956000000006</v>
      </c>
      <c r="L141" s="45">
        <v>87001.592860000004</v>
      </c>
      <c r="M141" s="45">
        <v>-3.7200000000439104E-3</v>
      </c>
      <c r="N141" s="45">
        <v>-1.9999999994979589E-3</v>
      </c>
      <c r="O141" s="45">
        <v>0</v>
      </c>
      <c r="P141" s="45">
        <v>0</v>
      </c>
      <c r="Q141" s="45">
        <v>69600</v>
      </c>
      <c r="R141" s="45"/>
      <c r="S141" s="45">
        <v>0</v>
      </c>
      <c r="T141" s="45">
        <v>0</v>
      </c>
    </row>
    <row r="142" spans="1:20" x14ac:dyDescent="0.2">
      <c r="A142" s="45">
        <v>2016</v>
      </c>
      <c r="B142" s="45" t="s">
        <v>67</v>
      </c>
      <c r="C142" s="45"/>
      <c r="D142" s="45" t="s">
        <v>58</v>
      </c>
      <c r="E142" s="45">
        <v>2455.529</v>
      </c>
      <c r="F142" s="45"/>
      <c r="G142" s="45"/>
      <c r="H142" s="45">
        <v>8176.92</v>
      </c>
      <c r="I142" s="45">
        <v>88399.050000000017</v>
      </c>
      <c r="J142" s="45">
        <v>8176.9115700000002</v>
      </c>
      <c r="K142" s="45">
        <v>88399.043999999994</v>
      </c>
      <c r="L142" s="45">
        <v>24189.955829999999</v>
      </c>
      <c r="M142" s="45">
        <v>-1.7000000002553861E-4</v>
      </c>
      <c r="N142" s="45">
        <v>-3.9999999999054126E-3</v>
      </c>
      <c r="O142" s="45">
        <v>0</v>
      </c>
      <c r="P142" s="45">
        <v>0</v>
      </c>
      <c r="Q142" s="45">
        <v>0</v>
      </c>
      <c r="R142" s="45"/>
      <c r="S142" s="45">
        <v>0</v>
      </c>
      <c r="T142" s="45">
        <v>0</v>
      </c>
    </row>
    <row r="143" spans="1:20" x14ac:dyDescent="0.2">
      <c r="A143" s="45">
        <v>2017</v>
      </c>
      <c r="B143" s="45" t="s">
        <v>67</v>
      </c>
      <c r="C143" s="45"/>
      <c r="D143" s="45" t="s">
        <v>58</v>
      </c>
      <c r="E143" s="45">
        <v>2351.1590000000001</v>
      </c>
      <c r="F143" s="45"/>
      <c r="G143" s="45"/>
      <c r="H143" s="45">
        <v>14153.970000000001</v>
      </c>
      <c r="I143" s="45">
        <v>94046.36</v>
      </c>
      <c r="J143" s="45">
        <v>14153.977179999998</v>
      </c>
      <c r="K143" s="45">
        <v>94046.36</v>
      </c>
      <c r="L143" s="45">
        <v>108200.33718</v>
      </c>
      <c r="M143" s="45">
        <v>1.7259999998145759E-2</v>
      </c>
      <c r="N143" s="45">
        <v>9.0949470177292824E-13</v>
      </c>
      <c r="O143" s="45">
        <v>0</v>
      </c>
      <c r="P143" s="45">
        <v>0</v>
      </c>
      <c r="Q143" s="45">
        <v>35880.99</v>
      </c>
      <c r="R143" s="45"/>
      <c r="S143" s="45">
        <v>0</v>
      </c>
      <c r="T143" s="45">
        <v>0</v>
      </c>
    </row>
    <row r="144" spans="1:20" x14ac:dyDescent="0.2">
      <c r="A144" s="45">
        <v>2018</v>
      </c>
      <c r="B144" s="45" t="s">
        <v>67</v>
      </c>
      <c r="C144" s="45"/>
      <c r="D144" s="45" t="s">
        <v>58</v>
      </c>
      <c r="E144" s="45">
        <v>2434.3029999999999</v>
      </c>
      <c r="F144" s="45"/>
      <c r="G144" s="45"/>
      <c r="H144" s="45">
        <v>14654.509999999998</v>
      </c>
      <c r="I144" s="45">
        <v>109543.67</v>
      </c>
      <c r="J144" s="45">
        <v>14654.504059999999</v>
      </c>
      <c r="K144" s="45">
        <v>109543.63499999999</v>
      </c>
      <c r="L144" s="45">
        <v>124198.13905999999</v>
      </c>
      <c r="M144" s="45">
        <v>2.9199999989941716E-3</v>
      </c>
      <c r="N144" s="45">
        <v>-3.999999999996362E-2</v>
      </c>
      <c r="O144" s="45">
        <v>0</v>
      </c>
      <c r="P144" s="45">
        <v>0</v>
      </c>
      <c r="Q144" s="45">
        <v>44199.519999999997</v>
      </c>
      <c r="R144" s="45"/>
      <c r="S144" s="45">
        <v>0</v>
      </c>
      <c r="T144" s="45">
        <v>0</v>
      </c>
    </row>
    <row r="145" spans="1:20" x14ac:dyDescent="0.2">
      <c r="A145" s="45">
        <v>2019</v>
      </c>
      <c r="B145" s="45" t="s">
        <v>67</v>
      </c>
      <c r="C145" s="45"/>
      <c r="D145" s="45" t="s">
        <v>58</v>
      </c>
      <c r="E145" s="45">
        <v>2432.9339999999997</v>
      </c>
      <c r="F145" s="45"/>
      <c r="G145" s="45"/>
      <c r="H145" s="45">
        <v>14646.27</v>
      </c>
      <c r="I145" s="45">
        <v>138677.25</v>
      </c>
      <c r="J145" s="45">
        <v>14646.26268</v>
      </c>
      <c r="K145" s="45">
        <v>138677.23800000001</v>
      </c>
      <c r="L145" s="45">
        <v>153323.50068</v>
      </c>
      <c r="M145" s="45">
        <v>-7.8600000007327253E-3</v>
      </c>
      <c r="N145" s="45">
        <v>-1.0999999998603016E-2</v>
      </c>
      <c r="O145" s="45">
        <v>0</v>
      </c>
      <c r="P145" s="45">
        <v>0</v>
      </c>
      <c r="Q145" s="45">
        <v>0</v>
      </c>
      <c r="R145" s="45"/>
      <c r="S145" s="45">
        <v>0</v>
      </c>
      <c r="T145" s="45">
        <v>0</v>
      </c>
    </row>
    <row r="146" spans="1:20" x14ac:dyDescent="0.2">
      <c r="A146" s="45">
        <v>2020</v>
      </c>
      <c r="B146" s="45" t="s">
        <v>67</v>
      </c>
      <c r="C146" s="45"/>
      <c r="D146" s="45" t="s">
        <v>58</v>
      </c>
      <c r="E146" s="45">
        <v>2473.8359999999998</v>
      </c>
      <c r="F146" s="45"/>
      <c r="G146" s="45"/>
      <c r="H146" s="45">
        <v>12464.02</v>
      </c>
      <c r="I146" s="45">
        <v>154995.53</v>
      </c>
      <c r="J146" s="45">
        <v>14892.492719999998</v>
      </c>
      <c r="K146" s="45">
        <v>182830.46999999997</v>
      </c>
      <c r="L146" s="45">
        <v>197722.96271999998</v>
      </c>
      <c r="M146" s="45">
        <v>1203.5603399999991</v>
      </c>
      <c r="N146" s="45">
        <v>13795.575000000008</v>
      </c>
      <c r="O146" s="45">
        <v>0</v>
      </c>
      <c r="P146" s="45">
        <v>0</v>
      </c>
      <c r="Q146" s="45">
        <v>0</v>
      </c>
      <c r="R146" s="45"/>
      <c r="S146" s="45">
        <v>0</v>
      </c>
      <c r="T146" s="45">
        <v>0</v>
      </c>
    </row>
    <row r="147" spans="1:20" x14ac:dyDescent="0.2">
      <c r="A147" s="45">
        <v>2021</v>
      </c>
      <c r="B147" s="45" t="s">
        <v>67</v>
      </c>
      <c r="C147" s="45"/>
      <c r="D147" s="45" t="s">
        <v>58</v>
      </c>
      <c r="E147" s="45">
        <v>562.32100000000003</v>
      </c>
      <c r="F147" s="45"/>
      <c r="G147" s="45"/>
      <c r="H147" s="45">
        <v>3385.1800000000003</v>
      </c>
      <c r="I147" s="45">
        <v>46110.32</v>
      </c>
      <c r="J147" s="45">
        <v>3385.1724199999999</v>
      </c>
      <c r="K147" s="45">
        <v>46110.322</v>
      </c>
      <c r="L147" s="45">
        <v>49495.494420000003</v>
      </c>
      <c r="M147" s="45">
        <v>-7.7600000006441405E-3</v>
      </c>
      <c r="N147" s="45">
        <v>4.0000000008149073E-3</v>
      </c>
      <c r="O147" s="45">
        <v>0</v>
      </c>
      <c r="P147" s="45">
        <v>0</v>
      </c>
      <c r="Q147" s="45">
        <v>0</v>
      </c>
      <c r="R147" s="45"/>
      <c r="S147" s="45">
        <v>0</v>
      </c>
      <c r="T147" s="45">
        <v>0</v>
      </c>
    </row>
    <row r="148" spans="1:20" x14ac:dyDescent="0.2">
      <c r="A148" s="45"/>
      <c r="B148" s="45"/>
      <c r="C148" s="45"/>
      <c r="D148" s="45"/>
      <c r="E148" s="79">
        <f>SUM(E137:E147)</f>
        <v>25764.862000000001</v>
      </c>
      <c r="F148" s="79">
        <f t="shared" ref="F148:T148" si="10">SUM(F137:F147)</f>
        <v>0</v>
      </c>
      <c r="G148" s="79">
        <f t="shared" si="10"/>
        <v>0</v>
      </c>
      <c r="H148" s="79">
        <f t="shared" si="10"/>
        <v>110953.29399999999</v>
      </c>
      <c r="I148" s="79">
        <f t="shared" si="10"/>
        <v>827584.75400000007</v>
      </c>
      <c r="J148" s="79">
        <f t="shared" si="10"/>
        <v>113381.73542</v>
      </c>
      <c r="K148" s="79">
        <f t="shared" si="10"/>
        <v>855419.71299999999</v>
      </c>
      <c r="L148" s="79">
        <f t="shared" si="10"/>
        <v>820012.07793000003</v>
      </c>
      <c r="M148" s="79">
        <f t="shared" si="10"/>
        <v>1203.5718199999958</v>
      </c>
      <c r="N148" s="79">
        <f t="shared" si="10"/>
        <v>13795.649000000012</v>
      </c>
      <c r="O148" s="79">
        <f t="shared" si="10"/>
        <v>0</v>
      </c>
      <c r="P148" s="79">
        <f t="shared" si="10"/>
        <v>0</v>
      </c>
      <c r="Q148" s="79">
        <f t="shared" si="10"/>
        <v>149680.50999999998</v>
      </c>
      <c r="R148" s="79">
        <f t="shared" si="10"/>
        <v>0</v>
      </c>
      <c r="S148" s="79">
        <f t="shared" si="10"/>
        <v>0</v>
      </c>
      <c r="T148" s="79">
        <f t="shared" si="10"/>
        <v>0</v>
      </c>
    </row>
    <row r="149" spans="1:20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</row>
    <row r="150" spans="1:20" x14ac:dyDescent="0.2">
      <c r="A150" s="45">
        <v>2011</v>
      </c>
      <c r="B150" s="45" t="s">
        <v>76</v>
      </c>
      <c r="C150" s="45"/>
      <c r="D150" s="45" t="s">
        <v>56</v>
      </c>
      <c r="E150" s="45">
        <v>369.41399999999999</v>
      </c>
      <c r="F150" s="45">
        <v>0</v>
      </c>
      <c r="G150" s="45">
        <v>0</v>
      </c>
      <c r="H150" s="45">
        <v>1230.1500000000001</v>
      </c>
      <c r="I150" s="45">
        <v>1108.2429999999999</v>
      </c>
      <c r="J150" s="45">
        <v>1230.1500000000001</v>
      </c>
      <c r="K150" s="45">
        <v>1108.24</v>
      </c>
      <c r="L150" s="45">
        <v>2338.3900000000003</v>
      </c>
      <c r="M150" s="45">
        <v>0</v>
      </c>
      <c r="N150" s="45">
        <v>1.0658141036401503E-14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/>
    </row>
    <row r="151" spans="1:20" x14ac:dyDescent="0.2">
      <c r="A151" s="45">
        <v>2012</v>
      </c>
      <c r="B151" s="45" t="s">
        <v>76</v>
      </c>
      <c r="C151" s="45"/>
      <c r="D151" s="45" t="s">
        <v>58</v>
      </c>
      <c r="E151" s="45">
        <v>71.528999999999996</v>
      </c>
      <c r="F151" s="45"/>
      <c r="G151" s="45"/>
      <c r="H151" s="45">
        <v>238.19</v>
      </c>
      <c r="I151" s="45">
        <v>643.75800000000004</v>
      </c>
      <c r="J151" s="45">
        <v>238.19157000000001</v>
      </c>
      <c r="K151" s="45">
        <v>643.76099999999997</v>
      </c>
      <c r="L151" s="45">
        <v>881.95257000000004</v>
      </c>
      <c r="M151" s="45">
        <v>1.5700000000258285E-3</v>
      </c>
      <c r="N151" s="45">
        <v>3.0000000000001137E-3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/>
    </row>
    <row r="152" spans="1:20" x14ac:dyDescent="0.2">
      <c r="A152" s="45">
        <v>2013</v>
      </c>
      <c r="B152" s="45" t="s">
        <v>76</v>
      </c>
      <c r="C152" s="45"/>
      <c r="D152" s="45" t="s">
        <v>58</v>
      </c>
      <c r="E152" s="45">
        <v>329.834</v>
      </c>
      <c r="F152" s="45"/>
      <c r="G152" s="45"/>
      <c r="H152" s="45">
        <v>1098.3300000000002</v>
      </c>
      <c r="I152" s="45">
        <v>4947.4799999999996</v>
      </c>
      <c r="J152" s="45">
        <v>1098.3472200000001</v>
      </c>
      <c r="K152" s="45">
        <v>4947.51</v>
      </c>
      <c r="L152" s="45">
        <v>6045.8572199999999</v>
      </c>
      <c r="M152" s="45">
        <v>1.7220000000058633E-2</v>
      </c>
      <c r="N152" s="45">
        <v>3.0000000000114824E-2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/>
    </row>
    <row r="153" spans="1:20" x14ac:dyDescent="0.2">
      <c r="A153" s="45">
        <v>2014</v>
      </c>
      <c r="B153" s="45" t="s">
        <v>76</v>
      </c>
      <c r="C153" s="45"/>
      <c r="D153" s="45" t="s">
        <v>58</v>
      </c>
      <c r="E153" s="45">
        <v>651.19000000000005</v>
      </c>
      <c r="F153" s="45"/>
      <c r="G153" s="45"/>
      <c r="H153" s="45">
        <v>2168.48</v>
      </c>
      <c r="I153" s="45">
        <v>14326.23</v>
      </c>
      <c r="J153" s="45">
        <v>2168.4627</v>
      </c>
      <c r="K153" s="45">
        <v>14326.179999999998</v>
      </c>
      <c r="L153" s="45">
        <v>16494.642700000004</v>
      </c>
      <c r="M153" s="45">
        <v>-1.7299999999934812E-2</v>
      </c>
      <c r="N153" s="45">
        <v>-5.0000000000181899E-2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/>
    </row>
    <row r="154" spans="1:20" x14ac:dyDescent="0.2">
      <c r="A154" s="45">
        <v>2015</v>
      </c>
      <c r="B154" s="45" t="s">
        <v>76</v>
      </c>
      <c r="C154" s="45"/>
      <c r="D154" s="45" t="s">
        <v>58</v>
      </c>
      <c r="E154" s="45">
        <v>637.17399999999998</v>
      </c>
      <c r="F154" s="45"/>
      <c r="G154" s="45"/>
      <c r="H154" s="45">
        <v>2121.7799999999997</v>
      </c>
      <c r="I154" s="45">
        <v>17840.879999999997</v>
      </c>
      <c r="J154" s="45">
        <v>2121.7894200000001</v>
      </c>
      <c r="K154" s="45">
        <v>17840.872000000003</v>
      </c>
      <c r="L154" s="45">
        <v>19962.66142</v>
      </c>
      <c r="M154" s="45">
        <v>9.4200000000768114E-3</v>
      </c>
      <c r="N154" s="45">
        <v>-7.9999999991287041E-3</v>
      </c>
      <c r="O154" s="45">
        <v>0</v>
      </c>
      <c r="P154" s="45">
        <v>0</v>
      </c>
      <c r="Q154" s="45">
        <v>0</v>
      </c>
      <c r="R154" s="45"/>
      <c r="S154" s="45">
        <v>0</v>
      </c>
      <c r="T154" s="45">
        <v>0</v>
      </c>
    </row>
    <row r="155" spans="1:20" x14ac:dyDescent="0.2">
      <c r="A155" s="45">
        <v>2016</v>
      </c>
      <c r="B155" s="45" t="s">
        <v>76</v>
      </c>
      <c r="C155" s="45"/>
      <c r="D155" s="45" t="s">
        <v>58</v>
      </c>
      <c r="E155" s="45">
        <v>668.37400000000002</v>
      </c>
      <c r="F155" s="45"/>
      <c r="G155" s="45"/>
      <c r="H155" s="45">
        <v>2225.69</v>
      </c>
      <c r="I155" s="45">
        <v>24061.47</v>
      </c>
      <c r="J155" s="45">
        <v>2225.6854199999998</v>
      </c>
      <c r="K155" s="45">
        <v>24061.464</v>
      </c>
      <c r="L155" s="45">
        <v>26287.149419999998</v>
      </c>
      <c r="M155" s="45">
        <v>-4.580000000032669E-3</v>
      </c>
      <c r="N155" s="45">
        <v>-6.0000000005402399E-3</v>
      </c>
      <c r="O155" s="45">
        <v>0</v>
      </c>
      <c r="P155" s="45">
        <v>0</v>
      </c>
      <c r="Q155" s="45">
        <v>0</v>
      </c>
      <c r="R155" s="45"/>
      <c r="S155" s="45">
        <v>0</v>
      </c>
      <c r="T155" s="45">
        <v>0</v>
      </c>
    </row>
    <row r="156" spans="1:20" x14ac:dyDescent="0.2">
      <c r="A156" s="45">
        <v>2017</v>
      </c>
      <c r="B156" s="45" t="s">
        <v>76</v>
      </c>
      <c r="C156" s="45"/>
      <c r="D156" s="45" t="s">
        <v>58</v>
      </c>
      <c r="E156" s="45">
        <v>645.5329999999999</v>
      </c>
      <c r="F156" s="45"/>
      <c r="G156" s="45"/>
      <c r="H156" s="45">
        <v>3886.12</v>
      </c>
      <c r="I156" s="45">
        <v>25821.32</v>
      </c>
      <c r="J156" s="45">
        <v>3886.1086599999994</v>
      </c>
      <c r="K156" s="45">
        <v>25821.320000000003</v>
      </c>
      <c r="L156" s="45">
        <v>29707.428659999998</v>
      </c>
      <c r="M156" s="45">
        <v>-1.1340000000473083E-2</v>
      </c>
      <c r="N156" s="45">
        <v>4.5474735088646412E-13</v>
      </c>
      <c r="O156" s="45">
        <v>0</v>
      </c>
      <c r="P156" s="45">
        <v>0</v>
      </c>
      <c r="Q156" s="45">
        <v>27453.17</v>
      </c>
      <c r="R156" s="45"/>
      <c r="S156" s="45">
        <v>0</v>
      </c>
      <c r="T156" s="45">
        <v>0</v>
      </c>
    </row>
    <row r="157" spans="1:20" x14ac:dyDescent="0.2">
      <c r="A157" s="45">
        <v>2018</v>
      </c>
      <c r="B157" s="45" t="s">
        <v>76</v>
      </c>
      <c r="C157" s="45"/>
      <c r="D157" s="45" t="s">
        <v>58</v>
      </c>
      <c r="E157" s="45">
        <v>673.67599999999993</v>
      </c>
      <c r="F157" s="45"/>
      <c r="G157" s="45"/>
      <c r="H157" s="45">
        <v>4055.5299999999997</v>
      </c>
      <c r="I157" s="45">
        <v>30315.45</v>
      </c>
      <c r="J157" s="45">
        <v>4055.52952</v>
      </c>
      <c r="K157" s="45">
        <v>30315.42</v>
      </c>
      <c r="L157" s="45">
        <v>34370.949520000002</v>
      </c>
      <c r="M157" s="45">
        <v>-4.8000000037973223E-4</v>
      </c>
      <c r="N157" s="45">
        <v>-3.0000000000654836E-2</v>
      </c>
      <c r="O157" s="45">
        <v>0</v>
      </c>
      <c r="P157" s="45">
        <v>0</v>
      </c>
      <c r="Q157" s="45">
        <v>0</v>
      </c>
      <c r="R157" s="45"/>
      <c r="S157" s="45">
        <v>0</v>
      </c>
      <c r="T157" s="45">
        <v>0</v>
      </c>
    </row>
    <row r="158" spans="1:20" x14ac:dyDescent="0.2">
      <c r="A158" s="45">
        <v>2019</v>
      </c>
      <c r="B158" s="45" t="s">
        <v>76</v>
      </c>
      <c r="C158" s="45"/>
      <c r="D158" s="45" t="s">
        <v>58</v>
      </c>
      <c r="E158" s="45">
        <v>683.49099999999999</v>
      </c>
      <c r="F158" s="45"/>
      <c r="G158" s="45"/>
      <c r="H158" s="45">
        <v>4114.6099999999997</v>
      </c>
      <c r="I158" s="45">
        <v>38959</v>
      </c>
      <c r="J158" s="45">
        <v>4114.61582</v>
      </c>
      <c r="K158" s="45">
        <v>38958.987000000001</v>
      </c>
      <c r="L158" s="45">
        <v>43073.60282</v>
      </c>
      <c r="M158" s="45">
        <v>5.819999999744141E-3</v>
      </c>
      <c r="N158" s="45">
        <v>-1.2999999998555722E-2</v>
      </c>
      <c r="O158" s="45">
        <v>0</v>
      </c>
      <c r="P158" s="45">
        <v>0</v>
      </c>
      <c r="Q158" s="45">
        <v>9864</v>
      </c>
      <c r="R158" s="45"/>
      <c r="S158" s="45">
        <v>0</v>
      </c>
      <c r="T158" s="45">
        <v>0</v>
      </c>
    </row>
    <row r="159" spans="1:20" x14ac:dyDescent="0.2">
      <c r="A159" s="45">
        <v>2020</v>
      </c>
      <c r="B159" s="45" t="s">
        <v>76</v>
      </c>
      <c r="C159" s="45"/>
      <c r="D159" s="45" t="s">
        <v>58</v>
      </c>
      <c r="E159" s="45">
        <v>732.25400000000002</v>
      </c>
      <c r="F159" s="45"/>
      <c r="G159" s="45"/>
      <c r="H159" s="45">
        <v>3717.67</v>
      </c>
      <c r="I159" s="45">
        <v>45532.850000000006</v>
      </c>
      <c r="J159" s="45">
        <v>4408.1690799999997</v>
      </c>
      <c r="K159" s="45">
        <v>53446.86</v>
      </c>
      <c r="L159" s="45">
        <v>57855.029080000008</v>
      </c>
      <c r="M159" s="45">
        <v>690.49907999999971</v>
      </c>
      <c r="N159" s="45">
        <v>7914.0100000000011</v>
      </c>
      <c r="O159" s="45">
        <v>0</v>
      </c>
      <c r="P159" s="45">
        <v>0</v>
      </c>
      <c r="Q159" s="45">
        <v>0</v>
      </c>
      <c r="R159" s="45"/>
      <c r="S159" s="45">
        <v>0</v>
      </c>
      <c r="T159" s="45">
        <v>0</v>
      </c>
    </row>
    <row r="160" spans="1:20" x14ac:dyDescent="0.2">
      <c r="A160" s="45">
        <v>2021</v>
      </c>
      <c r="B160" s="45" t="s">
        <v>76</v>
      </c>
      <c r="C160" s="45"/>
      <c r="D160" s="45" t="s">
        <v>58</v>
      </c>
      <c r="E160" s="45">
        <v>152.44</v>
      </c>
      <c r="F160" s="45"/>
      <c r="G160" s="45"/>
      <c r="H160" s="45">
        <v>917.69</v>
      </c>
      <c r="I160" s="45">
        <v>12500.08</v>
      </c>
      <c r="J160" s="45">
        <v>917.6887999999999</v>
      </c>
      <c r="K160" s="45">
        <v>12500.08</v>
      </c>
      <c r="L160" s="45">
        <v>13417.7688</v>
      </c>
      <c r="M160" s="45">
        <v>-1.2000000000966793E-3</v>
      </c>
      <c r="N160" s="45">
        <v>-9.0949470177292824E-13</v>
      </c>
      <c r="O160" s="45">
        <v>0</v>
      </c>
      <c r="P160" s="45">
        <v>0</v>
      </c>
      <c r="Q160" s="45">
        <v>0</v>
      </c>
      <c r="R160" s="45"/>
      <c r="S160" s="45">
        <v>0</v>
      </c>
      <c r="T160" s="45">
        <v>0</v>
      </c>
    </row>
    <row r="161" spans="1:20" x14ac:dyDescent="0.2">
      <c r="A161" s="45"/>
      <c r="B161" s="45"/>
      <c r="C161" s="45"/>
      <c r="D161" s="45"/>
      <c r="E161" s="79">
        <f>SUM(E150:E160)</f>
        <v>5614.9089999999997</v>
      </c>
      <c r="F161" s="79">
        <f t="shared" ref="F161:T161" si="11">SUM(F150:F160)</f>
        <v>0</v>
      </c>
      <c r="G161" s="79">
        <f t="shared" si="11"/>
        <v>0</v>
      </c>
      <c r="H161" s="79">
        <f t="shared" si="11"/>
        <v>25774.239999999994</v>
      </c>
      <c r="I161" s="79">
        <f t="shared" si="11"/>
        <v>216056.761</v>
      </c>
      <c r="J161" s="79">
        <f t="shared" si="11"/>
        <v>26464.73821</v>
      </c>
      <c r="K161" s="79">
        <f t="shared" si="11"/>
        <v>223970.69399999999</v>
      </c>
      <c r="L161" s="79">
        <f t="shared" si="11"/>
        <v>250435.43221</v>
      </c>
      <c r="M161" s="79">
        <f t="shared" si="11"/>
        <v>690.49820999999861</v>
      </c>
      <c r="N161" s="79">
        <f t="shared" si="11"/>
        <v>7913.9360000000015</v>
      </c>
      <c r="O161" s="79">
        <f t="shared" si="11"/>
        <v>0</v>
      </c>
      <c r="P161" s="79">
        <f t="shared" si="11"/>
        <v>0</v>
      </c>
      <c r="Q161" s="79">
        <f t="shared" si="11"/>
        <v>37317.17</v>
      </c>
      <c r="R161" s="79">
        <f t="shared" si="11"/>
        <v>0</v>
      </c>
      <c r="S161" s="79">
        <f t="shared" si="11"/>
        <v>0</v>
      </c>
      <c r="T161" s="79">
        <f t="shared" si="11"/>
        <v>0</v>
      </c>
    </row>
    <row r="162" spans="1:20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1:20" x14ac:dyDescent="0.2">
      <c r="A163" s="45">
        <v>2011</v>
      </c>
      <c r="B163" s="45" t="s">
        <v>77</v>
      </c>
      <c r="C163" s="45"/>
      <c r="D163" s="45" t="s">
        <v>56</v>
      </c>
      <c r="E163" s="45">
        <v>271.85700000000003</v>
      </c>
      <c r="F163" s="45">
        <v>0</v>
      </c>
      <c r="G163" s="45"/>
      <c r="H163" s="45">
        <v>905.28499999999997</v>
      </c>
      <c r="I163" s="45">
        <v>815.572</v>
      </c>
      <c r="J163" s="45">
        <v>905.29</v>
      </c>
      <c r="K163" s="45">
        <v>815.57</v>
      </c>
      <c r="L163" s="45">
        <v>1720.8600000000001</v>
      </c>
      <c r="M163" s="45">
        <v>0</v>
      </c>
      <c r="N163" s="45">
        <v>3.9999999999967173E-2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/>
    </row>
    <row r="164" spans="1:20" x14ac:dyDescent="0.2">
      <c r="A164" s="45">
        <v>2012</v>
      </c>
      <c r="B164" s="45" t="s">
        <v>77</v>
      </c>
      <c r="C164" s="45"/>
      <c r="D164" s="45" t="s">
        <v>58</v>
      </c>
      <c r="E164" s="45">
        <v>363.20699999999999</v>
      </c>
      <c r="F164" s="45"/>
      <c r="G164" s="45"/>
      <c r="H164" s="45">
        <v>1209.4929999999999</v>
      </c>
      <c r="I164" s="45">
        <v>3268.9070000000002</v>
      </c>
      <c r="J164" s="45">
        <v>1209.4793099999999</v>
      </c>
      <c r="K164" s="45">
        <v>3268.8630000000003</v>
      </c>
      <c r="L164" s="45">
        <v>4478.34231</v>
      </c>
      <c r="M164" s="45">
        <v>-1.3689999999947133E-2</v>
      </c>
      <c r="N164" s="45">
        <v>-4.4000000000053774E-2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/>
    </row>
    <row r="165" spans="1:20" x14ac:dyDescent="0.2">
      <c r="A165" s="45">
        <v>2013</v>
      </c>
      <c r="B165" s="45" t="s">
        <v>77</v>
      </c>
      <c r="C165" s="45"/>
      <c r="D165" s="45" t="s">
        <v>58</v>
      </c>
      <c r="E165" s="45">
        <v>353.50399999999996</v>
      </c>
      <c r="F165" s="45"/>
      <c r="G165" s="45"/>
      <c r="H165" s="45">
        <v>1177.1699999999998</v>
      </c>
      <c r="I165" s="45">
        <v>5302.5599999999995</v>
      </c>
      <c r="J165" s="45">
        <v>1177.16832</v>
      </c>
      <c r="K165" s="45">
        <v>5302.5599999999995</v>
      </c>
      <c r="L165" s="45">
        <v>6479.7283200000002</v>
      </c>
      <c r="M165" s="45">
        <v>-1.6800000000074533E-3</v>
      </c>
      <c r="N165" s="45">
        <v>-2.2737367544323206E-13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/>
    </row>
    <row r="166" spans="1:20" x14ac:dyDescent="0.2">
      <c r="A166" s="45">
        <v>2014</v>
      </c>
      <c r="B166" s="45" t="s">
        <v>77</v>
      </c>
      <c r="C166" s="45"/>
      <c r="D166" s="45" t="s">
        <v>58</v>
      </c>
      <c r="E166" s="45">
        <v>443.20000000000005</v>
      </c>
      <c r="F166" s="45"/>
      <c r="G166" s="45"/>
      <c r="H166" s="45">
        <v>1475.88</v>
      </c>
      <c r="I166" s="45">
        <v>9750.48</v>
      </c>
      <c r="J166" s="45">
        <v>1475.856</v>
      </c>
      <c r="K166" s="45">
        <v>9750.4</v>
      </c>
      <c r="L166" s="45">
        <v>11226.255999999999</v>
      </c>
      <c r="M166" s="45">
        <v>-9.5399999999727925E-3</v>
      </c>
      <c r="N166" s="45">
        <v>-6.5999999999803549E-2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/>
    </row>
    <row r="167" spans="1:20" x14ac:dyDescent="0.2">
      <c r="A167" s="45">
        <v>2015</v>
      </c>
      <c r="B167" s="45" t="s">
        <v>77</v>
      </c>
      <c r="C167" s="45"/>
      <c r="D167" s="45" t="s">
        <v>58</v>
      </c>
      <c r="E167" s="45">
        <v>2502.7359999999999</v>
      </c>
      <c r="F167" s="45"/>
      <c r="G167" s="45"/>
      <c r="H167" s="45">
        <v>8334.119999999999</v>
      </c>
      <c r="I167" s="45">
        <v>70076.62000000001</v>
      </c>
      <c r="J167" s="45">
        <v>8334.1108800000002</v>
      </c>
      <c r="K167" s="45">
        <v>70076.608000000007</v>
      </c>
      <c r="L167" s="45">
        <v>78410.71888</v>
      </c>
      <c r="M167" s="45">
        <v>-9.1199999996547376E-3</v>
      </c>
      <c r="N167" s="45">
        <v>-1.1999999999829924E-2</v>
      </c>
      <c r="O167" s="45">
        <v>0</v>
      </c>
      <c r="P167" s="45">
        <v>0</v>
      </c>
      <c r="Q167" s="45">
        <v>32625.27</v>
      </c>
      <c r="R167" s="45"/>
      <c r="S167" s="45">
        <v>0</v>
      </c>
      <c r="T167" s="45">
        <v>0</v>
      </c>
    </row>
    <row r="168" spans="1:20" x14ac:dyDescent="0.2">
      <c r="A168" s="45">
        <v>2016</v>
      </c>
      <c r="B168" s="45" t="s">
        <v>77</v>
      </c>
      <c r="C168" s="45"/>
      <c r="D168" s="45" t="s">
        <v>58</v>
      </c>
      <c r="E168" s="45">
        <v>3027.6530000000002</v>
      </c>
      <c r="F168" s="45"/>
      <c r="G168" s="45"/>
      <c r="H168" s="45">
        <v>10082.1</v>
      </c>
      <c r="I168" s="45">
        <v>108995.52</v>
      </c>
      <c r="J168" s="45">
        <v>10082.084489999999</v>
      </c>
      <c r="K168" s="45">
        <v>108995.508</v>
      </c>
      <c r="L168" s="45">
        <v>119077.59249</v>
      </c>
      <c r="M168" s="45">
        <v>-1.5509999999551383E-2</v>
      </c>
      <c r="N168" s="45">
        <v>-1.1999999997897248E-2</v>
      </c>
      <c r="O168" s="45">
        <v>0</v>
      </c>
      <c r="P168" s="45">
        <v>0</v>
      </c>
      <c r="Q168" s="45">
        <v>0</v>
      </c>
      <c r="R168" s="45"/>
      <c r="S168" s="45">
        <v>0</v>
      </c>
      <c r="T168" s="45">
        <v>0</v>
      </c>
    </row>
    <row r="169" spans="1:20" x14ac:dyDescent="0.2">
      <c r="A169" s="45">
        <v>2017</v>
      </c>
      <c r="B169" s="45" t="s">
        <v>77</v>
      </c>
      <c r="C169" s="45"/>
      <c r="D169" s="45" t="s">
        <v>58</v>
      </c>
      <c r="E169" s="45">
        <v>1184.4649999999999</v>
      </c>
      <c r="F169" s="45"/>
      <c r="G169" s="45"/>
      <c r="H169" s="45">
        <v>7130.49</v>
      </c>
      <c r="I169" s="45">
        <v>47378.600000000006</v>
      </c>
      <c r="J169" s="45">
        <v>7130.4792999999991</v>
      </c>
      <c r="K169" s="45">
        <v>47378.600000000006</v>
      </c>
      <c r="L169" s="45">
        <v>54509.079299999998</v>
      </c>
      <c r="M169" s="45">
        <v>-1.0700000000483101E-2</v>
      </c>
      <c r="N169" s="45">
        <v>1.1368683772161603E-13</v>
      </c>
      <c r="O169" s="45">
        <v>0</v>
      </c>
      <c r="P169" s="45">
        <v>0</v>
      </c>
      <c r="Q169" s="45">
        <v>0</v>
      </c>
      <c r="R169" s="45"/>
      <c r="S169" s="45">
        <v>0</v>
      </c>
      <c r="T169" s="45">
        <v>0</v>
      </c>
    </row>
    <row r="170" spans="1:20" x14ac:dyDescent="0.2">
      <c r="A170" s="45">
        <v>2018</v>
      </c>
      <c r="B170" s="45" t="s">
        <v>77</v>
      </c>
      <c r="C170" s="45"/>
      <c r="D170" s="45" t="s">
        <v>58</v>
      </c>
      <c r="E170" s="45">
        <v>893.50099999999998</v>
      </c>
      <c r="F170" s="45"/>
      <c r="G170" s="45"/>
      <c r="H170" s="45">
        <v>5378.89</v>
      </c>
      <c r="I170" s="45">
        <v>40207.570000000007</v>
      </c>
      <c r="J170" s="45">
        <v>5378.8760199999997</v>
      </c>
      <c r="K170" s="45">
        <v>40207.545000000006</v>
      </c>
      <c r="L170" s="45">
        <v>45586.421019999994</v>
      </c>
      <c r="M170" s="45">
        <v>-1.3980000000600512E-2</v>
      </c>
      <c r="N170" s="45">
        <v>-2.5000000002137313E-2</v>
      </c>
      <c r="O170" s="45">
        <v>0</v>
      </c>
      <c r="P170" s="45">
        <v>0</v>
      </c>
      <c r="Q170" s="45">
        <v>0</v>
      </c>
      <c r="R170" s="45"/>
      <c r="S170" s="45">
        <v>0</v>
      </c>
      <c r="T170" s="45">
        <v>0</v>
      </c>
    </row>
    <row r="171" spans="1:20" x14ac:dyDescent="0.2">
      <c r="A171" s="45">
        <v>2019</v>
      </c>
      <c r="B171" s="45" t="s">
        <v>77</v>
      </c>
      <c r="C171" s="45"/>
      <c r="D171" s="45" t="s">
        <v>58</v>
      </c>
      <c r="E171" s="45">
        <v>1871.4740000000002</v>
      </c>
      <c r="F171" s="45"/>
      <c r="G171" s="45"/>
      <c r="H171" s="45">
        <v>11266.27</v>
      </c>
      <c r="I171" s="45">
        <v>106674.01999999999</v>
      </c>
      <c r="J171" s="45">
        <v>11266.273479999998</v>
      </c>
      <c r="K171" s="45">
        <v>106674.01799999998</v>
      </c>
      <c r="L171" s="45">
        <v>117940.29148000001</v>
      </c>
      <c r="M171" s="45">
        <v>3.4799999993424535E-3</v>
      </c>
      <c r="N171" s="45">
        <v>-1.9999999990432116E-3</v>
      </c>
      <c r="O171" s="45">
        <v>0</v>
      </c>
      <c r="P171" s="45">
        <v>0</v>
      </c>
      <c r="Q171" s="45">
        <v>0</v>
      </c>
      <c r="R171" s="45"/>
      <c r="S171" s="45">
        <v>0</v>
      </c>
      <c r="T171" s="45">
        <v>0</v>
      </c>
    </row>
    <row r="172" spans="1:20" x14ac:dyDescent="0.2">
      <c r="A172" s="45">
        <v>2020</v>
      </c>
      <c r="B172" s="45" t="s">
        <v>77</v>
      </c>
      <c r="C172" s="45"/>
      <c r="D172" s="45" t="s">
        <v>58</v>
      </c>
      <c r="E172" s="45">
        <v>2737.3559999999998</v>
      </c>
      <c r="F172" s="45"/>
      <c r="G172" s="45"/>
      <c r="H172" s="45">
        <v>14002.730000000001</v>
      </c>
      <c r="I172" s="45">
        <v>173956.01</v>
      </c>
      <c r="J172" s="45">
        <v>16478.883119999999</v>
      </c>
      <c r="K172" s="45">
        <v>202337.29599999997</v>
      </c>
      <c r="L172" s="45">
        <v>218816.17911999999</v>
      </c>
      <c r="M172" s="45">
        <v>2476.1531199999986</v>
      </c>
      <c r="N172" s="45">
        <v>28381.286</v>
      </c>
      <c r="O172" s="45">
        <v>0</v>
      </c>
      <c r="P172" s="45">
        <v>0</v>
      </c>
      <c r="Q172" s="45">
        <v>0</v>
      </c>
      <c r="R172" s="45"/>
      <c r="S172" s="45">
        <v>0</v>
      </c>
      <c r="T172" s="45">
        <v>0</v>
      </c>
    </row>
    <row r="173" spans="1:20" x14ac:dyDescent="0.2">
      <c r="A173" s="45">
        <v>2021</v>
      </c>
      <c r="B173" s="45" t="s">
        <v>77</v>
      </c>
      <c r="C173" s="45"/>
      <c r="D173" s="45" t="s">
        <v>58</v>
      </c>
      <c r="E173" s="45">
        <v>189.89600000000002</v>
      </c>
      <c r="F173" s="45"/>
      <c r="G173" s="45"/>
      <c r="H173" s="45">
        <v>1143.1799999999998</v>
      </c>
      <c r="I173" s="45">
        <v>15571.47</v>
      </c>
      <c r="J173" s="45">
        <v>1143.17392</v>
      </c>
      <c r="K173" s="45">
        <v>15571.472</v>
      </c>
      <c r="L173" s="45">
        <v>16714.645920000003</v>
      </c>
      <c r="M173" s="45">
        <v>-6.0800000001108856E-3</v>
      </c>
      <c r="N173" s="45">
        <v>2.000000000862201E-3</v>
      </c>
      <c r="O173" s="45">
        <v>0</v>
      </c>
      <c r="P173" s="45">
        <v>0</v>
      </c>
      <c r="Q173" s="45">
        <v>0</v>
      </c>
      <c r="R173" s="45"/>
      <c r="S173" s="45">
        <v>0</v>
      </c>
      <c r="T173" s="45">
        <v>0</v>
      </c>
    </row>
    <row r="174" spans="1:20" x14ac:dyDescent="0.2">
      <c r="A174" s="45"/>
      <c r="B174" s="45"/>
      <c r="C174" s="45"/>
      <c r="D174" s="45"/>
      <c r="E174" s="79">
        <f>SUM(E163:E173)</f>
        <v>13838.849</v>
      </c>
      <c r="F174" s="79">
        <f t="shared" ref="F174:T174" si="12">SUM(F163:F173)</f>
        <v>0</v>
      </c>
      <c r="G174" s="79">
        <f t="shared" si="12"/>
        <v>0</v>
      </c>
      <c r="H174" s="79">
        <f t="shared" si="12"/>
        <v>62105.608000000007</v>
      </c>
      <c r="I174" s="79">
        <f t="shared" si="12"/>
        <v>581997.32900000003</v>
      </c>
      <c r="J174" s="79">
        <f t="shared" si="12"/>
        <v>64581.67484</v>
      </c>
      <c r="K174" s="79">
        <f t="shared" si="12"/>
        <v>610378.43999999994</v>
      </c>
      <c r="L174" s="79">
        <f t="shared" si="12"/>
        <v>674960.11484000005</v>
      </c>
      <c r="M174" s="79">
        <f t="shared" si="12"/>
        <v>2476.0762999999974</v>
      </c>
      <c r="N174" s="79">
        <f t="shared" si="12"/>
        <v>28381.167000000001</v>
      </c>
      <c r="O174" s="79">
        <f t="shared" si="12"/>
        <v>0</v>
      </c>
      <c r="P174" s="79">
        <f t="shared" si="12"/>
        <v>0</v>
      </c>
      <c r="Q174" s="79">
        <f t="shared" si="12"/>
        <v>32625.27</v>
      </c>
      <c r="R174" s="79">
        <f t="shared" si="12"/>
        <v>0</v>
      </c>
      <c r="S174" s="79">
        <f t="shared" si="12"/>
        <v>0</v>
      </c>
      <c r="T174" s="79">
        <f t="shared" si="12"/>
        <v>0</v>
      </c>
    </row>
    <row r="175" spans="1:20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1:20" x14ac:dyDescent="0.2">
      <c r="A176" s="45">
        <v>2015</v>
      </c>
      <c r="B176" s="45" t="s">
        <v>78</v>
      </c>
      <c r="C176" s="45"/>
      <c r="D176" s="45" t="s">
        <v>58</v>
      </c>
      <c r="E176" s="45">
        <v>1191.99</v>
      </c>
      <c r="F176" s="45"/>
      <c r="G176" s="45"/>
      <c r="H176" s="45">
        <v>3969.33</v>
      </c>
      <c r="I176" s="45">
        <v>33375.72</v>
      </c>
      <c r="J176" s="45">
        <v>3969.3267000000001</v>
      </c>
      <c r="K176" s="45">
        <v>33375.72</v>
      </c>
      <c r="L176" s="45">
        <v>37345.046699999999</v>
      </c>
      <c r="M176" s="45">
        <v>-3.2999999999105967E-3</v>
      </c>
      <c r="N176" s="45">
        <v>2.2737367544323206E-13</v>
      </c>
      <c r="O176" s="45">
        <v>0</v>
      </c>
      <c r="P176" s="45">
        <v>0</v>
      </c>
      <c r="Q176" s="45">
        <v>10435.85</v>
      </c>
      <c r="R176" s="45"/>
      <c r="S176" s="45">
        <v>0</v>
      </c>
      <c r="T176" s="45">
        <v>0</v>
      </c>
    </row>
    <row r="177" spans="1:20" x14ac:dyDescent="0.2">
      <c r="A177" s="45">
        <v>2016</v>
      </c>
      <c r="B177" s="45" t="s">
        <v>78</v>
      </c>
      <c r="C177" s="45"/>
      <c r="D177" s="45" t="s">
        <v>58</v>
      </c>
      <c r="E177" s="45">
        <v>1309.4940000000001</v>
      </c>
      <c r="F177" s="45"/>
      <c r="G177" s="45"/>
      <c r="H177" s="45">
        <v>4360.6299999999992</v>
      </c>
      <c r="I177" s="45">
        <v>47141.75</v>
      </c>
      <c r="J177" s="45">
        <v>4360.6150200000002</v>
      </c>
      <c r="K177" s="45">
        <v>47141.783999999992</v>
      </c>
      <c r="L177" s="45">
        <v>51502.399020000004</v>
      </c>
      <c r="M177" s="45">
        <v>-1.4980000000036853E-2</v>
      </c>
      <c r="N177" s="45">
        <v>3.4000000000560249E-2</v>
      </c>
      <c r="O177" s="45">
        <v>0</v>
      </c>
      <c r="P177" s="45">
        <v>0</v>
      </c>
      <c r="Q177" s="45">
        <v>0</v>
      </c>
      <c r="R177" s="45"/>
      <c r="S177" s="45">
        <v>0</v>
      </c>
      <c r="T177" s="45">
        <v>0</v>
      </c>
    </row>
    <row r="178" spans="1:20" x14ac:dyDescent="0.2">
      <c r="A178" s="45">
        <v>2017</v>
      </c>
      <c r="B178" s="45" t="s">
        <v>78</v>
      </c>
      <c r="C178" s="45"/>
      <c r="D178" s="45" t="s">
        <v>58</v>
      </c>
      <c r="E178" s="45">
        <v>1273.1189999999999</v>
      </c>
      <c r="F178" s="45"/>
      <c r="G178" s="45"/>
      <c r="H178" s="45">
        <v>7664.1900000000005</v>
      </c>
      <c r="I178" s="45">
        <v>50924.76</v>
      </c>
      <c r="J178" s="45">
        <v>7664.1763799999999</v>
      </c>
      <c r="K178" s="45">
        <v>50924.759999999995</v>
      </c>
      <c r="L178" s="45">
        <v>58588.936379999999</v>
      </c>
      <c r="M178" s="45">
        <v>-1.3620000000628352E-2</v>
      </c>
      <c r="N178" s="45">
        <v>-9.0949470177292824E-13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</row>
    <row r="179" spans="1:20" x14ac:dyDescent="0.2">
      <c r="A179" s="45">
        <v>2018</v>
      </c>
      <c r="B179" s="45" t="s">
        <v>78</v>
      </c>
      <c r="C179" s="45"/>
      <c r="D179" s="45" t="s">
        <v>58</v>
      </c>
      <c r="E179" s="45">
        <v>1934.479</v>
      </c>
      <c r="F179" s="45"/>
      <c r="G179" s="45"/>
      <c r="H179" s="45">
        <v>11645.539999999999</v>
      </c>
      <c r="I179" s="45">
        <v>87051.579999999987</v>
      </c>
      <c r="J179" s="45">
        <v>11645.56358</v>
      </c>
      <c r="K179" s="45">
        <v>87051.554999999993</v>
      </c>
      <c r="L179" s="45">
        <v>98697.118580000009</v>
      </c>
      <c r="M179" s="45">
        <v>2.3579999999014944E-2</v>
      </c>
      <c r="N179" s="45">
        <v>-2.4999999997817213E-2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</row>
    <row r="180" spans="1:20" x14ac:dyDescent="0.2">
      <c r="A180" s="45">
        <v>2019</v>
      </c>
      <c r="B180" s="45" t="s">
        <v>78</v>
      </c>
      <c r="C180" s="45"/>
      <c r="D180" s="45" t="s">
        <v>58</v>
      </c>
      <c r="E180" s="45">
        <v>2194.1909999999998</v>
      </c>
      <c r="F180" s="45"/>
      <c r="G180" s="45"/>
      <c r="H180" s="45">
        <v>13209.02</v>
      </c>
      <c r="I180" s="45">
        <v>125068.89000000001</v>
      </c>
      <c r="J180" s="45">
        <v>13209.02982</v>
      </c>
      <c r="K180" s="45">
        <v>125068.887</v>
      </c>
      <c r="L180" s="45">
        <v>138277.91682000001</v>
      </c>
      <c r="M180" s="45">
        <v>9.8199999996495535E-3</v>
      </c>
      <c r="N180" s="45">
        <v>-2.999999998792191E-3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</row>
    <row r="181" spans="1:20" x14ac:dyDescent="0.2">
      <c r="A181" s="45">
        <v>2020</v>
      </c>
      <c r="B181" s="45" t="s">
        <v>78</v>
      </c>
      <c r="C181" s="45"/>
      <c r="D181" s="45" t="s">
        <v>58</v>
      </c>
      <c r="E181" s="45">
        <v>2249.3980000000001</v>
      </c>
      <c r="F181" s="45"/>
      <c r="G181" s="45"/>
      <c r="H181" s="45">
        <v>11317.33</v>
      </c>
      <c r="I181" s="45">
        <v>140336.06</v>
      </c>
      <c r="J181" s="45">
        <v>13541.375959999998</v>
      </c>
      <c r="K181" s="45">
        <v>165827.538</v>
      </c>
      <c r="L181" s="45">
        <v>179368.91396000001</v>
      </c>
      <c r="M181" s="45">
        <v>2224.0459599999995</v>
      </c>
      <c r="N181" s="45">
        <v>25491.477999999996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</row>
    <row r="182" spans="1:20" x14ac:dyDescent="0.2">
      <c r="A182" s="45">
        <v>2021</v>
      </c>
      <c r="B182" s="45" t="s">
        <v>78</v>
      </c>
      <c r="C182" s="45"/>
      <c r="D182" s="45" t="s">
        <v>58</v>
      </c>
      <c r="E182" s="45">
        <v>498.01099999999997</v>
      </c>
      <c r="F182" s="45"/>
      <c r="G182" s="45"/>
      <c r="H182" s="45">
        <v>2998.0299999999997</v>
      </c>
      <c r="I182" s="45">
        <v>40836.9</v>
      </c>
      <c r="J182" s="45">
        <v>2998.0262199999997</v>
      </c>
      <c r="K182" s="45">
        <v>40836.902000000002</v>
      </c>
      <c r="L182" s="45">
        <v>43834.928220000002</v>
      </c>
      <c r="M182" s="45">
        <v>-3.7800000002334855E-3</v>
      </c>
      <c r="N182" s="45">
        <v>1.9999999985884642E-3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</row>
    <row r="183" spans="1:20" x14ac:dyDescent="0.2">
      <c r="A183" s="45"/>
      <c r="B183" s="45"/>
      <c r="C183" s="45"/>
      <c r="D183" s="45"/>
      <c r="E183" s="79">
        <f>SUM(E176:E182)</f>
        <v>10650.682000000001</v>
      </c>
      <c r="F183" s="79">
        <f t="shared" ref="F183:T183" si="13">SUM(F176:F182)</f>
        <v>0</v>
      </c>
      <c r="G183" s="79">
        <f t="shared" si="13"/>
        <v>0</v>
      </c>
      <c r="H183" s="79">
        <f t="shared" si="13"/>
        <v>55164.07</v>
      </c>
      <c r="I183" s="79">
        <f t="shared" si="13"/>
        <v>524735.66</v>
      </c>
      <c r="J183" s="79">
        <f t="shared" si="13"/>
        <v>57388.113680000002</v>
      </c>
      <c r="K183" s="79">
        <f t="shared" si="13"/>
        <v>550227.14599999995</v>
      </c>
      <c r="L183" s="79">
        <f t="shared" si="13"/>
        <v>607615.25968000002</v>
      </c>
      <c r="M183" s="79">
        <f t="shared" si="13"/>
        <v>2224.043679999997</v>
      </c>
      <c r="N183" s="79">
        <f t="shared" si="13"/>
        <v>25491.485999999997</v>
      </c>
      <c r="O183" s="79">
        <f t="shared" si="13"/>
        <v>0</v>
      </c>
      <c r="P183" s="79">
        <f t="shared" si="13"/>
        <v>0</v>
      </c>
      <c r="Q183" s="79">
        <f t="shared" si="13"/>
        <v>10435.85</v>
      </c>
      <c r="R183" s="79">
        <f t="shared" si="13"/>
        <v>0</v>
      </c>
      <c r="S183" s="79">
        <f t="shared" si="13"/>
        <v>0</v>
      </c>
      <c r="T183" s="79">
        <f t="shared" si="13"/>
        <v>0</v>
      </c>
    </row>
  </sheetData>
  <mergeCells count="19">
    <mergeCell ref="M2:M5"/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T2:T5"/>
    <mergeCell ref="N2:N5"/>
    <mergeCell ref="O2:O5"/>
    <mergeCell ref="P2:P5"/>
    <mergeCell ref="Q2:Q5"/>
    <mergeCell ref="R2:R5"/>
    <mergeCell ref="S2:S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90" zoomScale="75" zoomScaleNormal="75" zoomScaleSheetLayoutView="75" workbookViewId="0">
      <selection activeCell="H221" sqref="H221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42578125" style="92" customWidth="1"/>
    <col min="9" max="9" width="11.7109375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48">
        <v>2012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38</v>
      </c>
      <c r="S2" s="236" t="s">
        <v>39</v>
      </c>
      <c r="T2" s="236" t="s">
        <v>42</v>
      </c>
    </row>
    <row r="3" spans="1:20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86" customFormat="1" ht="126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4960.26</v>
      </c>
      <c r="F7" s="95">
        <v>4.7699999999999996</v>
      </c>
      <c r="G7" s="95">
        <v>9</v>
      </c>
      <c r="H7" s="97">
        <v>23660.44</v>
      </c>
      <c r="I7" s="182">
        <v>44642.34</v>
      </c>
      <c r="J7" s="96">
        <f>(E7*F7)</f>
        <v>23660.440199999997</v>
      </c>
      <c r="K7" s="96">
        <f>(E7*G7)</f>
        <v>44642.340000000004</v>
      </c>
      <c r="L7" s="96">
        <f>SUM(J7,K7)</f>
        <v>68302.780200000008</v>
      </c>
      <c r="M7" s="98">
        <f>SUM(J7-H7)</f>
        <v>1.9999999858555384E-4</v>
      </c>
      <c r="N7" s="98">
        <f>SUM(K7-I7)</f>
        <v>7.2759576141834259E-12</v>
      </c>
      <c r="O7" s="96"/>
      <c r="P7" s="96"/>
      <c r="Q7" s="98"/>
      <c r="R7" s="98"/>
      <c r="S7" s="98"/>
      <c r="T7" s="99"/>
    </row>
    <row r="8" spans="1:20" x14ac:dyDescent="0.2">
      <c r="A8" s="257"/>
      <c r="B8" s="260"/>
      <c r="C8" s="264"/>
      <c r="D8" s="100" t="s">
        <v>9</v>
      </c>
      <c r="E8" s="101">
        <v>4074.76</v>
      </c>
      <c r="F8" s="95">
        <v>4.7699999999999996</v>
      </c>
      <c r="G8" s="95">
        <v>9</v>
      </c>
      <c r="H8" s="97">
        <v>19436.61</v>
      </c>
      <c r="I8" s="182">
        <v>36672.839999999997</v>
      </c>
      <c r="J8" s="96">
        <f t="shared" ref="J8:J21" si="0">(E8*F8)</f>
        <v>19436.605199999998</v>
      </c>
      <c r="K8" s="96">
        <f t="shared" ref="K8:K9" si="1">(E8*G8)</f>
        <v>36672.840000000004</v>
      </c>
      <c r="L8" s="96">
        <f t="shared" ref="L8:L21" si="2">SUM(J8,K8)</f>
        <v>56109.445200000002</v>
      </c>
      <c r="M8" s="98">
        <f t="shared" ref="M8:N21" si="3">SUM(J8-H8)</f>
        <v>-4.8000000024330802E-3</v>
      </c>
      <c r="N8" s="98">
        <f t="shared" si="3"/>
        <v>7.2759576141834259E-12</v>
      </c>
      <c r="O8" s="102"/>
      <c r="P8" s="102"/>
      <c r="Q8" s="103"/>
      <c r="R8" s="103"/>
      <c r="S8" s="103"/>
      <c r="T8" s="104"/>
    </row>
    <row r="9" spans="1:20" x14ac:dyDescent="0.2">
      <c r="A9" s="257"/>
      <c r="B9" s="260"/>
      <c r="C9" s="264"/>
      <c r="D9" s="100" t="s">
        <v>10</v>
      </c>
      <c r="E9" s="101">
        <v>7495.6</v>
      </c>
      <c r="F9" s="95">
        <v>4.7699999999999996</v>
      </c>
      <c r="G9" s="95">
        <v>9</v>
      </c>
      <c r="H9" s="97">
        <v>35754.01</v>
      </c>
      <c r="I9" s="182">
        <v>67460.399999999994</v>
      </c>
      <c r="J9" s="96">
        <f t="shared" si="0"/>
        <v>35754.011999999995</v>
      </c>
      <c r="K9" s="96">
        <f t="shared" si="1"/>
        <v>67460.400000000009</v>
      </c>
      <c r="L9" s="96">
        <f t="shared" si="2"/>
        <v>103214.41200000001</v>
      </c>
      <c r="M9" s="98">
        <f t="shared" si="3"/>
        <v>1.999999993131496E-3</v>
      </c>
      <c r="N9" s="98">
        <f t="shared" si="3"/>
        <v>1.4551915228366852E-11</v>
      </c>
      <c r="O9" s="102"/>
      <c r="P9" s="102"/>
      <c r="Q9" s="103"/>
      <c r="R9" s="103"/>
      <c r="S9" s="103"/>
      <c r="T9" s="104"/>
    </row>
    <row r="10" spans="1:20" ht="24" x14ac:dyDescent="0.2">
      <c r="A10" s="257"/>
      <c r="B10" s="260"/>
      <c r="C10" s="264"/>
      <c r="D10" s="105" t="s">
        <v>52</v>
      </c>
      <c r="E10" s="106">
        <f>SUM(E7,E8,E9)</f>
        <v>16530.620000000003</v>
      </c>
      <c r="F10" s="106"/>
      <c r="G10" s="106"/>
      <c r="H10" s="107">
        <f>SUM(H7:H9)</f>
        <v>78851.06</v>
      </c>
      <c r="I10" s="107">
        <f>SUM(I7:I9)</f>
        <v>148775.57999999999</v>
      </c>
      <c r="J10" s="106">
        <f t="shared" ref="J10:S10" si="4">SUM(J7,J8,J9)</f>
        <v>78851.057399999991</v>
      </c>
      <c r="K10" s="106">
        <f t="shared" si="4"/>
        <v>148775.58000000002</v>
      </c>
      <c r="L10" s="106">
        <f t="shared" si="4"/>
        <v>227626.63740000001</v>
      </c>
      <c r="M10" s="106">
        <f t="shared" si="4"/>
        <v>-2.6000000107160304E-3</v>
      </c>
      <c r="N10" s="106">
        <f t="shared" si="4"/>
        <v>2.9103830456733704E-11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57"/>
      <c r="B11" s="260"/>
      <c r="C11" s="264"/>
      <c r="D11" s="100" t="s">
        <v>11</v>
      </c>
      <c r="E11" s="101">
        <v>6354.72</v>
      </c>
      <c r="F11" s="95">
        <v>4.7699999999999996</v>
      </c>
      <c r="G11" s="95">
        <v>9</v>
      </c>
      <c r="H11" s="97">
        <v>30312.01</v>
      </c>
      <c r="I11" s="182">
        <v>57192.480000000003</v>
      </c>
      <c r="J11" s="96">
        <f t="shared" si="0"/>
        <v>30312.0144</v>
      </c>
      <c r="K11" s="96">
        <f>(E11*G11)</f>
        <v>57192.480000000003</v>
      </c>
      <c r="L11" s="96">
        <f t="shared" si="2"/>
        <v>87504.494399999996</v>
      </c>
      <c r="M11" s="98">
        <f t="shared" si="3"/>
        <v>4.4000000016239937E-3</v>
      </c>
      <c r="N11" s="98">
        <f t="shared" si="3"/>
        <v>0</v>
      </c>
      <c r="O11" s="102"/>
      <c r="P11" s="102"/>
      <c r="Q11" s="103"/>
      <c r="R11" s="103"/>
      <c r="S11" s="103"/>
      <c r="T11" s="104"/>
    </row>
    <row r="12" spans="1:20" x14ac:dyDescent="0.2">
      <c r="A12" s="257"/>
      <c r="B12" s="260"/>
      <c r="C12" s="264"/>
      <c r="D12" s="100" t="s">
        <v>12</v>
      </c>
      <c r="E12" s="101">
        <v>6756.24</v>
      </c>
      <c r="F12" s="95">
        <v>4.7699999999999996</v>
      </c>
      <c r="G12" s="95">
        <v>9</v>
      </c>
      <c r="H12" s="97">
        <v>32227.26</v>
      </c>
      <c r="I12" s="182">
        <v>60806.16</v>
      </c>
      <c r="J12" s="96">
        <f t="shared" si="0"/>
        <v>32227.264799999997</v>
      </c>
      <c r="K12" s="96">
        <f t="shared" ref="K12:K13" si="5">(E12*G12)</f>
        <v>60806.159999999996</v>
      </c>
      <c r="L12" s="96">
        <f t="shared" si="2"/>
        <v>93033.424799999993</v>
      </c>
      <c r="M12" s="98">
        <f t="shared" si="3"/>
        <v>4.7999999987951014E-3</v>
      </c>
      <c r="N12" s="98">
        <f t="shared" si="3"/>
        <v>-7.2759576141834259E-12</v>
      </c>
      <c r="O12" s="102"/>
      <c r="P12" s="102"/>
      <c r="Q12" s="103"/>
      <c r="R12" s="103"/>
      <c r="S12" s="103"/>
      <c r="T12" s="104"/>
    </row>
    <row r="13" spans="1:20" x14ac:dyDescent="0.2">
      <c r="A13" s="257"/>
      <c r="B13" s="260"/>
      <c r="C13" s="264"/>
      <c r="D13" s="100" t="s">
        <v>13</v>
      </c>
      <c r="E13" s="101">
        <v>6229.63</v>
      </c>
      <c r="F13" s="95">
        <v>4.7699999999999996</v>
      </c>
      <c r="G13" s="95">
        <v>9</v>
      </c>
      <c r="H13" s="97">
        <v>29715.34</v>
      </c>
      <c r="I13" s="182">
        <v>56066.67</v>
      </c>
      <c r="J13" s="96">
        <f t="shared" si="0"/>
        <v>29715.335099999997</v>
      </c>
      <c r="K13" s="96">
        <f t="shared" si="5"/>
        <v>56066.67</v>
      </c>
      <c r="L13" s="96">
        <f t="shared" si="2"/>
        <v>85782.005099999995</v>
      </c>
      <c r="M13" s="98">
        <f t="shared" si="3"/>
        <v>-4.9000000035448465E-3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57"/>
      <c r="B14" s="260"/>
      <c r="C14" s="264"/>
      <c r="D14" s="105" t="s">
        <v>53</v>
      </c>
      <c r="E14" s="106">
        <f>SUM(E11,E12,E13)</f>
        <v>19340.59</v>
      </c>
      <c r="F14" s="106"/>
      <c r="G14" s="106"/>
      <c r="H14" s="107">
        <f>SUM(H11:H13)</f>
        <v>92254.61</v>
      </c>
      <c r="I14" s="107">
        <f>SUM(I11:I13)</f>
        <v>174065.31</v>
      </c>
      <c r="J14" s="106">
        <f t="shared" ref="J14:S14" si="6">SUM(J11,J12,J13)</f>
        <v>92254.614299999987</v>
      </c>
      <c r="K14" s="106">
        <f t="shared" si="6"/>
        <v>174065.31</v>
      </c>
      <c r="L14" s="106">
        <f t="shared" si="6"/>
        <v>266319.92430000001</v>
      </c>
      <c r="M14" s="106">
        <f t="shared" si="6"/>
        <v>4.2999999968742486E-3</v>
      </c>
      <c r="N14" s="106">
        <f t="shared" si="6"/>
        <v>-7.2759576141834259E-12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57"/>
      <c r="B15" s="261"/>
      <c r="C15" s="264"/>
      <c r="D15" s="100" t="s">
        <v>14</v>
      </c>
      <c r="E15" s="101">
        <v>6755.58</v>
      </c>
      <c r="F15" s="95">
        <v>4.7699999999999996</v>
      </c>
      <c r="G15" s="95">
        <v>9</v>
      </c>
      <c r="H15" s="97">
        <v>32224.12</v>
      </c>
      <c r="I15" s="97">
        <v>60800.22</v>
      </c>
      <c r="J15" s="96">
        <f t="shared" si="0"/>
        <v>32224.116599999998</v>
      </c>
      <c r="K15" s="96">
        <f>(E15*G15)</f>
        <v>60800.22</v>
      </c>
      <c r="L15" s="96">
        <f t="shared" si="2"/>
        <v>93024.336599999995</v>
      </c>
      <c r="M15" s="98">
        <f t="shared" si="3"/>
        <v>-3.4000000014202669E-3</v>
      </c>
      <c r="N15" s="98">
        <f t="shared" si="3"/>
        <v>0</v>
      </c>
      <c r="O15" s="102"/>
      <c r="P15" s="102"/>
      <c r="Q15" s="103"/>
      <c r="R15" s="103"/>
      <c r="S15" s="103"/>
      <c r="T15" s="104"/>
    </row>
    <row r="16" spans="1:20" x14ac:dyDescent="0.2">
      <c r="A16" s="257"/>
      <c r="B16" s="261"/>
      <c r="C16" s="264"/>
      <c r="D16" s="100" t="s">
        <v>15</v>
      </c>
      <c r="E16" s="101">
        <v>7092.18</v>
      </c>
      <c r="F16" s="95">
        <v>4.7699999999999996</v>
      </c>
      <c r="G16" s="95">
        <v>9</v>
      </c>
      <c r="H16" s="97">
        <v>33829.699999999997</v>
      </c>
      <c r="I16" s="182">
        <v>63829.62</v>
      </c>
      <c r="J16" s="96">
        <f t="shared" si="0"/>
        <v>33829.698599999996</v>
      </c>
      <c r="K16" s="96">
        <f t="shared" ref="K16:K17" si="7">(E16*G16)</f>
        <v>63829.62</v>
      </c>
      <c r="L16" s="96">
        <f t="shared" si="2"/>
        <v>97659.318599999999</v>
      </c>
      <c r="M16" s="98">
        <f t="shared" si="3"/>
        <v>-1.4000000010128133E-3</v>
      </c>
      <c r="N16" s="98">
        <f t="shared" si="3"/>
        <v>0</v>
      </c>
      <c r="O16" s="102"/>
      <c r="P16" s="102"/>
      <c r="Q16" s="103"/>
      <c r="R16" s="103"/>
      <c r="S16" s="103"/>
      <c r="T16" s="104"/>
    </row>
    <row r="17" spans="1:20" x14ac:dyDescent="0.2">
      <c r="A17" s="257"/>
      <c r="B17" s="261"/>
      <c r="C17" s="264"/>
      <c r="D17" s="100" t="s">
        <v>16</v>
      </c>
      <c r="E17" s="101">
        <v>6416.7</v>
      </c>
      <c r="F17" s="95">
        <v>4.7699999999999996</v>
      </c>
      <c r="G17" s="95">
        <v>9</v>
      </c>
      <c r="H17" s="97">
        <v>30607.66</v>
      </c>
      <c r="I17" s="182">
        <v>57750.3</v>
      </c>
      <c r="J17" s="96">
        <f t="shared" si="0"/>
        <v>30607.658999999996</v>
      </c>
      <c r="K17" s="96">
        <f t="shared" si="7"/>
        <v>57750.299999999996</v>
      </c>
      <c r="L17" s="96">
        <f t="shared" si="2"/>
        <v>88357.958999999988</v>
      </c>
      <c r="M17" s="98">
        <f t="shared" si="3"/>
        <v>-1.0000000038417056E-3</v>
      </c>
      <c r="N17" s="98">
        <f t="shared" si="3"/>
        <v>-7.2759576141834259E-12</v>
      </c>
      <c r="O17" s="102"/>
      <c r="P17" s="102"/>
      <c r="Q17" s="103"/>
      <c r="R17" s="103"/>
      <c r="S17" s="103"/>
      <c r="T17" s="104"/>
    </row>
    <row r="18" spans="1:20" ht="24" x14ac:dyDescent="0.2">
      <c r="A18" s="257"/>
      <c r="B18" s="261"/>
      <c r="C18" s="264"/>
      <c r="D18" s="105" t="s">
        <v>54</v>
      </c>
      <c r="E18" s="106">
        <f>SUM(E15,E16,E17)</f>
        <v>20264.46</v>
      </c>
      <c r="F18" s="106"/>
      <c r="G18" s="106"/>
      <c r="H18" s="107">
        <f>SUM(H15:H17)</f>
        <v>96661.48</v>
      </c>
      <c r="I18" s="107">
        <f>SUM(I15:I17)</f>
        <v>182380.14</v>
      </c>
      <c r="J18" s="106">
        <f t="shared" ref="J18:S18" si="8">SUM(J15,J16,J17)</f>
        <v>96661.474199999997</v>
      </c>
      <c r="K18" s="106">
        <f t="shared" si="8"/>
        <v>182380.13999999998</v>
      </c>
      <c r="L18" s="106">
        <f t="shared" si="8"/>
        <v>279041.61419999995</v>
      </c>
      <c r="M18" s="106">
        <f t="shared" si="8"/>
        <v>-5.8000000062747858E-3</v>
      </c>
      <c r="N18" s="106">
        <f t="shared" si="8"/>
        <v>-7.2759576141834259E-12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57"/>
      <c r="B19" s="261"/>
      <c r="C19" s="264"/>
      <c r="D19" s="100" t="s">
        <v>17</v>
      </c>
      <c r="E19" s="101">
        <v>7020.94</v>
      </c>
      <c r="F19" s="95">
        <v>4.7699999999999996</v>
      </c>
      <c r="G19" s="95">
        <v>9</v>
      </c>
      <c r="H19" s="97">
        <v>33489.879999999997</v>
      </c>
      <c r="I19" s="182">
        <v>63188.46</v>
      </c>
      <c r="J19" s="96">
        <f t="shared" si="0"/>
        <v>33489.883799999996</v>
      </c>
      <c r="K19" s="96">
        <f>(E19*G19)</f>
        <v>63188.46</v>
      </c>
      <c r="L19" s="96">
        <f t="shared" si="2"/>
        <v>96678.343800000002</v>
      </c>
      <c r="M19" s="98">
        <f t="shared" si="3"/>
        <v>3.7999999985913746E-3</v>
      </c>
      <c r="N19" s="98">
        <f t="shared" si="3"/>
        <v>0</v>
      </c>
      <c r="O19" s="102"/>
      <c r="P19" s="102"/>
      <c r="Q19" s="103"/>
      <c r="R19" s="103"/>
      <c r="S19" s="103"/>
      <c r="T19" s="104"/>
    </row>
    <row r="20" spans="1:20" x14ac:dyDescent="0.2">
      <c r="A20" s="257"/>
      <c r="B20" s="261"/>
      <c r="C20" s="264"/>
      <c r="D20" s="100" t="s">
        <v>18</v>
      </c>
      <c r="E20" s="101">
        <v>6628.3</v>
      </c>
      <c r="F20" s="95">
        <v>4.7699999999999996</v>
      </c>
      <c r="G20" s="95">
        <v>9</v>
      </c>
      <c r="H20" s="97">
        <v>31616.99</v>
      </c>
      <c r="I20" s="182">
        <v>59654.7</v>
      </c>
      <c r="J20" s="96">
        <f t="shared" si="0"/>
        <v>31616.990999999998</v>
      </c>
      <c r="K20" s="96">
        <f>(E20*G20)</f>
        <v>59654.700000000004</v>
      </c>
      <c r="L20" s="96">
        <f t="shared" si="2"/>
        <v>91271.691000000006</v>
      </c>
      <c r="M20" s="98">
        <f t="shared" si="3"/>
        <v>9.9999999656574801E-4</v>
      </c>
      <c r="N20" s="98">
        <f t="shared" si="3"/>
        <v>7.2759576141834259E-12</v>
      </c>
      <c r="O20" s="102"/>
      <c r="P20" s="102"/>
      <c r="Q20" s="103"/>
      <c r="R20" s="103"/>
      <c r="S20" s="103"/>
      <c r="T20" s="104"/>
    </row>
    <row r="21" spans="1:20" x14ac:dyDescent="0.2">
      <c r="A21" s="258"/>
      <c r="B21" s="262"/>
      <c r="C21" s="265"/>
      <c r="D21" s="100" t="s">
        <v>19</v>
      </c>
      <c r="E21" s="101">
        <v>5206.6000000000004</v>
      </c>
      <c r="F21" s="95">
        <v>4.7699999999999996</v>
      </c>
      <c r="G21" s="95">
        <v>9</v>
      </c>
      <c r="H21" s="97">
        <v>24835.48</v>
      </c>
      <c r="I21" s="182">
        <v>46859.4</v>
      </c>
      <c r="J21" s="96">
        <f t="shared" si="0"/>
        <v>24835.482</v>
      </c>
      <c r="K21" s="96">
        <f>(E21*G21)</f>
        <v>46859.4</v>
      </c>
      <c r="L21" s="96">
        <f t="shared" si="2"/>
        <v>71694.881999999998</v>
      </c>
      <c r="M21" s="98">
        <f t="shared" si="3"/>
        <v>2.0000000004074536E-3</v>
      </c>
      <c r="N21" s="98">
        <f t="shared" si="3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18855.84</v>
      </c>
      <c r="F22" s="106"/>
      <c r="G22" s="106"/>
      <c r="H22" s="107">
        <f>SUM(H19:H21)</f>
        <v>89942.349999999991</v>
      </c>
      <c r="I22" s="107">
        <f>SUM(I19:I21)</f>
        <v>169702.56</v>
      </c>
      <c r="J22" s="106">
        <f t="shared" ref="J22:S22" si="9">SUM(J19,J20,J21)</f>
        <v>89942.356799999994</v>
      </c>
      <c r="K22" s="106">
        <f t="shared" si="9"/>
        <v>169702.56</v>
      </c>
      <c r="L22" s="106">
        <f t="shared" si="9"/>
        <v>259644.91680000001</v>
      </c>
      <c r="M22" s="106">
        <f t="shared" si="9"/>
        <v>6.7999999955645762E-3</v>
      </c>
      <c r="N22" s="106">
        <f t="shared" si="9"/>
        <v>7.2759576141834259E-12</v>
      </c>
      <c r="O22" s="106">
        <f t="shared" si="9"/>
        <v>0</v>
      </c>
      <c r="P22" s="106">
        <f t="shared" si="9"/>
        <v>0</v>
      </c>
      <c r="Q22" s="106">
        <f t="shared" si="9"/>
        <v>0</v>
      </c>
      <c r="R22" s="106">
        <f t="shared" si="9"/>
        <v>0</v>
      </c>
      <c r="S22" s="106">
        <f t="shared" si="9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74991.510000000009</v>
      </c>
      <c r="F23" s="137"/>
      <c r="G23" s="137"/>
      <c r="H23" s="138">
        <f>SUM(H22,H18,H14,H10)</f>
        <v>357709.5</v>
      </c>
      <c r="I23" s="138">
        <f>SUM(I22,I18,I14,I10)</f>
        <v>674923.59</v>
      </c>
      <c r="J23" s="137">
        <f t="shared" ref="J23:S23" si="10">SUM(J10+J14+J18+J22)</f>
        <v>357709.50270000001</v>
      </c>
      <c r="K23" s="137">
        <f t="shared" si="10"/>
        <v>674923.59000000008</v>
      </c>
      <c r="L23" s="137">
        <f t="shared" si="10"/>
        <v>1032633.0926999999</v>
      </c>
      <c r="M23" s="137">
        <f t="shared" si="10"/>
        <v>2.6999999754480086E-3</v>
      </c>
      <c r="N23" s="137">
        <f t="shared" si="10"/>
        <v>2.1827872842550278E-11</v>
      </c>
      <c r="O23" s="137">
        <f t="shared" si="10"/>
        <v>0</v>
      </c>
      <c r="P23" s="137">
        <f t="shared" si="10"/>
        <v>0</v>
      </c>
      <c r="Q23" s="137">
        <f t="shared" si="10"/>
        <v>0</v>
      </c>
      <c r="R23" s="137">
        <f t="shared" si="10"/>
        <v>0</v>
      </c>
      <c r="S23" s="137">
        <f t="shared" si="10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E23+'2011'!E23</f>
        <v>135652.87</v>
      </c>
      <c r="F24" s="114"/>
      <c r="G24" s="114"/>
      <c r="H24" s="114">
        <f>H23+'2011'!H23</f>
        <v>647064.17999999993</v>
      </c>
      <c r="I24" s="114">
        <f>I23+'2011'!I23</f>
        <v>856907.66999999993</v>
      </c>
      <c r="J24" s="114">
        <f>J23+'2011'!J23</f>
        <v>647064.1899</v>
      </c>
      <c r="K24" s="114">
        <f>K23+'2011'!K23</f>
        <v>856907.67000000016</v>
      </c>
      <c r="L24" s="114">
        <f>L23+'2011'!L23</f>
        <v>1503971.8599</v>
      </c>
      <c r="M24" s="114">
        <f>M23+'2011'!M23</f>
        <v>9.8999999572697561E-3</v>
      </c>
      <c r="N24" s="114">
        <f>N23+'2011'!N23</f>
        <v>1.8189894035458565E-11</v>
      </c>
      <c r="O24" s="114">
        <f>O23+'2011'!O23</f>
        <v>0</v>
      </c>
      <c r="P24" s="114">
        <f>P23+'2011'!P23</f>
        <v>0</v>
      </c>
      <c r="Q24" s="114">
        <f>Q23+'2011'!Q23</f>
        <v>0</v>
      </c>
      <c r="R24" s="114">
        <f>R23+'2011'!R23</f>
        <v>0</v>
      </c>
      <c r="S24" s="114">
        <f>S23+'2011'!S23</f>
        <v>0</v>
      </c>
      <c r="T24" s="116"/>
    </row>
    <row r="25" spans="1:20" ht="12.75" customHeight="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647.84</v>
      </c>
      <c r="F25" s="95">
        <v>4.7699999999999996</v>
      </c>
      <c r="G25" s="95">
        <v>9</v>
      </c>
      <c r="H25" s="97">
        <v>3090.2</v>
      </c>
      <c r="I25" s="97">
        <v>5830.56</v>
      </c>
      <c r="J25" s="102">
        <f>(E25*F25)</f>
        <v>3090.1967999999997</v>
      </c>
      <c r="K25" s="102">
        <f>(E25*G25)</f>
        <v>5830.56</v>
      </c>
      <c r="L25" s="96">
        <f t="shared" ref="L25:L39" si="11">SUM(J25,K25)</f>
        <v>8920.7567999999992</v>
      </c>
      <c r="M25" s="103">
        <f>SUM(J25-H25)</f>
        <v>-3.200000000106229E-3</v>
      </c>
      <c r="N25" s="103">
        <f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57"/>
      <c r="B26" s="260"/>
      <c r="C26" s="268"/>
      <c r="D26" s="118" t="s">
        <v>9</v>
      </c>
      <c r="E26" s="120">
        <v>574.72</v>
      </c>
      <c r="F26" s="95">
        <v>4.7699999999999996</v>
      </c>
      <c r="G26" s="95">
        <v>9</v>
      </c>
      <c r="H26" s="97">
        <v>2741.41</v>
      </c>
      <c r="I26" s="182">
        <v>5172.4799999999996</v>
      </c>
      <c r="J26" s="102">
        <f>(E26*F26)</f>
        <v>2741.4143999999997</v>
      </c>
      <c r="K26" s="102">
        <f t="shared" ref="K26:K27" si="12">(E26*G26)</f>
        <v>5172.4800000000005</v>
      </c>
      <c r="L26" s="96">
        <f t="shared" si="11"/>
        <v>7913.8944000000001</v>
      </c>
      <c r="M26" s="103">
        <f t="shared" ref="M26:M27" si="13">SUM(J26-H26)</f>
        <v>4.3999999998050043E-3</v>
      </c>
      <c r="N26" s="103">
        <f t="shared" ref="N26:N27" si="14">SUM(K26-I26)</f>
        <v>9.0949470177292824E-13</v>
      </c>
      <c r="O26" s="102"/>
      <c r="P26" s="102"/>
      <c r="Q26" s="103"/>
      <c r="R26" s="103"/>
      <c r="S26" s="103"/>
      <c r="T26" s="104"/>
    </row>
    <row r="27" spans="1:20" x14ac:dyDescent="0.2">
      <c r="A27" s="257"/>
      <c r="B27" s="260"/>
      <c r="C27" s="268"/>
      <c r="D27" s="118" t="s">
        <v>10</v>
      </c>
      <c r="E27" s="120">
        <v>1206.06</v>
      </c>
      <c r="F27" s="95">
        <v>4.7699999999999996</v>
      </c>
      <c r="G27" s="95">
        <v>9</v>
      </c>
      <c r="H27" s="97">
        <v>5752.91</v>
      </c>
      <c r="I27" s="182">
        <v>10854.54</v>
      </c>
      <c r="J27" s="102">
        <f>(E27*F27)</f>
        <v>5752.9061999999994</v>
      </c>
      <c r="K27" s="102">
        <f t="shared" si="12"/>
        <v>10854.539999999999</v>
      </c>
      <c r="L27" s="96">
        <f t="shared" si="11"/>
        <v>16607.446199999998</v>
      </c>
      <c r="M27" s="103">
        <f t="shared" si="13"/>
        <v>-3.800000000410364E-3</v>
      </c>
      <c r="N27" s="103">
        <f t="shared" si="14"/>
        <v>-1.8189894035458565E-12</v>
      </c>
      <c r="O27" s="102"/>
      <c r="P27" s="102"/>
      <c r="Q27" s="103"/>
      <c r="R27" s="103"/>
      <c r="S27" s="103"/>
      <c r="T27" s="104"/>
    </row>
    <row r="28" spans="1:20" ht="24" x14ac:dyDescent="0.2">
      <c r="A28" s="257"/>
      <c r="B28" s="260"/>
      <c r="C28" s="268"/>
      <c r="D28" s="105" t="s">
        <v>52</v>
      </c>
      <c r="E28" s="106">
        <f>SUM(E25,E26,E27)</f>
        <v>2428.62</v>
      </c>
      <c r="F28" s="106"/>
      <c r="G28" s="106"/>
      <c r="H28" s="107">
        <f>SUM(H25:H27)</f>
        <v>11584.52</v>
      </c>
      <c r="I28" s="107">
        <f>SUM(I25:I27)</f>
        <v>21857.58</v>
      </c>
      <c r="J28" s="106">
        <f>SUM(J25:J27)</f>
        <v>11584.517399999999</v>
      </c>
      <c r="K28" s="106">
        <f t="shared" ref="K28:S28" si="15">SUM(K25,K26,K27)</f>
        <v>21857.58</v>
      </c>
      <c r="L28" s="106">
        <f t="shared" si="15"/>
        <v>33442.097399999999</v>
      </c>
      <c r="M28" s="106">
        <f t="shared" si="15"/>
        <v>-2.6000000007115887E-3</v>
      </c>
      <c r="N28" s="106">
        <f t="shared" si="15"/>
        <v>-9.0949470177292824E-13</v>
      </c>
      <c r="O28" s="106">
        <f t="shared" si="15"/>
        <v>0</v>
      </c>
      <c r="P28" s="106">
        <f t="shared" si="15"/>
        <v>0</v>
      </c>
      <c r="Q28" s="106">
        <f t="shared" si="15"/>
        <v>0</v>
      </c>
      <c r="R28" s="106">
        <f t="shared" si="15"/>
        <v>0</v>
      </c>
      <c r="S28" s="106">
        <f t="shared" si="15"/>
        <v>0</v>
      </c>
      <c r="T28" s="108"/>
    </row>
    <row r="29" spans="1:20" x14ac:dyDescent="0.2">
      <c r="A29" s="257"/>
      <c r="B29" s="260"/>
      <c r="C29" s="268"/>
      <c r="D29" s="118" t="s">
        <v>11</v>
      </c>
      <c r="E29" s="119">
        <v>1061.3</v>
      </c>
      <c r="F29" s="95">
        <v>4.7699999999999996</v>
      </c>
      <c r="G29" s="95">
        <v>9</v>
      </c>
      <c r="H29" s="97">
        <v>5062.3999999999996</v>
      </c>
      <c r="I29" s="182">
        <v>9551.7000000000007</v>
      </c>
      <c r="J29" s="102">
        <f>(E29*F29)</f>
        <v>5062.4009999999989</v>
      </c>
      <c r="K29" s="102">
        <f>(E29*G29)</f>
        <v>9551.6999999999989</v>
      </c>
      <c r="L29" s="96">
        <f t="shared" si="11"/>
        <v>14614.100999999999</v>
      </c>
      <c r="M29" s="103">
        <f>SUM(J29-H29)</f>
        <v>9.9999999929423211E-4</v>
      </c>
      <c r="N29" s="103">
        <f>SUM(K29-I29)</f>
        <v>-1.8189894035458565E-12</v>
      </c>
      <c r="O29" s="102"/>
      <c r="P29" s="102"/>
      <c r="Q29" s="103"/>
      <c r="R29" s="103"/>
      <c r="S29" s="103"/>
      <c r="T29" s="104"/>
    </row>
    <row r="30" spans="1:20" x14ac:dyDescent="0.2">
      <c r="A30" s="257"/>
      <c r="B30" s="260"/>
      <c r="C30" s="268"/>
      <c r="D30" s="118" t="s">
        <v>12</v>
      </c>
      <c r="E30" s="119">
        <v>1040.44</v>
      </c>
      <c r="F30" s="95">
        <v>4.7699999999999996</v>
      </c>
      <c r="G30" s="95">
        <v>9</v>
      </c>
      <c r="H30" s="97">
        <v>4962.8999999999996</v>
      </c>
      <c r="I30" s="182">
        <v>9363.9599999999991</v>
      </c>
      <c r="J30" s="102">
        <f>(E30*F30)</f>
        <v>4962.8987999999999</v>
      </c>
      <c r="K30" s="102">
        <f t="shared" ref="K30:K31" si="16">(E30*G30)</f>
        <v>9363.9600000000009</v>
      </c>
      <c r="L30" s="96">
        <f t="shared" si="11"/>
        <v>14326.858800000002</v>
      </c>
      <c r="M30" s="103">
        <f t="shared" ref="M30:M31" si="17">SUM(J30-H30)</f>
        <v>-1.1999999996987754E-3</v>
      </c>
      <c r="N30" s="103">
        <f t="shared" ref="N30:N31" si="18">SUM(K30-I30)</f>
        <v>1.8189894035458565E-12</v>
      </c>
      <c r="O30" s="102"/>
      <c r="P30" s="102"/>
      <c r="Q30" s="103"/>
      <c r="R30" s="103"/>
      <c r="S30" s="103"/>
      <c r="T30" s="104"/>
    </row>
    <row r="31" spans="1:20" x14ac:dyDescent="0.2">
      <c r="A31" s="257"/>
      <c r="B31" s="260"/>
      <c r="C31" s="268"/>
      <c r="D31" s="118" t="s">
        <v>13</v>
      </c>
      <c r="E31" s="119">
        <v>987.82</v>
      </c>
      <c r="F31" s="95">
        <v>4.7699999999999996</v>
      </c>
      <c r="G31" s="95">
        <v>9</v>
      </c>
      <c r="H31" s="97">
        <v>4711.8999999999996</v>
      </c>
      <c r="I31" s="182">
        <v>8890.3799999999992</v>
      </c>
      <c r="J31" s="102">
        <f>(E31*F31)</f>
        <v>4711.9013999999997</v>
      </c>
      <c r="K31" s="102">
        <f t="shared" si="16"/>
        <v>8890.380000000001</v>
      </c>
      <c r="L31" s="96">
        <f t="shared" si="11"/>
        <v>13602.2814</v>
      </c>
      <c r="M31" s="103">
        <f t="shared" si="17"/>
        <v>1.4000000001033186E-3</v>
      </c>
      <c r="N31" s="103">
        <f t="shared" si="18"/>
        <v>1.8189894035458565E-12</v>
      </c>
      <c r="O31" s="102"/>
      <c r="P31" s="102"/>
      <c r="Q31" s="103"/>
      <c r="R31" s="103"/>
      <c r="S31" s="103"/>
      <c r="T31" s="104"/>
    </row>
    <row r="32" spans="1:20" ht="24" x14ac:dyDescent="0.2">
      <c r="A32" s="257"/>
      <c r="B32" s="260"/>
      <c r="C32" s="268"/>
      <c r="D32" s="105" t="s">
        <v>53</v>
      </c>
      <c r="E32" s="106">
        <f>SUM(E29,E30,E31)</f>
        <v>3089.56</v>
      </c>
      <c r="F32" s="106"/>
      <c r="G32" s="106"/>
      <c r="H32" s="107">
        <f>SUM(H29:H31)</f>
        <v>14737.199999999999</v>
      </c>
      <c r="I32" s="107">
        <f>SUM(I29:I31)</f>
        <v>27806.04</v>
      </c>
      <c r="J32" s="106">
        <f t="shared" ref="J32:S32" si="19">SUM(J29,J30,J31)</f>
        <v>14737.2012</v>
      </c>
      <c r="K32" s="106">
        <f t="shared" si="19"/>
        <v>27806.04</v>
      </c>
      <c r="L32" s="106">
        <f t="shared" si="19"/>
        <v>42543.241200000004</v>
      </c>
      <c r="M32" s="106">
        <f t="shared" si="19"/>
        <v>1.1999999996987754E-3</v>
      </c>
      <c r="N32" s="106">
        <f t="shared" si="19"/>
        <v>1.8189894035458565E-12</v>
      </c>
      <c r="O32" s="106">
        <f t="shared" si="19"/>
        <v>0</v>
      </c>
      <c r="P32" s="106">
        <f t="shared" si="19"/>
        <v>0</v>
      </c>
      <c r="Q32" s="106">
        <f t="shared" si="19"/>
        <v>0</v>
      </c>
      <c r="R32" s="106">
        <f t="shared" si="19"/>
        <v>0</v>
      </c>
      <c r="S32" s="106">
        <f t="shared" si="19"/>
        <v>0</v>
      </c>
      <c r="T32" s="108"/>
    </row>
    <row r="33" spans="1:20" x14ac:dyDescent="0.2">
      <c r="A33" s="257"/>
      <c r="B33" s="260"/>
      <c r="C33" s="268"/>
      <c r="D33" s="118" t="s">
        <v>14</v>
      </c>
      <c r="E33" s="119">
        <v>1046.04</v>
      </c>
      <c r="F33" s="95">
        <v>4.7699999999999996</v>
      </c>
      <c r="G33" s="95">
        <v>9</v>
      </c>
      <c r="H33" s="97">
        <v>4989.6099999999997</v>
      </c>
      <c r="I33" s="182">
        <v>9414.36</v>
      </c>
      <c r="J33" s="102">
        <f>(E33*F33)</f>
        <v>4989.6107999999995</v>
      </c>
      <c r="K33" s="102">
        <f>(E33*G33)</f>
        <v>9414.36</v>
      </c>
      <c r="L33" s="96">
        <f t="shared" si="11"/>
        <v>14403.970799999999</v>
      </c>
      <c r="M33" s="103">
        <f>SUM(J33-H33)</f>
        <v>7.9999999979918357E-4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57"/>
      <c r="B34" s="260"/>
      <c r="C34" s="268"/>
      <c r="D34" s="118" t="s">
        <v>15</v>
      </c>
      <c r="E34" s="119">
        <v>1068.32</v>
      </c>
      <c r="F34" s="95">
        <v>4.7699999999999996</v>
      </c>
      <c r="G34" s="95">
        <v>9</v>
      </c>
      <c r="H34" s="97">
        <v>5095.8900000000003</v>
      </c>
      <c r="I34" s="182">
        <v>9614.8799999999992</v>
      </c>
      <c r="J34" s="102">
        <f>(E34*F34)</f>
        <v>5095.8863999999994</v>
      </c>
      <c r="K34" s="102">
        <f t="shared" ref="K34:K35" si="20">(E34*G34)</f>
        <v>9614.8799999999992</v>
      </c>
      <c r="L34" s="96">
        <f t="shared" si="11"/>
        <v>14710.766399999999</v>
      </c>
      <c r="M34" s="103">
        <f t="shared" ref="M34:M35" si="21">SUM(J34-H34)</f>
        <v>-3.6000000009153155E-3</v>
      </c>
      <c r="N34" s="103">
        <f t="shared" ref="N34:N35" si="22"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57"/>
      <c r="B35" s="260"/>
      <c r="C35" s="268"/>
      <c r="D35" s="118" t="s">
        <v>16</v>
      </c>
      <c r="E35" s="120">
        <v>1020.6</v>
      </c>
      <c r="F35" s="95">
        <v>4.7699999999999996</v>
      </c>
      <c r="G35" s="95">
        <v>9</v>
      </c>
      <c r="H35" s="97">
        <v>4868.26</v>
      </c>
      <c r="I35" s="182">
        <v>9185.4</v>
      </c>
      <c r="J35" s="102">
        <f>(E35*F35)</f>
        <v>4868.2619999999997</v>
      </c>
      <c r="K35" s="102">
        <f t="shared" si="20"/>
        <v>9185.4</v>
      </c>
      <c r="L35" s="96">
        <f t="shared" si="11"/>
        <v>14053.662</v>
      </c>
      <c r="M35" s="103">
        <f t="shared" si="21"/>
        <v>1.9999999994979589E-3</v>
      </c>
      <c r="N35" s="103">
        <f t="shared" si="22"/>
        <v>0</v>
      </c>
      <c r="O35" s="102"/>
      <c r="P35" s="102"/>
      <c r="Q35" s="103"/>
      <c r="R35" s="103"/>
      <c r="S35" s="103"/>
      <c r="T35" s="104"/>
    </row>
    <row r="36" spans="1:20" ht="24" x14ac:dyDescent="0.2">
      <c r="A36" s="257"/>
      <c r="B36" s="260"/>
      <c r="C36" s="268"/>
      <c r="D36" s="105" t="s">
        <v>54</v>
      </c>
      <c r="E36" s="106">
        <f>SUM(E33,E34,E35)</f>
        <v>3134.9599999999996</v>
      </c>
      <c r="F36" s="106"/>
      <c r="G36" s="106"/>
      <c r="H36" s="107">
        <f>SUM(H33:H35)</f>
        <v>14953.76</v>
      </c>
      <c r="I36" s="107">
        <f>SUM(I33:I35)</f>
        <v>28214.639999999999</v>
      </c>
      <c r="J36" s="106">
        <f t="shared" ref="J36:S36" si="23">SUM(J33,J34,J35)</f>
        <v>14953.759199999997</v>
      </c>
      <c r="K36" s="106">
        <f t="shared" si="23"/>
        <v>28214.639999999999</v>
      </c>
      <c r="L36" s="106">
        <f t="shared" si="23"/>
        <v>43168.3992</v>
      </c>
      <c r="M36" s="106">
        <f t="shared" si="23"/>
        <v>-8.0000000161817297E-4</v>
      </c>
      <c r="N36" s="106">
        <f t="shared" si="23"/>
        <v>0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57"/>
      <c r="B37" s="260"/>
      <c r="C37" s="268"/>
      <c r="D37" s="118" t="s">
        <v>17</v>
      </c>
      <c r="E37" s="119">
        <v>1089.78</v>
      </c>
      <c r="F37" s="95">
        <v>4.7699999999999996</v>
      </c>
      <c r="G37" s="95">
        <v>9</v>
      </c>
      <c r="H37" s="97">
        <v>5198.25</v>
      </c>
      <c r="I37" s="182">
        <v>9808.02</v>
      </c>
      <c r="J37" s="102">
        <f>(E37*F37)</f>
        <v>5198.2505999999994</v>
      </c>
      <c r="K37" s="102">
        <f>(E37*G37)</f>
        <v>9808.02</v>
      </c>
      <c r="L37" s="96">
        <f t="shared" si="11"/>
        <v>15006.2706</v>
      </c>
      <c r="M37" s="103">
        <f>SUM(J37-H37)</f>
        <v>5.9999999939464033E-4</v>
      </c>
      <c r="N37" s="103">
        <f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57"/>
      <c r="B38" s="260"/>
      <c r="C38" s="268"/>
      <c r="D38" s="118" t="s">
        <v>18</v>
      </c>
      <c r="E38" s="119">
        <v>1115.3</v>
      </c>
      <c r="F38" s="95">
        <v>4.7699999999999996</v>
      </c>
      <c r="G38" s="95">
        <v>9</v>
      </c>
      <c r="H38" s="97">
        <v>5319.98</v>
      </c>
      <c r="I38" s="182">
        <v>10037.700000000001</v>
      </c>
      <c r="J38" s="102">
        <f>(E38*F38)</f>
        <v>5319.9809999999989</v>
      </c>
      <c r="K38" s="102">
        <f t="shared" ref="K38:K39" si="24">(E38*G38)</f>
        <v>10037.699999999999</v>
      </c>
      <c r="L38" s="96">
        <f t="shared" si="11"/>
        <v>15357.680999999997</v>
      </c>
      <c r="M38" s="103">
        <f t="shared" ref="M38:M39" si="25">SUM(J38-H38)</f>
        <v>9.9999999929423211E-4</v>
      </c>
      <c r="N38" s="103">
        <f t="shared" ref="N38:N39" si="26">SUM(K38-I38)</f>
        <v>-1.8189894035458565E-12</v>
      </c>
      <c r="O38" s="102"/>
      <c r="P38" s="102"/>
      <c r="Q38" s="103"/>
      <c r="R38" s="103"/>
      <c r="S38" s="103"/>
      <c r="T38" s="104"/>
    </row>
    <row r="39" spans="1:20" x14ac:dyDescent="0.2">
      <c r="A39" s="258"/>
      <c r="B39" s="266"/>
      <c r="C39" s="269"/>
      <c r="D39" s="118" t="s">
        <v>19</v>
      </c>
      <c r="E39" s="120">
        <v>916.96</v>
      </c>
      <c r="F39" s="95">
        <v>4.7699999999999996</v>
      </c>
      <c r="G39" s="95">
        <v>9</v>
      </c>
      <c r="H39" s="97">
        <v>4373.8999999999996</v>
      </c>
      <c r="I39" s="182">
        <v>8252.64</v>
      </c>
      <c r="J39" s="102">
        <f>(E39*F39)</f>
        <v>4373.8991999999998</v>
      </c>
      <c r="K39" s="102">
        <f t="shared" si="24"/>
        <v>8252.64</v>
      </c>
      <c r="L39" s="96">
        <f t="shared" si="11"/>
        <v>12626.539199999999</v>
      </c>
      <c r="M39" s="103">
        <f t="shared" si="25"/>
        <v>-7.9999999979918357E-4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3122.04</v>
      </c>
      <c r="F40" s="106"/>
      <c r="G40" s="106"/>
      <c r="H40" s="107">
        <f>SUM(H37:H39)</f>
        <v>14892.13</v>
      </c>
      <c r="I40" s="107">
        <f>SUM(I37:I39)</f>
        <v>28098.36</v>
      </c>
      <c r="J40" s="106">
        <f t="shared" ref="J40:S40" si="27">SUM(J37,J38,J39)</f>
        <v>14892.130799999999</v>
      </c>
      <c r="K40" s="106">
        <f t="shared" si="27"/>
        <v>28098.36</v>
      </c>
      <c r="L40" s="106">
        <f t="shared" si="27"/>
        <v>42990.4908</v>
      </c>
      <c r="M40" s="106">
        <f t="shared" si="27"/>
        <v>7.9999999888968887E-4</v>
      </c>
      <c r="N40" s="106">
        <f t="shared" si="27"/>
        <v>-1.8189894035458565E-12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11775.18</v>
      </c>
      <c r="F41" s="137"/>
      <c r="G41" s="137"/>
      <c r="H41" s="138">
        <f>SUM(H40,H36,H32,H28)</f>
        <v>56167.61</v>
      </c>
      <c r="I41" s="138">
        <f>SUM(I40,I36,I32,I28)</f>
        <v>105976.62000000001</v>
      </c>
      <c r="J41" s="137">
        <f t="shared" ref="J41:S41" si="28">SUM(J28+J32+J36+J40)</f>
        <v>56167.608599999992</v>
      </c>
      <c r="K41" s="137">
        <f t="shared" si="28"/>
        <v>105976.62000000001</v>
      </c>
      <c r="L41" s="137">
        <f t="shared" si="28"/>
        <v>162144.2286</v>
      </c>
      <c r="M41" s="137">
        <f t="shared" si="28"/>
        <v>-1.4000000037412974E-3</v>
      </c>
      <c r="N41" s="137">
        <f t="shared" si="28"/>
        <v>-9.0949470177292824E-13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E41+'2011'!E40</f>
        <v>22943.18</v>
      </c>
      <c r="F42" s="114"/>
      <c r="G42" s="114"/>
      <c r="H42" s="114">
        <f>H41+'2011'!H40</f>
        <v>109438.98000000001</v>
      </c>
      <c r="I42" s="114">
        <f>I41+'2011'!I40</f>
        <v>139480.62</v>
      </c>
      <c r="J42" s="114">
        <f>J41+'2011'!J40</f>
        <v>109438.96859999999</v>
      </c>
      <c r="K42" s="114">
        <f>K41+'2011'!K40</f>
        <v>139480.62</v>
      </c>
      <c r="L42" s="114">
        <f>L41+'2011'!L40</f>
        <v>248919.58859999999</v>
      </c>
      <c r="M42" s="114">
        <f>M41+'2011'!M40</f>
        <v>-1.1400000009416544E-2</v>
      </c>
      <c r="N42" s="114">
        <f>N41+'2011'!N40</f>
        <v>-1.8189894035458565E-12</v>
      </c>
      <c r="O42" s="114">
        <f>O41+'2011'!O40</f>
        <v>0</v>
      </c>
      <c r="P42" s="114">
        <f>P41+'2011'!P40</f>
        <v>0</v>
      </c>
      <c r="Q42" s="114">
        <f>Q41+'2011'!Q40</f>
        <v>0</v>
      </c>
      <c r="R42" s="114">
        <f>R41+'2011'!R40</f>
        <v>0</v>
      </c>
      <c r="S42" s="114">
        <f>S41+'2011'!S40</f>
        <v>0</v>
      </c>
      <c r="T42" s="116"/>
    </row>
    <row r="43" spans="1:20" ht="12.75" customHeight="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113.42</v>
      </c>
      <c r="F43" s="95">
        <v>4.7699999999999996</v>
      </c>
      <c r="G43" s="95">
        <v>9</v>
      </c>
      <c r="H43" s="97">
        <v>541.01</v>
      </c>
      <c r="I43" s="182">
        <v>1020.78</v>
      </c>
      <c r="J43" s="102">
        <f>(E43*F43)</f>
        <v>541.01339999999993</v>
      </c>
      <c r="K43" s="102">
        <f>(E43*G43)</f>
        <v>1020.78</v>
      </c>
      <c r="L43" s="96">
        <f>SUM(J43,K43)</f>
        <v>1561.7934</v>
      </c>
      <c r="M43" s="103">
        <f>SUM(J43-H43)</f>
        <v>3.399999999942338E-3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57"/>
      <c r="B44" s="260"/>
      <c r="C44" s="268"/>
      <c r="D44" s="118" t="s">
        <v>9</v>
      </c>
      <c r="E44" s="120">
        <v>91.56</v>
      </c>
      <c r="F44" s="95">
        <v>4.7699999999999996</v>
      </c>
      <c r="G44" s="95">
        <v>9</v>
      </c>
      <c r="H44" s="97">
        <v>436.74</v>
      </c>
      <c r="I44" s="182">
        <v>824.04</v>
      </c>
      <c r="J44" s="102">
        <f>(E44*F44)</f>
        <v>436.74119999999999</v>
      </c>
      <c r="K44" s="102">
        <f t="shared" ref="K44:K45" si="29">(E44*G44)</f>
        <v>824.04</v>
      </c>
      <c r="L44" s="96">
        <f>SUM(J44,K44)</f>
        <v>1260.7811999999999</v>
      </c>
      <c r="M44" s="103">
        <f t="shared" ref="M44:M45" si="30">SUM(J44-H44)</f>
        <v>1.1999999999829924E-3</v>
      </c>
      <c r="N44" s="103">
        <f t="shared" ref="N44:N45" si="31">SUM(K44-I44)</f>
        <v>0</v>
      </c>
      <c r="O44" s="102"/>
      <c r="P44" s="102"/>
      <c r="Q44" s="103"/>
      <c r="R44" s="103"/>
      <c r="S44" s="103"/>
      <c r="T44" s="104"/>
    </row>
    <row r="45" spans="1:20" x14ac:dyDescent="0.2">
      <c r="A45" s="257"/>
      <c r="B45" s="260"/>
      <c r="C45" s="268"/>
      <c r="D45" s="118" t="s">
        <v>10</v>
      </c>
      <c r="E45" s="120">
        <v>180.5</v>
      </c>
      <c r="F45" s="95">
        <v>4.7699999999999996</v>
      </c>
      <c r="G45" s="95">
        <v>9</v>
      </c>
      <c r="H45" s="97">
        <v>860.99</v>
      </c>
      <c r="I45" s="182">
        <v>1624.5</v>
      </c>
      <c r="J45" s="102">
        <f>(E45*F45)</f>
        <v>860.9849999999999</v>
      </c>
      <c r="K45" s="102">
        <f t="shared" si="29"/>
        <v>1624.5</v>
      </c>
      <c r="L45" s="96">
        <f>SUM(J45,K45)</f>
        <v>2485.4849999999997</v>
      </c>
      <c r="M45" s="103">
        <f t="shared" si="30"/>
        <v>-5.0000000001091394E-3</v>
      </c>
      <c r="N45" s="103">
        <f t="shared" si="31"/>
        <v>0</v>
      </c>
      <c r="O45" s="102"/>
      <c r="P45" s="102"/>
      <c r="Q45" s="103"/>
      <c r="R45" s="103"/>
      <c r="S45" s="103"/>
      <c r="T45" s="104"/>
    </row>
    <row r="46" spans="1:20" ht="24" x14ac:dyDescent="0.2">
      <c r="A46" s="257"/>
      <c r="B46" s="260"/>
      <c r="C46" s="268"/>
      <c r="D46" s="105" t="s">
        <v>52</v>
      </c>
      <c r="E46" s="106">
        <f>SUM(E43,E44,E45)</f>
        <v>385.48</v>
      </c>
      <c r="F46" s="106"/>
      <c r="G46" s="106"/>
      <c r="H46" s="107">
        <f>SUM(H43:H45)</f>
        <v>1838.74</v>
      </c>
      <c r="I46" s="107">
        <f>SUM(I43:I45)</f>
        <v>3469.3199999999997</v>
      </c>
      <c r="J46" s="106">
        <f t="shared" ref="J46:S46" si="32">SUM(J43,J44,J45)</f>
        <v>1838.7395999999999</v>
      </c>
      <c r="K46" s="106">
        <f t="shared" si="32"/>
        <v>3469.3199999999997</v>
      </c>
      <c r="L46" s="106">
        <f t="shared" si="32"/>
        <v>5308.0595999999996</v>
      </c>
      <c r="M46" s="106">
        <f t="shared" si="32"/>
        <v>-4.0000000018380888E-4</v>
      </c>
      <c r="N46" s="106">
        <f t="shared" si="32"/>
        <v>0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57"/>
      <c r="B47" s="260"/>
      <c r="C47" s="268"/>
      <c r="D47" s="118" t="s">
        <v>11</v>
      </c>
      <c r="E47" s="97">
        <v>139.47999999999999</v>
      </c>
      <c r="F47" s="95">
        <v>4.7699999999999996</v>
      </c>
      <c r="G47" s="95">
        <v>9</v>
      </c>
      <c r="H47" s="97">
        <v>665.32</v>
      </c>
      <c r="I47" s="182">
        <v>1255.32</v>
      </c>
      <c r="J47" s="102">
        <f>(E47*F47)</f>
        <v>665.31959999999992</v>
      </c>
      <c r="K47" s="102">
        <f>(E47*G47)</f>
        <v>1255.32</v>
      </c>
      <c r="L47" s="96">
        <f>SUM(J47,K47)</f>
        <v>1920.6396</v>
      </c>
      <c r="M47" s="103">
        <f>SUM(J47-H47)</f>
        <v>-4.0000000012696546E-4</v>
      </c>
      <c r="N47" s="103">
        <f>SUM(K47-I47)</f>
        <v>0</v>
      </c>
      <c r="O47" s="102"/>
      <c r="P47" s="102"/>
      <c r="Q47" s="103"/>
      <c r="R47" s="103"/>
      <c r="S47" s="103"/>
      <c r="T47" s="104"/>
    </row>
    <row r="48" spans="1:20" x14ac:dyDescent="0.2">
      <c r="A48" s="257"/>
      <c r="B48" s="260"/>
      <c r="C48" s="268"/>
      <c r="D48" s="118" t="s">
        <v>12</v>
      </c>
      <c r="E48" s="119">
        <v>147.58000000000001</v>
      </c>
      <c r="F48" s="95">
        <v>4.7699999999999996</v>
      </c>
      <c r="G48" s="95">
        <v>9</v>
      </c>
      <c r="H48" s="97">
        <v>703.96</v>
      </c>
      <c r="I48" s="182">
        <v>1328.22</v>
      </c>
      <c r="J48" s="102">
        <f>(E48*F48)</f>
        <v>703.95659999999998</v>
      </c>
      <c r="K48" s="102">
        <f t="shared" ref="K48:K49" si="33">(E48*G48)</f>
        <v>1328.22</v>
      </c>
      <c r="L48" s="96">
        <f>SUM(J48,K48)</f>
        <v>2032.1766</v>
      </c>
      <c r="M48" s="103">
        <f t="shared" ref="M48:M49" si="34">SUM(J48-H48)</f>
        <v>-3.4000000000560249E-3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57"/>
      <c r="B49" s="260"/>
      <c r="C49" s="268"/>
      <c r="D49" s="118" t="s">
        <v>13</v>
      </c>
      <c r="E49" s="119">
        <v>124.18</v>
      </c>
      <c r="F49" s="95">
        <v>4.7699999999999996</v>
      </c>
      <c r="G49" s="95">
        <v>9</v>
      </c>
      <c r="H49" s="97">
        <v>592.34</v>
      </c>
      <c r="I49" s="182">
        <v>1117.6199999999999</v>
      </c>
      <c r="J49" s="102">
        <f>(E49*F49)</f>
        <v>592.33859999999993</v>
      </c>
      <c r="K49" s="102">
        <f t="shared" si="33"/>
        <v>1117.6200000000001</v>
      </c>
      <c r="L49" s="96">
        <f>SUM(J49,K49)</f>
        <v>1709.9585999999999</v>
      </c>
      <c r="M49" s="103">
        <f t="shared" si="34"/>
        <v>-1.4000000001033186E-3</v>
      </c>
      <c r="N49" s="103">
        <f t="shared" si="35"/>
        <v>2.2737367544323206E-13</v>
      </c>
      <c r="O49" s="102"/>
      <c r="P49" s="102"/>
      <c r="Q49" s="103"/>
      <c r="R49" s="103"/>
      <c r="S49" s="103"/>
      <c r="T49" s="104"/>
    </row>
    <row r="50" spans="1:20" ht="24" x14ac:dyDescent="0.2">
      <c r="A50" s="257"/>
      <c r="B50" s="260"/>
      <c r="C50" s="268"/>
      <c r="D50" s="105" t="s">
        <v>53</v>
      </c>
      <c r="E50" s="106">
        <f>SUM(E47,E48,E49)</f>
        <v>411.24</v>
      </c>
      <c r="F50" s="106"/>
      <c r="G50" s="106"/>
      <c r="H50" s="107">
        <f>SUM(H47:H49)</f>
        <v>1961.6200000000003</v>
      </c>
      <c r="I50" s="107">
        <f>SUM(I47:I49)</f>
        <v>3701.16</v>
      </c>
      <c r="J50" s="106">
        <f t="shared" ref="J50:S50" si="36">SUM(J47,J48,J49)</f>
        <v>1961.6147999999998</v>
      </c>
      <c r="K50" s="106">
        <f t="shared" si="36"/>
        <v>3701.16</v>
      </c>
      <c r="L50" s="106">
        <f t="shared" si="36"/>
        <v>5662.7748000000001</v>
      </c>
      <c r="M50" s="106">
        <f t="shared" si="36"/>
        <v>-5.2000000002863089E-3</v>
      </c>
      <c r="N50" s="106">
        <f t="shared" si="36"/>
        <v>2.2737367544323206E-13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57"/>
      <c r="B51" s="260"/>
      <c r="C51" s="268"/>
      <c r="D51" s="118" t="s">
        <v>14</v>
      </c>
      <c r="E51" s="119">
        <v>142.68</v>
      </c>
      <c r="F51" s="95">
        <v>4.7699999999999996</v>
      </c>
      <c r="G51" s="95">
        <v>9</v>
      </c>
      <c r="H51" s="97">
        <v>680.58</v>
      </c>
      <c r="I51" s="182">
        <v>1284.1199999999999</v>
      </c>
      <c r="J51" s="102">
        <f>(E51*F51)</f>
        <v>680.58359999999993</v>
      </c>
      <c r="K51" s="102">
        <f>(E51*G51)</f>
        <v>1284.1200000000001</v>
      </c>
      <c r="L51" s="96">
        <f>SUM(J51,K51)</f>
        <v>1964.7036000000001</v>
      </c>
      <c r="M51" s="103">
        <f>SUM(J51-H51)</f>
        <v>3.5999999998921339E-3</v>
      </c>
      <c r="N51" s="103">
        <f>SUM(K51-I51)</f>
        <v>2.2737367544323206E-13</v>
      </c>
      <c r="O51" s="102"/>
      <c r="P51" s="102"/>
      <c r="Q51" s="103"/>
      <c r="R51" s="103"/>
      <c r="S51" s="103"/>
      <c r="T51" s="104"/>
    </row>
    <row r="52" spans="1:20" x14ac:dyDescent="0.2">
      <c r="A52" s="257"/>
      <c r="B52" s="260"/>
      <c r="C52" s="268"/>
      <c r="D52" s="118" t="s">
        <v>15</v>
      </c>
      <c r="E52" s="119">
        <v>140.5</v>
      </c>
      <c r="F52" s="95">
        <v>4.7699999999999996</v>
      </c>
      <c r="G52" s="95">
        <v>9</v>
      </c>
      <c r="H52" s="97">
        <v>670.19</v>
      </c>
      <c r="I52" s="182">
        <v>1264.5</v>
      </c>
      <c r="J52" s="102">
        <f>(E52*F52)</f>
        <v>670.18499999999995</v>
      </c>
      <c r="K52" s="102">
        <f t="shared" ref="K52:K53" si="37">(E52*G52)</f>
        <v>1264.5</v>
      </c>
      <c r="L52" s="96">
        <f>SUM(J52,K52)</f>
        <v>1934.6849999999999</v>
      </c>
      <c r="M52" s="103">
        <f t="shared" ref="M52:M53" si="38">SUM(J52-H52)</f>
        <v>-5.0000000001091394E-3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57"/>
      <c r="B53" s="260"/>
      <c r="C53" s="268"/>
      <c r="D53" s="118" t="s">
        <v>16</v>
      </c>
      <c r="E53" s="120">
        <v>145.26</v>
      </c>
      <c r="F53" s="95">
        <v>4.7699999999999996</v>
      </c>
      <c r="G53" s="95">
        <v>9</v>
      </c>
      <c r="H53" s="97">
        <v>692.89</v>
      </c>
      <c r="I53" s="182">
        <v>1307.3399999999999</v>
      </c>
      <c r="J53" s="102">
        <f>(E53*F53)</f>
        <v>692.89019999999994</v>
      </c>
      <c r="K53" s="102">
        <f t="shared" si="37"/>
        <v>1307.3399999999999</v>
      </c>
      <c r="L53" s="96">
        <f>SUM(J53,K53)</f>
        <v>2000.2302</v>
      </c>
      <c r="M53" s="103">
        <f t="shared" si="38"/>
        <v>1.9999999994979589E-4</v>
      </c>
      <c r="N53" s="103">
        <f t="shared" si="39"/>
        <v>0</v>
      </c>
      <c r="O53" s="102"/>
      <c r="P53" s="102"/>
      <c r="Q53" s="103"/>
      <c r="R53" s="103"/>
      <c r="S53" s="103"/>
      <c r="T53" s="104"/>
    </row>
    <row r="54" spans="1:20" ht="24" x14ac:dyDescent="0.2">
      <c r="A54" s="257"/>
      <c r="B54" s="260"/>
      <c r="C54" s="268"/>
      <c r="D54" s="105" t="s">
        <v>54</v>
      </c>
      <c r="E54" s="106">
        <f>SUM(E51,E52,E53)</f>
        <v>428.44</v>
      </c>
      <c r="F54" s="106"/>
      <c r="G54" s="106"/>
      <c r="H54" s="107">
        <f>SUM(H51:H53)</f>
        <v>2043.6599999999999</v>
      </c>
      <c r="I54" s="107">
        <f>SUM(I51:I53)</f>
        <v>3855.96</v>
      </c>
      <c r="J54" s="106">
        <f t="shared" ref="J54:S54" si="40">SUM(J51,J52,J53)</f>
        <v>2043.6587999999997</v>
      </c>
      <c r="K54" s="106">
        <f t="shared" si="40"/>
        <v>3855.96</v>
      </c>
      <c r="L54" s="106">
        <f t="shared" si="40"/>
        <v>5899.6188000000002</v>
      </c>
      <c r="M54" s="106">
        <f t="shared" si="40"/>
        <v>-1.2000000002672095E-3</v>
      </c>
      <c r="N54" s="106">
        <f t="shared" si="40"/>
        <v>2.2737367544323206E-13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57"/>
      <c r="B55" s="260"/>
      <c r="C55" s="268"/>
      <c r="D55" s="118" t="s">
        <v>17</v>
      </c>
      <c r="E55" s="119">
        <v>178.56</v>
      </c>
      <c r="F55" s="95">
        <v>4.7699999999999996</v>
      </c>
      <c r="G55" s="95">
        <v>9</v>
      </c>
      <c r="H55" s="97">
        <v>851.73</v>
      </c>
      <c r="I55" s="182">
        <v>1607.04</v>
      </c>
      <c r="J55" s="102">
        <f>(E55*F55)</f>
        <v>851.73119999999994</v>
      </c>
      <c r="K55" s="102">
        <f>(E55*G55)</f>
        <v>1607.04</v>
      </c>
      <c r="L55" s="96">
        <f t="shared" ref="L55:L63" si="41">SUM(J55,K55)</f>
        <v>2458.7712000000001</v>
      </c>
      <c r="M55" s="103">
        <f>SUM(J55-H55)</f>
        <v>1.199999999926149E-3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57"/>
      <c r="B56" s="260"/>
      <c r="C56" s="268"/>
      <c r="D56" s="118" t="s">
        <v>18</v>
      </c>
      <c r="E56" s="119">
        <v>174.38</v>
      </c>
      <c r="F56" s="95">
        <v>4.7699999999999996</v>
      </c>
      <c r="G56" s="95">
        <v>9</v>
      </c>
      <c r="H56" s="97">
        <v>831.79</v>
      </c>
      <c r="I56" s="182">
        <v>1569.42</v>
      </c>
      <c r="J56" s="102">
        <f>(E56*F56)</f>
        <v>831.79259999999988</v>
      </c>
      <c r="K56" s="102">
        <f t="shared" ref="K56:K57" si="42">(E56*G56)</f>
        <v>1569.42</v>
      </c>
      <c r="L56" s="96">
        <f t="shared" si="41"/>
        <v>2401.2125999999998</v>
      </c>
      <c r="M56" s="103">
        <f t="shared" ref="M56:M57" si="43">SUM(J56-H56)</f>
        <v>2.5999999999157808E-3</v>
      </c>
      <c r="N56" s="103">
        <f t="shared" ref="N56:N57" si="44">SUM(K56-I56)</f>
        <v>0</v>
      </c>
      <c r="O56" s="102"/>
      <c r="P56" s="102"/>
      <c r="Q56" s="103"/>
      <c r="R56" s="103"/>
      <c r="S56" s="103"/>
      <c r="T56" s="104"/>
    </row>
    <row r="57" spans="1:20" x14ac:dyDescent="0.2">
      <c r="A57" s="258"/>
      <c r="B57" s="266"/>
      <c r="C57" s="269"/>
      <c r="D57" s="118" t="s">
        <v>19</v>
      </c>
      <c r="E57" s="120">
        <v>123.68</v>
      </c>
      <c r="F57" s="95">
        <v>4.7699999999999996</v>
      </c>
      <c r="G57" s="95">
        <v>9</v>
      </c>
      <c r="H57" s="97">
        <v>589.95000000000005</v>
      </c>
      <c r="I57" s="182">
        <v>1113.1199999999999</v>
      </c>
      <c r="J57" s="102">
        <f>(E57*F57)</f>
        <v>589.95359999999994</v>
      </c>
      <c r="K57" s="102">
        <f t="shared" si="42"/>
        <v>1113.1200000000001</v>
      </c>
      <c r="L57" s="96">
        <f t="shared" si="41"/>
        <v>1703.0736000000002</v>
      </c>
      <c r="M57" s="103">
        <f t="shared" si="43"/>
        <v>3.5999999998921339E-3</v>
      </c>
      <c r="N57" s="103">
        <f t="shared" si="44"/>
        <v>2.2737367544323206E-13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476.62</v>
      </c>
      <c r="F58" s="106"/>
      <c r="G58" s="106"/>
      <c r="H58" s="107">
        <f>SUM(H55:H57)</f>
        <v>2273.4700000000003</v>
      </c>
      <c r="I58" s="107">
        <f>SUM(I55:I57)</f>
        <v>4289.58</v>
      </c>
      <c r="J58" s="106">
        <f t="shared" ref="J58:S58" si="45">SUM(J55,J56,J57)</f>
        <v>2273.4773999999998</v>
      </c>
      <c r="K58" s="106">
        <f t="shared" si="45"/>
        <v>4289.58</v>
      </c>
      <c r="L58" s="106">
        <f t="shared" si="45"/>
        <v>6563.0573999999997</v>
      </c>
      <c r="M58" s="106">
        <f t="shared" si="45"/>
        <v>7.3999999997340637E-3</v>
      </c>
      <c r="N58" s="106">
        <f t="shared" si="45"/>
        <v>2.2737367544323206E-13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1701.7800000000002</v>
      </c>
      <c r="F59" s="137"/>
      <c r="G59" s="137"/>
      <c r="H59" s="138">
        <f>SUM(H58,H54,H50,H46)</f>
        <v>8117.49</v>
      </c>
      <c r="I59" s="138">
        <f>SUM(I58,I54,I50,I46)</f>
        <v>15316.02</v>
      </c>
      <c r="J59" s="137">
        <f t="shared" ref="J59:S59" si="46">SUM(J46+J50+J54+J58)</f>
        <v>8117.4905999999992</v>
      </c>
      <c r="K59" s="137">
        <f t="shared" si="46"/>
        <v>15316.019999999999</v>
      </c>
      <c r="L59" s="137">
        <f t="shared" si="46"/>
        <v>23433.510600000001</v>
      </c>
      <c r="M59" s="137">
        <f t="shared" si="46"/>
        <v>5.9999999899673639E-4</v>
      </c>
      <c r="N59" s="137">
        <f t="shared" si="46"/>
        <v>6.8212102632969618E-13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E59+'2011'!E57</f>
        <v>3019.76</v>
      </c>
      <c r="F60" s="114"/>
      <c r="G60" s="114"/>
      <c r="H60" s="114">
        <f>H59+'2011'!H57</f>
        <v>14404.27</v>
      </c>
      <c r="I60" s="114">
        <f>I59+'2011'!I57</f>
        <v>19269.96</v>
      </c>
      <c r="J60" s="114">
        <f>J59+'2011'!J57</f>
        <v>14404.255199999998</v>
      </c>
      <c r="K60" s="114">
        <f>K59+'2011'!K57</f>
        <v>19269.96</v>
      </c>
      <c r="L60" s="114">
        <f>L59+'2011'!L57</f>
        <v>33674.215199999999</v>
      </c>
      <c r="M60" s="114">
        <f>M59+'2011'!M57</f>
        <v>-1.4800000001457647E-2</v>
      </c>
      <c r="N60" s="114">
        <f>N59+'2011'!N57</f>
        <v>6.8212102632969618E-13</v>
      </c>
      <c r="O60" s="114">
        <f>O59+'2011'!O57</f>
        <v>0</v>
      </c>
      <c r="P60" s="114">
        <f>P59+'2011'!P57</f>
        <v>0</v>
      </c>
      <c r="Q60" s="114">
        <f>Q59+'2011'!Q57</f>
        <v>0</v>
      </c>
      <c r="R60" s="114">
        <f>R59+'2011'!R57</f>
        <v>0</v>
      </c>
      <c r="S60" s="114">
        <f>S59+'2011'!S57</f>
        <v>0</v>
      </c>
      <c r="T60" s="116"/>
    </row>
    <row r="61" spans="1:20" ht="12.75" customHeight="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371.48</v>
      </c>
      <c r="F61" s="95">
        <v>4.7699999999999996</v>
      </c>
      <c r="G61" s="95">
        <v>9</v>
      </c>
      <c r="H61" s="97">
        <v>1771.96</v>
      </c>
      <c r="I61" s="182">
        <v>3343.32</v>
      </c>
      <c r="J61" s="102">
        <f>(E61*F61)</f>
        <v>1771.9595999999999</v>
      </c>
      <c r="K61" s="102">
        <f>(E61*G61)</f>
        <v>3343.32</v>
      </c>
      <c r="L61" s="96">
        <f t="shared" si="41"/>
        <v>5115.2795999999998</v>
      </c>
      <c r="M61" s="103">
        <f>SUM(J61-H61)</f>
        <v>-4.0000000012696546E-4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71"/>
      <c r="B62" s="260"/>
      <c r="C62" s="264"/>
      <c r="D62" s="118" t="s">
        <v>9</v>
      </c>
      <c r="E62" s="120">
        <v>302.12</v>
      </c>
      <c r="F62" s="95">
        <v>4.7699999999999996</v>
      </c>
      <c r="G62" s="95">
        <v>9</v>
      </c>
      <c r="H62" s="97">
        <v>1441.11</v>
      </c>
      <c r="I62" s="182">
        <v>2719.08</v>
      </c>
      <c r="J62" s="102">
        <f>(E62*F62)</f>
        <v>1441.1124</v>
      </c>
      <c r="K62" s="102">
        <f t="shared" ref="K62:K63" si="47">(E62*G62)</f>
        <v>2719.08</v>
      </c>
      <c r="L62" s="96">
        <f t="shared" si="41"/>
        <v>4160.1923999999999</v>
      </c>
      <c r="M62" s="103">
        <f t="shared" ref="M62:M63" si="48">SUM(J62-H62)</f>
        <v>2.4000000000796717E-3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71"/>
      <c r="B63" s="260"/>
      <c r="C63" s="264"/>
      <c r="D63" s="118" t="s">
        <v>10</v>
      </c>
      <c r="E63" s="120">
        <v>484.44</v>
      </c>
      <c r="F63" s="95">
        <v>4.7699999999999996</v>
      </c>
      <c r="G63" s="95">
        <v>9</v>
      </c>
      <c r="H63" s="97">
        <v>2310.7800000000002</v>
      </c>
      <c r="I63" s="182">
        <v>4359.96</v>
      </c>
      <c r="J63" s="102">
        <f>(E63*F63)</f>
        <v>2310.7787999999996</v>
      </c>
      <c r="K63" s="102">
        <f t="shared" si="47"/>
        <v>4359.96</v>
      </c>
      <c r="L63" s="96">
        <f t="shared" si="41"/>
        <v>6670.7387999999992</v>
      </c>
      <c r="M63" s="103">
        <f t="shared" si="48"/>
        <v>-1.2000000006082701E-3</v>
      </c>
      <c r="N63" s="103">
        <f t="shared" si="49"/>
        <v>0</v>
      </c>
      <c r="O63" s="102"/>
      <c r="P63" s="102"/>
      <c r="Q63" s="103"/>
      <c r="R63" s="103"/>
      <c r="S63" s="103"/>
      <c r="T63" s="104"/>
    </row>
    <row r="64" spans="1:20" ht="24" x14ac:dyDescent="0.2">
      <c r="A64" s="271"/>
      <c r="B64" s="260"/>
      <c r="C64" s="264"/>
      <c r="D64" s="105" t="s">
        <v>52</v>
      </c>
      <c r="E64" s="106">
        <f>SUM(E61,E62,E63)</f>
        <v>1158.04</v>
      </c>
      <c r="F64" s="106"/>
      <c r="G64" s="106"/>
      <c r="H64" s="107">
        <f>SUM(H61:H63)</f>
        <v>5523.85</v>
      </c>
      <c r="I64" s="107">
        <f>SUM(I61:I63)</f>
        <v>10422.36</v>
      </c>
      <c r="J64" s="106">
        <f t="shared" ref="J64:S64" si="50">SUM(J61,J62,J63)</f>
        <v>5523.8508000000002</v>
      </c>
      <c r="K64" s="106">
        <f t="shared" si="50"/>
        <v>10422.36</v>
      </c>
      <c r="L64" s="106">
        <f t="shared" si="50"/>
        <v>15946.210799999999</v>
      </c>
      <c r="M64" s="106">
        <f t="shared" si="50"/>
        <v>7.9999999934443622E-4</v>
      </c>
      <c r="N64" s="106">
        <f t="shared" si="50"/>
        <v>0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71"/>
      <c r="B65" s="260"/>
      <c r="C65" s="264"/>
      <c r="D65" s="118" t="s">
        <v>11</v>
      </c>
      <c r="E65" s="119">
        <v>243.18</v>
      </c>
      <c r="F65" s="95">
        <v>4.7699999999999996</v>
      </c>
      <c r="G65" s="95">
        <v>9</v>
      </c>
      <c r="H65" s="97">
        <v>1159.97</v>
      </c>
      <c r="I65" s="182">
        <v>2188.62</v>
      </c>
      <c r="J65" s="102">
        <f>(E65*F65)</f>
        <v>1159.9685999999999</v>
      </c>
      <c r="K65" s="102">
        <f>(E65*G65)</f>
        <v>2188.62</v>
      </c>
      <c r="L65" s="96">
        <f>SUM(J65,K65)</f>
        <v>3348.5886</v>
      </c>
      <c r="M65" s="103">
        <f>SUM(J65-H65)</f>
        <v>-1.4000000001033186E-3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71"/>
      <c r="B66" s="260"/>
      <c r="C66" s="264"/>
      <c r="D66" s="118" t="s">
        <v>12</v>
      </c>
      <c r="E66" s="119">
        <v>276.27999999999997</v>
      </c>
      <c r="F66" s="95">
        <v>4.7699999999999996</v>
      </c>
      <c r="G66" s="95">
        <v>9</v>
      </c>
      <c r="H66" s="97">
        <v>1317.86</v>
      </c>
      <c r="I66" s="182">
        <v>2486.52</v>
      </c>
      <c r="J66" s="102">
        <f>(E66*F66)</f>
        <v>1317.8555999999996</v>
      </c>
      <c r="K66" s="102">
        <f t="shared" ref="K66:K67" si="51">(E66*G66)</f>
        <v>2486.5199999999995</v>
      </c>
      <c r="L66" s="96">
        <f>SUM(J66,K66)</f>
        <v>3804.3755999999994</v>
      </c>
      <c r="M66" s="103">
        <f t="shared" ref="M66:M67" si="52">SUM(J66-H66)</f>
        <v>-4.4000000002597517E-3</v>
      </c>
      <c r="N66" s="103">
        <f t="shared" ref="N66:N67" si="53">SUM(K66-I66)</f>
        <v>-4.5474735088646412E-13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71"/>
      <c r="B67" s="260"/>
      <c r="C67" s="264"/>
      <c r="D67" s="118" t="s">
        <v>13</v>
      </c>
      <c r="E67" s="119">
        <v>268.22000000000003</v>
      </c>
      <c r="F67" s="95">
        <v>4.7699999999999996</v>
      </c>
      <c r="G67" s="95">
        <v>9</v>
      </c>
      <c r="H67" s="97">
        <v>1279.4100000000001</v>
      </c>
      <c r="I67" s="182">
        <v>2413.98</v>
      </c>
      <c r="J67" s="102">
        <f>(E67*F67)</f>
        <v>1279.4094</v>
      </c>
      <c r="K67" s="102">
        <f t="shared" si="51"/>
        <v>2413.9800000000005</v>
      </c>
      <c r="L67" s="96">
        <f>SUM(J67,K67)</f>
        <v>3693.3894000000005</v>
      </c>
      <c r="M67" s="103">
        <f t="shared" si="52"/>
        <v>-6.0000000007676135E-4</v>
      </c>
      <c r="N67" s="103">
        <f t="shared" si="53"/>
        <v>4.5474735088646412E-13</v>
      </c>
      <c r="O67" s="102"/>
      <c r="P67" s="102"/>
      <c r="Q67" s="103"/>
      <c r="R67" s="103"/>
      <c r="S67" s="103"/>
      <c r="T67" s="104"/>
    </row>
    <row r="68" spans="1:20" ht="24" x14ac:dyDescent="0.2">
      <c r="A68" s="271"/>
      <c r="B68" s="260"/>
      <c r="C68" s="264"/>
      <c r="D68" s="105" t="s">
        <v>53</v>
      </c>
      <c r="E68" s="106">
        <f>SUM(E65,E66,E67)</f>
        <v>787.68000000000006</v>
      </c>
      <c r="F68" s="106"/>
      <c r="G68" s="106"/>
      <c r="H68" s="107">
        <f>SUM(H65:H67)</f>
        <v>3757.24</v>
      </c>
      <c r="I68" s="107">
        <f>SUM(I65:I67)</f>
        <v>7089.119999999999</v>
      </c>
      <c r="J68" s="106">
        <f t="shared" ref="J68:S68" si="54">SUM(J65,J66,J67)</f>
        <v>3757.2335999999996</v>
      </c>
      <c r="K68" s="106">
        <f t="shared" si="54"/>
        <v>7089.12</v>
      </c>
      <c r="L68" s="106">
        <f t="shared" si="54"/>
        <v>10846.3536</v>
      </c>
      <c r="M68" s="106">
        <f t="shared" si="54"/>
        <v>-6.4000000004398316E-3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71"/>
      <c r="B69" s="260"/>
      <c r="C69" s="264"/>
      <c r="D69" s="118" t="s">
        <v>14</v>
      </c>
      <c r="E69" s="119">
        <v>397.88</v>
      </c>
      <c r="F69" s="95">
        <v>4.7699999999999996</v>
      </c>
      <c r="G69" s="95">
        <v>9</v>
      </c>
      <c r="H69" s="97">
        <v>1897.89</v>
      </c>
      <c r="I69" s="182">
        <v>3580.92</v>
      </c>
      <c r="J69" s="102">
        <f>(E69*F69)</f>
        <v>1897.8875999999998</v>
      </c>
      <c r="K69" s="102">
        <f>(E69*G69)</f>
        <v>3580.92</v>
      </c>
      <c r="L69" s="96">
        <f>SUM(J69,K69)</f>
        <v>5478.8076000000001</v>
      </c>
      <c r="M69" s="103">
        <f>SUM(J69-H69)</f>
        <v>-2.4000000003070454E-3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71"/>
      <c r="B70" s="260"/>
      <c r="C70" s="264"/>
      <c r="D70" s="118" t="s">
        <v>15</v>
      </c>
      <c r="E70" s="119">
        <v>461.46</v>
      </c>
      <c r="F70" s="95">
        <v>4.7699999999999996</v>
      </c>
      <c r="G70" s="95">
        <v>9</v>
      </c>
      <c r="H70" s="97">
        <v>2201.16</v>
      </c>
      <c r="I70" s="182">
        <v>4153.1400000000003</v>
      </c>
      <c r="J70" s="102">
        <f>(E70*F70)</f>
        <v>2201.1641999999997</v>
      </c>
      <c r="K70" s="102">
        <f t="shared" ref="K70:K71" si="55">(E70*G70)</f>
        <v>4153.1399999999994</v>
      </c>
      <c r="L70" s="96">
        <f>SUM(J70,K70)</f>
        <v>6354.3041999999987</v>
      </c>
      <c r="M70" s="103">
        <f t="shared" ref="M70:M71" si="56">SUM(J70-H70)</f>
        <v>4.1999999998552084E-3</v>
      </c>
      <c r="N70" s="103">
        <f t="shared" ref="N70:N71" si="57">SUM(K70-I70)</f>
        <v>-9.0949470177292824E-13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71"/>
      <c r="B71" s="260"/>
      <c r="C71" s="264"/>
      <c r="D71" s="118" t="s">
        <v>16</v>
      </c>
      <c r="E71" s="120">
        <v>342.7</v>
      </c>
      <c r="F71" s="95">
        <v>4.7699999999999996</v>
      </c>
      <c r="G71" s="95">
        <v>9</v>
      </c>
      <c r="H71" s="97">
        <v>1634.68</v>
      </c>
      <c r="I71" s="182">
        <v>3084.3</v>
      </c>
      <c r="J71" s="102">
        <f>(E71*F71)</f>
        <v>1634.6789999999999</v>
      </c>
      <c r="K71" s="102">
        <f t="shared" si="55"/>
        <v>3084.2999999999997</v>
      </c>
      <c r="L71" s="96">
        <f>SUM(J71,K71)</f>
        <v>4718.9789999999994</v>
      </c>
      <c r="M71" s="103">
        <f t="shared" si="56"/>
        <v>-1.0000000002037268E-3</v>
      </c>
      <c r="N71" s="103">
        <f t="shared" si="57"/>
        <v>-4.5474735088646412E-13</v>
      </c>
      <c r="O71" s="102"/>
      <c r="P71" s="102"/>
      <c r="Q71" s="103"/>
      <c r="R71" s="103"/>
      <c r="S71" s="103"/>
      <c r="T71" s="104"/>
    </row>
    <row r="72" spans="1:20" ht="24" x14ac:dyDescent="0.2">
      <c r="A72" s="271"/>
      <c r="B72" s="260"/>
      <c r="C72" s="264"/>
      <c r="D72" s="105" t="s">
        <v>54</v>
      </c>
      <c r="E72" s="106">
        <f>SUM(E69,E70,E71)</f>
        <v>1202.04</v>
      </c>
      <c r="F72" s="106"/>
      <c r="G72" s="106"/>
      <c r="H72" s="107">
        <f>SUM(H69:H71)</f>
        <v>5733.7300000000005</v>
      </c>
      <c r="I72" s="107">
        <f>SUM(I69:I71)</f>
        <v>10818.36</v>
      </c>
      <c r="J72" s="106">
        <f t="shared" ref="J72:S72" si="58">SUM(J69,J70,J71)</f>
        <v>5733.7307999999994</v>
      </c>
      <c r="K72" s="106">
        <f t="shared" si="58"/>
        <v>10818.359999999999</v>
      </c>
      <c r="L72" s="106">
        <f t="shared" si="58"/>
        <v>16552.090799999998</v>
      </c>
      <c r="M72" s="106">
        <f t="shared" si="58"/>
        <v>7.9999999934443622E-4</v>
      </c>
      <c r="N72" s="106">
        <f t="shared" si="58"/>
        <v>-1.3642420526593924E-12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71"/>
      <c r="B73" s="260"/>
      <c r="C73" s="264"/>
      <c r="D73" s="118" t="s">
        <v>17</v>
      </c>
      <c r="E73" s="119">
        <v>486.08</v>
      </c>
      <c r="F73" s="95">
        <v>4.7699999999999996</v>
      </c>
      <c r="G73" s="95">
        <v>9</v>
      </c>
      <c r="H73" s="97">
        <v>2318.6</v>
      </c>
      <c r="I73" s="182">
        <v>4374.72</v>
      </c>
      <c r="J73" s="102">
        <f>(E73*F73)</f>
        <v>2318.6015999999995</v>
      </c>
      <c r="K73" s="102">
        <f>(E73*G73)</f>
        <v>4374.72</v>
      </c>
      <c r="L73" s="96">
        <f>SUM(J73,K73)</f>
        <v>6693.3215999999993</v>
      </c>
      <c r="M73" s="103">
        <f>SUM(J73-H73)</f>
        <v>1.5999999995983671E-3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71"/>
      <c r="B74" s="260"/>
      <c r="C74" s="264"/>
      <c r="D74" s="118" t="s">
        <v>18</v>
      </c>
      <c r="E74" s="119">
        <v>503.54</v>
      </c>
      <c r="F74" s="95">
        <v>4.7699999999999996</v>
      </c>
      <c r="G74" s="95">
        <v>9</v>
      </c>
      <c r="H74" s="97">
        <v>2401.89</v>
      </c>
      <c r="I74" s="182">
        <v>4531.8599999999997</v>
      </c>
      <c r="J74" s="102">
        <f>(E74*F74)</f>
        <v>2401.8858</v>
      </c>
      <c r="K74" s="102">
        <f t="shared" ref="K74:K75" si="59">(E74*G74)</f>
        <v>4531.8600000000006</v>
      </c>
      <c r="L74" s="96">
        <f>SUM(J74,K74)</f>
        <v>6933.7458000000006</v>
      </c>
      <c r="M74" s="103">
        <f t="shared" ref="M74:M75" si="60">SUM(J74-H74)</f>
        <v>-4.1999999998552084E-3</v>
      </c>
      <c r="N74" s="103">
        <f t="shared" ref="N74:N75" si="61">SUM(K74-I74)</f>
        <v>9.0949470177292824E-13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72"/>
      <c r="B75" s="266"/>
      <c r="C75" s="265"/>
      <c r="D75" s="118" t="s">
        <v>19</v>
      </c>
      <c r="E75" s="120">
        <v>434.18</v>
      </c>
      <c r="F75" s="95">
        <v>4.7699999999999996</v>
      </c>
      <c r="G75" s="95">
        <v>9</v>
      </c>
      <c r="H75" s="97">
        <v>2071.04</v>
      </c>
      <c r="I75" s="182">
        <v>3907.62</v>
      </c>
      <c r="J75" s="102">
        <f>(E75*F75)</f>
        <v>2071.0385999999999</v>
      </c>
      <c r="K75" s="102">
        <f t="shared" si="59"/>
        <v>3907.62</v>
      </c>
      <c r="L75" s="96">
        <f>SUM(J75,K75)</f>
        <v>5978.6585999999998</v>
      </c>
      <c r="M75" s="103">
        <f t="shared" si="60"/>
        <v>-1.4000000001033186E-3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1423.8</v>
      </c>
      <c r="F76" s="106"/>
      <c r="G76" s="106"/>
      <c r="H76" s="107">
        <f>SUM(H73:H75)</f>
        <v>6791.53</v>
      </c>
      <c r="I76" s="107">
        <f>SUM(I73:I75)</f>
        <v>12814.2</v>
      </c>
      <c r="J76" s="106">
        <f t="shared" ref="J76:S76" si="62">SUM(J73,J74,J75)</f>
        <v>6791.5259999999998</v>
      </c>
      <c r="K76" s="106">
        <f t="shared" si="62"/>
        <v>12814.2</v>
      </c>
      <c r="L76" s="106">
        <f t="shared" si="62"/>
        <v>19605.725999999999</v>
      </c>
      <c r="M76" s="106">
        <f t="shared" si="62"/>
        <v>-4.0000000003601599E-3</v>
      </c>
      <c r="N76" s="106">
        <f t="shared" si="62"/>
        <v>9.0949470177292824E-13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4571.5600000000004</v>
      </c>
      <c r="F77" s="137"/>
      <c r="G77" s="137"/>
      <c r="H77" s="138">
        <f>SUM(H76,H72,H68,H64)</f>
        <v>21806.35</v>
      </c>
      <c r="I77" s="138">
        <f>SUM(I76,I72,I68,I64)</f>
        <v>41144.04</v>
      </c>
      <c r="J77" s="137">
        <f t="shared" ref="J77:S77" si="63">SUM(J64+J68+J72+J76)</f>
        <v>21806.341199999999</v>
      </c>
      <c r="K77" s="137">
        <f t="shared" si="63"/>
        <v>41144.039999999994</v>
      </c>
      <c r="L77" s="137">
        <f t="shared" si="63"/>
        <v>62950.381199999989</v>
      </c>
      <c r="M77" s="137">
        <f t="shared" si="63"/>
        <v>-8.8000000021111191E-3</v>
      </c>
      <c r="N77" s="137">
        <f t="shared" si="63"/>
        <v>-4.5474735088646412E-13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E77+'2011'!E74</f>
        <v>11226</v>
      </c>
      <c r="F78" s="114"/>
      <c r="G78" s="114"/>
      <c r="H78" s="114">
        <f>H77+'2011'!H74</f>
        <v>53548.03</v>
      </c>
      <c r="I78" s="114">
        <f>I77+'2011'!I74</f>
        <v>61107.360000000001</v>
      </c>
      <c r="J78" s="114">
        <f>J77+'2011'!J74</f>
        <v>53548.02</v>
      </c>
      <c r="K78" s="114">
        <f>K77+'2011'!K74</f>
        <v>61107.359999999993</v>
      </c>
      <c r="L78" s="114">
        <f>L77+'2011'!L74</f>
        <v>114655.37999999998</v>
      </c>
      <c r="M78" s="114">
        <f>M77+'2011'!M74</f>
        <v>-1.0000000005902621E-2</v>
      </c>
      <c r="N78" s="114">
        <f>N77+'2011'!N74</f>
        <v>-9.0949470177292824E-13</v>
      </c>
      <c r="O78" s="114">
        <f>O77+'2011'!O74</f>
        <v>0</v>
      </c>
      <c r="P78" s="114">
        <f>P77+'2011'!P74</f>
        <v>0</v>
      </c>
      <c r="Q78" s="114">
        <f>Q77+'2011'!Q74</f>
        <v>0</v>
      </c>
      <c r="R78" s="114">
        <f>R77+'2011'!R74</f>
        <v>0</v>
      </c>
      <c r="S78" s="114">
        <f>S77+'2011'!S74</f>
        <v>0</v>
      </c>
      <c r="T78" s="116"/>
    </row>
    <row r="79" spans="1:20" ht="12.75" customHeight="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193.96</v>
      </c>
      <c r="F79" s="95">
        <v>4.7699999999999996</v>
      </c>
      <c r="G79" s="95">
        <v>9</v>
      </c>
      <c r="H79" s="97">
        <v>925.19</v>
      </c>
      <c r="I79" s="182">
        <v>1745.64</v>
      </c>
      <c r="J79" s="102">
        <f>(E79*F79)</f>
        <v>925.18919999999991</v>
      </c>
      <c r="K79" s="102">
        <f>(E79*G79)</f>
        <v>1745.64</v>
      </c>
      <c r="L79" s="96">
        <f>SUM(J79,K79)</f>
        <v>2670.8292000000001</v>
      </c>
      <c r="M79" s="103">
        <f>SUM(J79-H79)</f>
        <v>-8.0000000014024408E-4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71"/>
      <c r="B80" s="260"/>
      <c r="C80" s="264"/>
      <c r="D80" s="118" t="s">
        <v>9</v>
      </c>
      <c r="E80" s="120">
        <v>112.46</v>
      </c>
      <c r="F80" s="95">
        <v>4.7699999999999996</v>
      </c>
      <c r="G80" s="95">
        <v>9</v>
      </c>
      <c r="H80" s="97">
        <v>536.42999999999995</v>
      </c>
      <c r="I80" s="182">
        <v>1012.14</v>
      </c>
      <c r="J80" s="102">
        <f>(E80*F80)</f>
        <v>536.43419999999992</v>
      </c>
      <c r="K80" s="102">
        <f t="shared" ref="K80:K81" si="64">(E80*G80)</f>
        <v>1012.14</v>
      </c>
      <c r="L80" s="96">
        <f>SUM(J80,K80)</f>
        <v>1548.5742</v>
      </c>
      <c r="M80" s="103">
        <f t="shared" ref="M80:M81" si="65">SUM(J80-H80)</f>
        <v>4.1999999999688953E-3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71"/>
      <c r="B81" s="260"/>
      <c r="C81" s="264"/>
      <c r="D81" s="118" t="s">
        <v>10</v>
      </c>
      <c r="E81" s="120">
        <v>266.86</v>
      </c>
      <c r="F81" s="95">
        <v>4.7699999999999996</v>
      </c>
      <c r="G81" s="95">
        <v>9</v>
      </c>
      <c r="H81" s="97">
        <v>1272.92</v>
      </c>
      <c r="I81" s="182">
        <v>2401.7399999999998</v>
      </c>
      <c r="J81" s="102">
        <f>(E81*F81)</f>
        <v>1272.9222</v>
      </c>
      <c r="K81" s="102">
        <f t="shared" si="64"/>
        <v>2401.7400000000002</v>
      </c>
      <c r="L81" s="96">
        <f>SUM(J81,K81)</f>
        <v>3674.6622000000002</v>
      </c>
      <c r="M81" s="103">
        <f t="shared" si="65"/>
        <v>2.1999999999025022E-3</v>
      </c>
      <c r="N81" s="103">
        <f t="shared" si="66"/>
        <v>4.5474735088646412E-13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71"/>
      <c r="B82" s="260"/>
      <c r="C82" s="264"/>
      <c r="D82" s="105" t="s">
        <v>52</v>
      </c>
      <c r="E82" s="106">
        <f>SUM(E79,E80,E81)</f>
        <v>573.28</v>
      </c>
      <c r="F82" s="106"/>
      <c r="G82" s="106"/>
      <c r="H82" s="107">
        <f>SUM(H79:H81)</f>
        <v>2734.54</v>
      </c>
      <c r="I82" s="107">
        <f>SUM(I79:I81)</f>
        <v>5159.5200000000004</v>
      </c>
      <c r="J82" s="106">
        <f t="shared" ref="J82:S82" si="67">SUM(J79,J80,J81)</f>
        <v>2734.5455999999999</v>
      </c>
      <c r="K82" s="106">
        <f t="shared" si="67"/>
        <v>5159.5200000000004</v>
      </c>
      <c r="L82" s="106">
        <f t="shared" si="67"/>
        <v>7894.0655999999999</v>
      </c>
      <c r="M82" s="106">
        <f t="shared" si="67"/>
        <v>5.5999999997311534E-3</v>
      </c>
      <c r="N82" s="106">
        <f t="shared" si="67"/>
        <v>4.5474735088646412E-13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71"/>
      <c r="B83" s="260"/>
      <c r="C83" s="264"/>
      <c r="D83" s="118" t="s">
        <v>11</v>
      </c>
      <c r="E83" s="119">
        <v>320.38</v>
      </c>
      <c r="F83" s="95">
        <v>4.7699999999999996</v>
      </c>
      <c r="G83" s="95">
        <v>9</v>
      </c>
      <c r="H83" s="97">
        <v>1528.21</v>
      </c>
      <c r="I83" s="182">
        <v>2883.42</v>
      </c>
      <c r="J83" s="102">
        <f>(E83*F83)</f>
        <v>1528.2125999999998</v>
      </c>
      <c r="K83" s="102">
        <f>(E83*G83)</f>
        <v>2883.42</v>
      </c>
      <c r="L83" s="96">
        <f>SUM(J83,K83)</f>
        <v>4411.6325999999999</v>
      </c>
      <c r="M83" s="103">
        <f>SUM(J83-H83)</f>
        <v>2.599999999802094E-3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71"/>
      <c r="B84" s="260"/>
      <c r="C84" s="264"/>
      <c r="D84" s="118" t="s">
        <v>12</v>
      </c>
      <c r="E84" s="119">
        <v>244.66</v>
      </c>
      <c r="F84" s="95">
        <v>4.7699999999999996</v>
      </c>
      <c r="G84" s="95">
        <v>9</v>
      </c>
      <c r="H84" s="97">
        <v>1167.03</v>
      </c>
      <c r="I84" s="182">
        <v>2201.94</v>
      </c>
      <c r="J84" s="102">
        <f>(E84*F84)</f>
        <v>1167.0282</v>
      </c>
      <c r="K84" s="102">
        <f t="shared" ref="K84:K85" si="68">(E84*G84)</f>
        <v>2201.94</v>
      </c>
      <c r="L84" s="96">
        <f>SUM(J84,K84)</f>
        <v>3368.9682000000003</v>
      </c>
      <c r="M84" s="103">
        <f t="shared" ref="M84:M85" si="69">SUM(J84-H84)</f>
        <v>-1.8000000000029104E-3</v>
      </c>
      <c r="N84" s="103">
        <f t="shared" ref="N84:N85" si="70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71"/>
      <c r="B85" s="260"/>
      <c r="C85" s="264"/>
      <c r="D85" s="118" t="s">
        <v>13</v>
      </c>
      <c r="E85" s="119">
        <v>214.34</v>
      </c>
      <c r="F85" s="95">
        <v>4.7699999999999996</v>
      </c>
      <c r="G85" s="95">
        <v>9</v>
      </c>
      <c r="H85" s="97">
        <v>1022.4</v>
      </c>
      <c r="I85" s="97">
        <v>1929.06</v>
      </c>
      <c r="J85" s="102">
        <f>(E85*F85)</f>
        <v>1022.4018</v>
      </c>
      <c r="K85" s="102">
        <f t="shared" si="68"/>
        <v>1929.06</v>
      </c>
      <c r="L85" s="96">
        <f>SUM(J85,K85)</f>
        <v>2951.4618</v>
      </c>
      <c r="M85" s="103">
        <f t="shared" si="69"/>
        <v>1.8000000000029104E-3</v>
      </c>
      <c r="N85" s="103">
        <f t="shared" si="70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71"/>
      <c r="B86" s="260"/>
      <c r="C86" s="264"/>
      <c r="D86" s="105" t="s">
        <v>53</v>
      </c>
      <c r="E86" s="106">
        <f>SUM(E83,E84,E85)</f>
        <v>779.38</v>
      </c>
      <c r="F86" s="106"/>
      <c r="G86" s="106"/>
      <c r="H86" s="107">
        <f>SUM(H83:H85)</f>
        <v>3717.64</v>
      </c>
      <c r="I86" s="107">
        <f>SUM(I83:I85)</f>
        <v>7014.42</v>
      </c>
      <c r="J86" s="106">
        <f t="shared" ref="J86:S86" si="71">SUM(J83,J84,J85)</f>
        <v>3717.6425999999997</v>
      </c>
      <c r="K86" s="106">
        <f t="shared" si="71"/>
        <v>7014.42</v>
      </c>
      <c r="L86" s="106">
        <f t="shared" si="71"/>
        <v>10732.062600000001</v>
      </c>
      <c r="M86" s="106">
        <f t="shared" si="71"/>
        <v>2.599999999802094E-3</v>
      </c>
      <c r="N86" s="106">
        <f t="shared" si="71"/>
        <v>0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71"/>
      <c r="B87" s="260"/>
      <c r="C87" s="264"/>
      <c r="D87" s="118" t="s">
        <v>14</v>
      </c>
      <c r="E87" s="119">
        <v>204.02</v>
      </c>
      <c r="F87" s="95">
        <v>4.7699999999999996</v>
      </c>
      <c r="G87" s="95">
        <v>9</v>
      </c>
      <c r="H87" s="97">
        <v>973.18</v>
      </c>
      <c r="I87" s="97">
        <v>1836.18</v>
      </c>
      <c r="J87" s="102">
        <f>(E87*F87)</f>
        <v>973.17539999999997</v>
      </c>
      <c r="K87" s="102">
        <f>(E87*G87)</f>
        <v>1836.18</v>
      </c>
      <c r="L87" s="96">
        <f>SUM(J87,K87)</f>
        <v>2809.3553999999999</v>
      </c>
      <c r="M87" s="103">
        <f>SUM(J87-H87)</f>
        <v>-4.5999999999821739E-3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71"/>
      <c r="B88" s="260"/>
      <c r="C88" s="264"/>
      <c r="D88" s="118" t="s">
        <v>15</v>
      </c>
      <c r="E88" s="119">
        <v>245.04</v>
      </c>
      <c r="F88" s="95">
        <v>4.7699999999999996</v>
      </c>
      <c r="G88" s="95">
        <v>9</v>
      </c>
      <c r="H88" s="97">
        <v>1168.8399999999999</v>
      </c>
      <c r="I88" s="182">
        <v>2205.36</v>
      </c>
      <c r="J88" s="102">
        <f>(E88*F88)</f>
        <v>1168.8407999999999</v>
      </c>
      <c r="K88" s="102">
        <f t="shared" ref="K88:K89" si="72">(E88*G88)</f>
        <v>2205.36</v>
      </c>
      <c r="L88" s="96">
        <f>SUM(J88,K88)</f>
        <v>3374.2008000000001</v>
      </c>
      <c r="M88" s="103">
        <f t="shared" ref="M88:M89" si="73">SUM(J88-H88)</f>
        <v>8.0000000002655725E-4</v>
      </c>
      <c r="N88" s="103">
        <f t="shared" ref="N88:N89" si="74">SUM(K88-I88)</f>
        <v>0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71"/>
      <c r="B89" s="260"/>
      <c r="C89" s="264"/>
      <c r="D89" s="118" t="s">
        <v>16</v>
      </c>
      <c r="E89" s="120">
        <v>202.96</v>
      </c>
      <c r="F89" s="95">
        <v>4.7699999999999996</v>
      </c>
      <c r="G89" s="95">
        <v>9</v>
      </c>
      <c r="H89" s="97">
        <v>968.12</v>
      </c>
      <c r="I89" s="182">
        <v>1826.64</v>
      </c>
      <c r="J89" s="102">
        <f>(E89*F89)</f>
        <v>968.11919999999998</v>
      </c>
      <c r="K89" s="102">
        <f t="shared" si="72"/>
        <v>1826.64</v>
      </c>
      <c r="L89" s="96">
        <f>SUM(J89,K89)</f>
        <v>2794.7592</v>
      </c>
      <c r="M89" s="103">
        <f t="shared" si="73"/>
        <v>-8.0000000002655725E-4</v>
      </c>
      <c r="N89" s="103">
        <f t="shared" si="74"/>
        <v>0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71"/>
      <c r="B90" s="260"/>
      <c r="C90" s="264"/>
      <c r="D90" s="105" t="s">
        <v>54</v>
      </c>
      <c r="E90" s="106">
        <f>SUM(E87,E88,E89)</f>
        <v>652.02</v>
      </c>
      <c r="F90" s="106"/>
      <c r="G90" s="106"/>
      <c r="H90" s="107">
        <f>SUM(H87:H89)</f>
        <v>3110.14</v>
      </c>
      <c r="I90" s="107">
        <f>SUM(I87:I89)</f>
        <v>5868.18</v>
      </c>
      <c r="J90" s="106">
        <f t="shared" ref="J90:S90" si="75">SUM(J87,J88,J89)</f>
        <v>3110.1354000000001</v>
      </c>
      <c r="K90" s="106">
        <f t="shared" si="75"/>
        <v>5868.18</v>
      </c>
      <c r="L90" s="106">
        <f t="shared" si="75"/>
        <v>8978.3153999999995</v>
      </c>
      <c r="M90" s="106">
        <f t="shared" si="75"/>
        <v>-4.5999999999821739E-3</v>
      </c>
      <c r="N90" s="106">
        <f t="shared" si="75"/>
        <v>0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71"/>
      <c r="B91" s="260"/>
      <c r="C91" s="264"/>
      <c r="D91" s="118" t="s">
        <v>17</v>
      </c>
      <c r="E91" s="119">
        <v>258.32</v>
      </c>
      <c r="F91" s="95">
        <v>4.7699999999999996</v>
      </c>
      <c r="G91" s="95">
        <v>9</v>
      </c>
      <c r="H91" s="97">
        <v>1232.19</v>
      </c>
      <c r="I91" s="182">
        <v>2324.88</v>
      </c>
      <c r="J91" s="102">
        <f>(E91*F91)</f>
        <v>1232.1863999999998</v>
      </c>
      <c r="K91" s="102">
        <f>(E91*G91)</f>
        <v>2324.88</v>
      </c>
      <c r="L91" s="96">
        <f>SUM(J91,K91)</f>
        <v>3557.0663999999997</v>
      </c>
      <c r="M91" s="103">
        <f>SUM(J91-H91)</f>
        <v>-3.6000000002331944E-3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71"/>
      <c r="B92" s="260"/>
      <c r="C92" s="264"/>
      <c r="D92" s="118" t="s">
        <v>18</v>
      </c>
      <c r="E92" s="119">
        <v>245.6</v>
      </c>
      <c r="F92" s="95">
        <v>4.7699999999999996</v>
      </c>
      <c r="G92" s="95">
        <v>9</v>
      </c>
      <c r="H92" s="97">
        <v>1171.51</v>
      </c>
      <c r="I92" s="182">
        <v>2210.4</v>
      </c>
      <c r="J92" s="102">
        <f>(E92*F92)</f>
        <v>1171.5119999999999</v>
      </c>
      <c r="K92" s="102">
        <f t="shared" ref="K92:K93" si="76">(E92*G92)</f>
        <v>2210.4</v>
      </c>
      <c r="L92" s="96">
        <f>SUM(J92,K92)</f>
        <v>3381.9120000000003</v>
      </c>
      <c r="M92" s="103">
        <f t="shared" ref="M92:M93" si="77">SUM(J92-H92)</f>
        <v>1.9999999999527063E-3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72"/>
      <c r="B93" s="266"/>
      <c r="C93" s="265"/>
      <c r="D93" s="118" t="s">
        <v>19</v>
      </c>
      <c r="E93" s="120">
        <v>233.6</v>
      </c>
      <c r="F93" s="95">
        <v>4.7699999999999996</v>
      </c>
      <c r="G93" s="95">
        <v>9</v>
      </c>
      <c r="H93" s="97">
        <v>1114.27</v>
      </c>
      <c r="I93" s="182">
        <v>2102.4</v>
      </c>
      <c r="J93" s="102">
        <f>(E93*F93)</f>
        <v>1114.2719999999999</v>
      </c>
      <c r="K93" s="102">
        <f t="shared" si="76"/>
        <v>2102.4</v>
      </c>
      <c r="L93" s="96">
        <f>SUM(J93,K93)</f>
        <v>3216.672</v>
      </c>
      <c r="M93" s="103">
        <f t="shared" si="77"/>
        <v>1.9999999999527063E-3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737.52</v>
      </c>
      <c r="F94" s="106"/>
      <c r="G94" s="106"/>
      <c r="H94" s="107">
        <f>SUM(H91:H93)</f>
        <v>3517.97</v>
      </c>
      <c r="I94" s="107">
        <f>SUM(I91:I93)</f>
        <v>6637.68</v>
      </c>
      <c r="J94" s="106">
        <f t="shared" ref="J94:S94" si="79">SUM(J91,J92,J93)</f>
        <v>3517.9703999999997</v>
      </c>
      <c r="K94" s="106">
        <f t="shared" si="79"/>
        <v>6637.68</v>
      </c>
      <c r="L94" s="106">
        <f t="shared" si="79"/>
        <v>10155.6504</v>
      </c>
      <c r="M94" s="106">
        <f t="shared" si="79"/>
        <v>3.9999999967221811E-4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2742.2</v>
      </c>
      <c r="F95" s="137"/>
      <c r="G95" s="137"/>
      <c r="H95" s="138">
        <f>SUM(H94,H90,H86,H82)</f>
        <v>13080.29</v>
      </c>
      <c r="I95" s="138">
        <f>SUM(I94,I90,I86,I82)</f>
        <v>24679.8</v>
      </c>
      <c r="J95" s="137">
        <f t="shared" ref="J95:S95" si="80">SUM(J82+J86+J90+J94)</f>
        <v>13080.294</v>
      </c>
      <c r="K95" s="137">
        <f t="shared" si="80"/>
        <v>24679.800000000003</v>
      </c>
      <c r="L95" s="137">
        <f t="shared" si="80"/>
        <v>37760.093999999997</v>
      </c>
      <c r="M95" s="137">
        <f t="shared" si="80"/>
        <v>3.9999999992232915E-3</v>
      </c>
      <c r="N95" s="137">
        <f t="shared" si="80"/>
        <v>4.5474735088646412E-13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E95+'2011'!E91</f>
        <v>5563.34</v>
      </c>
      <c r="F96" s="114"/>
      <c r="G96" s="114"/>
      <c r="H96" s="114">
        <f>H95+'2011'!H91</f>
        <v>26537.14</v>
      </c>
      <c r="I96" s="114">
        <f>I95+'2011'!I91</f>
        <v>33143.22</v>
      </c>
      <c r="J96" s="114">
        <f>J95+'2011'!J91</f>
        <v>26537.131799999996</v>
      </c>
      <c r="K96" s="114">
        <f>K95+'2011'!K91</f>
        <v>33143.22</v>
      </c>
      <c r="L96" s="114">
        <f>L95+'2011'!L91</f>
        <v>59680.351799999997</v>
      </c>
      <c r="M96" s="114">
        <f>M95+'2011'!M91</f>
        <v>-8.2000000015796104E-3</v>
      </c>
      <c r="N96" s="114">
        <f>N95+'2011'!N91</f>
        <v>5.6843418860808015E-13</v>
      </c>
      <c r="O96" s="114">
        <f>O95+'2011'!O91</f>
        <v>0</v>
      </c>
      <c r="P96" s="114">
        <f>P95+'2011'!P91</f>
        <v>0</v>
      </c>
      <c r="Q96" s="114">
        <f>Q95+'2011'!Q91</f>
        <v>0</v>
      </c>
      <c r="R96" s="114">
        <f>R95+'2011'!R91</f>
        <v>0</v>
      </c>
      <c r="S96" s="114">
        <f>S95+'2011'!S91</f>
        <v>0</v>
      </c>
      <c r="T96" s="116"/>
    </row>
    <row r="97" spans="1:20" ht="12.75" customHeight="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214.68</v>
      </c>
      <c r="F97" s="95">
        <v>4.7699999999999996</v>
      </c>
      <c r="G97" s="95">
        <v>9</v>
      </c>
      <c r="H97" s="97">
        <v>1024.02</v>
      </c>
      <c r="I97" s="182">
        <v>1932.12</v>
      </c>
      <c r="J97" s="102">
        <f>(E97*F97)</f>
        <v>1024.0236</v>
      </c>
      <c r="K97" s="102">
        <f>(E97*G97)</f>
        <v>1932.1200000000001</v>
      </c>
      <c r="L97" s="96">
        <f>SUM(J97,K97)</f>
        <v>2956.1436000000003</v>
      </c>
      <c r="M97" s="103">
        <f>SUM(J97-H97)</f>
        <v>3.6000000000058208E-3</v>
      </c>
      <c r="N97" s="103">
        <f>SUM(K97-I97)</f>
        <v>2.2737367544323206E-13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71"/>
      <c r="B98" s="260"/>
      <c r="C98" s="264"/>
      <c r="D98" s="118" t="s">
        <v>9</v>
      </c>
      <c r="E98" s="119">
        <v>182.36</v>
      </c>
      <c r="F98" s="95">
        <v>4.7699999999999996</v>
      </c>
      <c r="G98" s="95">
        <v>9</v>
      </c>
      <c r="H98" s="97">
        <v>869.86</v>
      </c>
      <c r="I98" s="182">
        <v>1641.24</v>
      </c>
      <c r="J98" s="102">
        <f>(E98*F98)</f>
        <v>869.85720000000003</v>
      </c>
      <c r="K98" s="102">
        <f t="shared" ref="K98:K99" si="81">(E98*G98)</f>
        <v>1641.2400000000002</v>
      </c>
      <c r="L98" s="96">
        <f>SUM(J98,K98)</f>
        <v>2511.0972000000002</v>
      </c>
      <c r="M98" s="103">
        <f t="shared" ref="M98:M99" si="82">SUM(J98-H98)</f>
        <v>-2.7999999999792635E-3</v>
      </c>
      <c r="N98" s="103">
        <f t="shared" ref="N98:N99" si="83">SUM(K98-I98)</f>
        <v>2.2737367544323206E-13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71"/>
      <c r="B99" s="260"/>
      <c r="C99" s="264"/>
      <c r="D99" s="118" t="s">
        <v>10</v>
      </c>
      <c r="E99" s="120">
        <v>272.48</v>
      </c>
      <c r="F99" s="95">
        <v>4.7699999999999996</v>
      </c>
      <c r="G99" s="95">
        <v>9</v>
      </c>
      <c r="H99" s="97">
        <v>1299.73</v>
      </c>
      <c r="I99" s="182">
        <v>2452.3200000000002</v>
      </c>
      <c r="J99" s="102">
        <f>(E99*F99)</f>
        <v>1299.7295999999999</v>
      </c>
      <c r="K99" s="102">
        <f t="shared" si="81"/>
        <v>2452.3200000000002</v>
      </c>
      <c r="L99" s="96">
        <f>SUM(J99,K99)</f>
        <v>3752.0496000000003</v>
      </c>
      <c r="M99" s="103">
        <f t="shared" si="82"/>
        <v>-4.0000000012696546E-4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71"/>
      <c r="B100" s="260"/>
      <c r="C100" s="264"/>
      <c r="D100" s="105" t="s">
        <v>52</v>
      </c>
      <c r="E100" s="106">
        <f>SUM(E97,E98,E99)</f>
        <v>669.52</v>
      </c>
      <c r="F100" s="106"/>
      <c r="G100" s="106"/>
      <c r="H100" s="107">
        <f>SUM(H97:H99)</f>
        <v>3193.61</v>
      </c>
      <c r="I100" s="107">
        <f>SUM(I97:I99)</f>
        <v>6025.68</v>
      </c>
      <c r="J100" s="106">
        <f t="shared" ref="J100:S100" si="84">SUM(J97,J98,J99)</f>
        <v>3193.6103999999996</v>
      </c>
      <c r="K100" s="106">
        <f t="shared" si="84"/>
        <v>6025.68</v>
      </c>
      <c r="L100" s="106">
        <f t="shared" si="84"/>
        <v>9219.2904000000017</v>
      </c>
      <c r="M100" s="106">
        <f t="shared" si="84"/>
        <v>3.9999999989959178E-4</v>
      </c>
      <c r="N100" s="106">
        <f t="shared" si="84"/>
        <v>4.5474735088646412E-13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71"/>
      <c r="B101" s="260"/>
      <c r="C101" s="264"/>
      <c r="D101" s="118" t="s">
        <v>11</v>
      </c>
      <c r="E101" s="120">
        <v>248.82</v>
      </c>
      <c r="F101" s="95">
        <v>4.7699999999999996</v>
      </c>
      <c r="G101" s="95">
        <v>9</v>
      </c>
      <c r="H101" s="97">
        <v>1186.8699999999999</v>
      </c>
      <c r="I101" s="182">
        <v>2239.38</v>
      </c>
      <c r="J101" s="102">
        <f>(E101*F101)</f>
        <v>1186.8713999999998</v>
      </c>
      <c r="K101" s="102">
        <f>(E101*G101)</f>
        <v>2239.38</v>
      </c>
      <c r="L101" s="96">
        <f>SUM(J101,K101)</f>
        <v>3426.2514000000001</v>
      </c>
      <c r="M101" s="103">
        <f>SUM(J101-H101)</f>
        <v>1.3999999998759449E-3</v>
      </c>
      <c r="N101" s="103">
        <f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71"/>
      <c r="B102" s="260"/>
      <c r="C102" s="264"/>
      <c r="D102" s="118" t="s">
        <v>12</v>
      </c>
      <c r="E102" s="119">
        <v>241.9</v>
      </c>
      <c r="F102" s="95">
        <v>4.7699999999999996</v>
      </c>
      <c r="G102" s="95">
        <v>9</v>
      </c>
      <c r="H102" s="97">
        <v>1153.8599999999999</v>
      </c>
      <c r="I102" s="182">
        <v>2177.1</v>
      </c>
      <c r="J102" s="102">
        <f>(E102*F102)</f>
        <v>1153.8629999999998</v>
      </c>
      <c r="K102" s="102">
        <f t="shared" ref="K102:K103" si="85">(E102*G102)</f>
        <v>2177.1</v>
      </c>
      <c r="L102" s="96">
        <f>SUM(J102,K102)</f>
        <v>3330.9629999999997</v>
      </c>
      <c r="M102" s="103">
        <f t="shared" ref="M102:M103" si="86">SUM(J102-H102)</f>
        <v>2.9999999999290594E-3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71"/>
      <c r="B103" s="260"/>
      <c r="C103" s="264"/>
      <c r="D103" s="118" t="s">
        <v>13</v>
      </c>
      <c r="E103" s="119">
        <v>226.8</v>
      </c>
      <c r="F103" s="95">
        <v>4.7699999999999996</v>
      </c>
      <c r="G103" s="95">
        <v>9</v>
      </c>
      <c r="H103" s="97">
        <v>1081.8399999999999</v>
      </c>
      <c r="I103" s="182">
        <v>2041.2</v>
      </c>
      <c r="J103" s="102">
        <f>(E103*F103)</f>
        <v>1081.836</v>
      </c>
      <c r="K103" s="102">
        <f t="shared" si="85"/>
        <v>2041.2</v>
      </c>
      <c r="L103" s="96">
        <f>SUM(J103,K103)</f>
        <v>3123.0360000000001</v>
      </c>
      <c r="M103" s="103">
        <f t="shared" si="86"/>
        <v>-3.9999999999054126E-3</v>
      </c>
      <c r="N103" s="103">
        <f t="shared" si="87"/>
        <v>0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71"/>
      <c r="B104" s="260"/>
      <c r="C104" s="264"/>
      <c r="D104" s="105" t="s">
        <v>53</v>
      </c>
      <c r="E104" s="106">
        <f>SUM(E101,E102,E103)</f>
        <v>717.52</v>
      </c>
      <c r="F104" s="106"/>
      <c r="G104" s="106"/>
      <c r="H104" s="107">
        <f>SUM(H101:H103)</f>
        <v>3422.5699999999997</v>
      </c>
      <c r="I104" s="107">
        <f>SUM(I101:I103)</f>
        <v>6457.6799999999994</v>
      </c>
      <c r="J104" s="106">
        <f t="shared" ref="J104:S104" si="88">SUM(J101,J102,J103)</f>
        <v>3422.5703999999996</v>
      </c>
      <c r="K104" s="106">
        <f t="shared" si="88"/>
        <v>6457.6799999999994</v>
      </c>
      <c r="L104" s="106">
        <f t="shared" si="88"/>
        <v>9880.2504000000008</v>
      </c>
      <c r="M104" s="106">
        <f t="shared" si="88"/>
        <v>3.9999999989959178E-4</v>
      </c>
      <c r="N104" s="106">
        <f t="shared" si="88"/>
        <v>0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71"/>
      <c r="B105" s="260"/>
      <c r="C105" s="264"/>
      <c r="D105" s="118" t="s">
        <v>14</v>
      </c>
      <c r="E105" s="119">
        <v>228.28</v>
      </c>
      <c r="F105" s="95">
        <v>4.7699999999999996</v>
      </c>
      <c r="G105" s="95">
        <v>9</v>
      </c>
      <c r="H105" s="97">
        <v>1088.9000000000001</v>
      </c>
      <c r="I105" s="182">
        <v>2054.52</v>
      </c>
      <c r="J105" s="102">
        <f>(E105*F105)</f>
        <v>1088.8955999999998</v>
      </c>
      <c r="K105" s="102">
        <f>(E105*G105)</f>
        <v>2054.52</v>
      </c>
      <c r="L105" s="96">
        <f>SUM(J105,K105)</f>
        <v>3143.4155999999998</v>
      </c>
      <c r="M105" s="103">
        <f>SUM(J105-H105)</f>
        <v>-4.4000000002597517E-3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71"/>
      <c r="B106" s="260"/>
      <c r="C106" s="264"/>
      <c r="D106" s="118" t="s">
        <v>15</v>
      </c>
      <c r="E106" s="119">
        <v>303.88</v>
      </c>
      <c r="F106" s="95">
        <v>4.7699999999999996</v>
      </c>
      <c r="G106" s="95">
        <v>9</v>
      </c>
      <c r="H106" s="97">
        <v>1449.51</v>
      </c>
      <c r="I106" s="182">
        <v>2734.92</v>
      </c>
      <c r="J106" s="102">
        <f>(E106*F106)</f>
        <v>1449.5075999999999</v>
      </c>
      <c r="K106" s="102">
        <f t="shared" ref="K106:K107" si="89">(E106*G106)</f>
        <v>2734.92</v>
      </c>
      <c r="L106" s="96">
        <f>SUM(J106,K106)</f>
        <v>4184.4276</v>
      </c>
      <c r="M106" s="103">
        <f t="shared" ref="M106:M107" si="90">SUM(J106-H106)</f>
        <v>-2.4000000000796717E-3</v>
      </c>
      <c r="N106" s="103">
        <f t="shared" ref="N106:N107" si="91">SUM(K106-I106)</f>
        <v>0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71"/>
      <c r="B107" s="260"/>
      <c r="C107" s="264"/>
      <c r="D107" s="118" t="s">
        <v>16</v>
      </c>
      <c r="E107" s="120">
        <v>263.04000000000002</v>
      </c>
      <c r="F107" s="95">
        <v>4.7699999999999996</v>
      </c>
      <c r="G107" s="95">
        <v>9</v>
      </c>
      <c r="H107" s="97">
        <v>1254.7</v>
      </c>
      <c r="I107" s="182">
        <v>2367.36</v>
      </c>
      <c r="J107" s="102">
        <f>(E107*F107)</f>
        <v>1254.7008000000001</v>
      </c>
      <c r="K107" s="102">
        <f t="shared" si="89"/>
        <v>2367.36</v>
      </c>
      <c r="L107" s="96">
        <f>SUM(J107,K107)</f>
        <v>3622.0608000000002</v>
      </c>
      <c r="M107" s="103">
        <f t="shared" si="90"/>
        <v>8.0000000002655725E-4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71"/>
      <c r="B108" s="260"/>
      <c r="C108" s="264"/>
      <c r="D108" s="105" t="s">
        <v>54</v>
      </c>
      <c r="E108" s="106">
        <f>SUM(E105,E106,E107)</f>
        <v>795.2</v>
      </c>
      <c r="F108" s="106"/>
      <c r="G108" s="106"/>
      <c r="H108" s="107">
        <f>SUM(H105:H107)</f>
        <v>3793.1099999999997</v>
      </c>
      <c r="I108" s="107">
        <f>SUM(I105:I107)</f>
        <v>7156.8000000000011</v>
      </c>
      <c r="J108" s="106">
        <f t="shared" ref="J108:S108" si="92">SUM(J105,J106,J107)</f>
        <v>3793.1039999999998</v>
      </c>
      <c r="K108" s="106">
        <f t="shared" si="92"/>
        <v>7156.8000000000011</v>
      </c>
      <c r="L108" s="106">
        <f t="shared" si="92"/>
        <v>10949.903999999999</v>
      </c>
      <c r="M108" s="106">
        <f t="shared" si="92"/>
        <v>-6.0000000003128662E-3</v>
      </c>
      <c r="N108" s="106">
        <f t="shared" si="92"/>
        <v>0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71"/>
      <c r="B109" s="260"/>
      <c r="C109" s="264"/>
      <c r="D109" s="118" t="s">
        <v>17</v>
      </c>
      <c r="E109" s="119">
        <v>338.32</v>
      </c>
      <c r="F109" s="95">
        <v>4.7699999999999996</v>
      </c>
      <c r="G109" s="95">
        <v>9</v>
      </c>
      <c r="H109" s="97">
        <v>1613.79</v>
      </c>
      <c r="I109" s="182">
        <v>3044.88</v>
      </c>
      <c r="J109" s="102">
        <f>(E109*F109)</f>
        <v>1613.7863999999997</v>
      </c>
      <c r="K109" s="102">
        <f>(E109*G109)</f>
        <v>3044.88</v>
      </c>
      <c r="L109" s="96">
        <f>SUM(J109,K109)</f>
        <v>4658.6664000000001</v>
      </c>
      <c r="M109" s="103">
        <f>SUM(J109-H109)</f>
        <v>-3.6000000002331944E-3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71"/>
      <c r="B110" s="260"/>
      <c r="C110" s="264"/>
      <c r="D110" s="118" t="s">
        <v>18</v>
      </c>
      <c r="E110" s="119">
        <v>338.6</v>
      </c>
      <c r="F110" s="95">
        <v>4.7699999999999996</v>
      </c>
      <c r="G110" s="95">
        <v>9</v>
      </c>
      <c r="H110" s="97">
        <v>1615.12</v>
      </c>
      <c r="I110" s="182">
        <v>3047.4</v>
      </c>
      <c r="J110" s="102">
        <f>(E110*F110)</f>
        <v>1615.1220000000001</v>
      </c>
      <c r="K110" s="102">
        <f t="shared" ref="K110:K111" si="93">(E110*G110)</f>
        <v>3047.4</v>
      </c>
      <c r="L110" s="96">
        <f>SUM(J110,K110)</f>
        <v>4662.5219999999999</v>
      </c>
      <c r="M110" s="103">
        <f t="shared" ref="M110:M111" si="94">SUM(J110-H110)</f>
        <v>2.00000000018008E-3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72"/>
      <c r="B111" s="266"/>
      <c r="C111" s="265"/>
      <c r="D111" s="118" t="s">
        <v>19</v>
      </c>
      <c r="E111" s="120">
        <v>220.74</v>
      </c>
      <c r="F111" s="95">
        <v>4.7699999999999996</v>
      </c>
      <c r="G111" s="95">
        <v>9</v>
      </c>
      <c r="H111" s="97">
        <v>1052.93</v>
      </c>
      <c r="I111" s="182">
        <v>1986.66</v>
      </c>
      <c r="J111" s="102">
        <f>(E111*F111)</f>
        <v>1052.9297999999999</v>
      </c>
      <c r="K111" s="102">
        <f t="shared" si="93"/>
        <v>1986.66</v>
      </c>
      <c r="L111" s="96">
        <f>SUM(J111,K111)</f>
        <v>3039.5897999999997</v>
      </c>
      <c r="M111" s="103">
        <f t="shared" si="94"/>
        <v>-2.0000000017716957E-4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897.66000000000008</v>
      </c>
      <c r="F112" s="106"/>
      <c r="G112" s="106"/>
      <c r="H112" s="107">
        <f>SUM(H109:H111)</f>
        <v>4281.84</v>
      </c>
      <c r="I112" s="107">
        <f>SUM(I109:I111)</f>
        <v>8078.9400000000005</v>
      </c>
      <c r="J112" s="106">
        <f t="shared" ref="J112:S112" si="96">SUM(J109,J110,J111)</f>
        <v>4281.8382000000001</v>
      </c>
      <c r="K112" s="106">
        <f t="shared" si="96"/>
        <v>8078.9400000000005</v>
      </c>
      <c r="L112" s="106">
        <f t="shared" si="96"/>
        <v>12360.778199999999</v>
      </c>
      <c r="M112" s="106">
        <f t="shared" si="96"/>
        <v>-1.8000000002302841E-3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3079.8999999999996</v>
      </c>
      <c r="F113" s="137"/>
      <c r="G113" s="137"/>
      <c r="H113" s="138">
        <f>SUM(H112,H108,H104,H100)</f>
        <v>14691.130000000001</v>
      </c>
      <c r="I113" s="138">
        <f>SUM(I112,I108,I104,I100)</f>
        <v>27719.100000000002</v>
      </c>
      <c r="J113" s="137">
        <f t="shared" ref="J113:S113" si="97">SUM(J100+J104+J108+J112)</f>
        <v>14691.123</v>
      </c>
      <c r="K113" s="137">
        <f t="shared" si="97"/>
        <v>27719.100000000006</v>
      </c>
      <c r="L113" s="137">
        <f t="shared" si="97"/>
        <v>42410.222999999998</v>
      </c>
      <c r="M113" s="137">
        <f t="shared" si="97"/>
        <v>-7.0000000007439667E-3</v>
      </c>
      <c r="N113" s="137">
        <f t="shared" si="97"/>
        <v>4.5474735088646412E-13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E113+'2011'!E108</f>
        <v>5654.1799999999994</v>
      </c>
      <c r="F114" s="114"/>
      <c r="G114" s="114"/>
      <c r="H114" s="114">
        <f>H113+'2011'!H108</f>
        <v>26970.46</v>
      </c>
      <c r="I114" s="114">
        <f>I113+'2011'!I108</f>
        <v>35441.94</v>
      </c>
      <c r="J114" s="114">
        <f>J113+'2011'!J108</f>
        <v>26970.438599999998</v>
      </c>
      <c r="K114" s="114">
        <f>K113+'2011'!K108</f>
        <v>35441.94</v>
      </c>
      <c r="L114" s="114">
        <f>L113+'2011'!L108</f>
        <v>62412.378599999996</v>
      </c>
      <c r="M114" s="114">
        <f>M113+'2011'!M108</f>
        <v>-2.1400000001904118E-2</v>
      </c>
      <c r="N114" s="114">
        <f>N113+'2011'!N108</f>
        <v>3.4106051316484809E-13</v>
      </c>
      <c r="O114" s="114">
        <f>O113+'2011'!O108</f>
        <v>0</v>
      </c>
      <c r="P114" s="114">
        <f>P113+'2011'!P108</f>
        <v>0</v>
      </c>
      <c r="Q114" s="114">
        <f>Q113+'2011'!Q108</f>
        <v>0</v>
      </c>
      <c r="R114" s="114">
        <f>R113+'2011'!R108</f>
        <v>0</v>
      </c>
      <c r="S114" s="114">
        <f>S113+'2011'!S108</f>
        <v>0</v>
      </c>
      <c r="T114" s="116"/>
    </row>
    <row r="115" spans="1:20" ht="12.75" customHeight="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838.48</v>
      </c>
      <c r="F115" s="95">
        <v>4.7699999999999996</v>
      </c>
      <c r="G115" s="95">
        <v>9</v>
      </c>
      <c r="H115" s="97"/>
      <c r="I115" s="97"/>
      <c r="J115" s="102">
        <f>(E115*F115)</f>
        <v>3999.5495999999998</v>
      </c>
      <c r="K115" s="102">
        <f>(E115*G115)</f>
        <v>7546.32</v>
      </c>
      <c r="L115" s="96">
        <f>SUM(J115,K115)</f>
        <v>11545.8696</v>
      </c>
      <c r="M115" s="103">
        <f>SUM(J115-H115)</f>
        <v>3999.5495999999998</v>
      </c>
      <c r="N115" s="103">
        <f>SUM(K115-I115)</f>
        <v>7546.32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71"/>
      <c r="B116" s="260"/>
      <c r="C116" s="264"/>
      <c r="D116" s="118" t="s">
        <v>9</v>
      </c>
      <c r="E116" s="120">
        <v>739.3</v>
      </c>
      <c r="F116" s="95">
        <v>4.7699999999999996</v>
      </c>
      <c r="G116" s="95">
        <v>9</v>
      </c>
      <c r="H116" s="97"/>
      <c r="I116" s="97"/>
      <c r="J116" s="102">
        <f>(E116*F116)</f>
        <v>3526.4609999999993</v>
      </c>
      <c r="K116" s="102">
        <f t="shared" ref="K116:K117" si="98">(E116*G116)</f>
        <v>6653.7</v>
      </c>
      <c r="L116" s="96">
        <f>SUM(J116,K116)</f>
        <v>10180.161</v>
      </c>
      <c r="M116" s="103">
        <f t="shared" ref="M116:M117" si="99">SUM(J116-H116)</f>
        <v>3526.4609999999993</v>
      </c>
      <c r="N116" s="103">
        <f t="shared" ref="N116:N117" si="100">SUM(K116-I116)</f>
        <v>6653.7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71"/>
      <c r="B117" s="260"/>
      <c r="C117" s="264"/>
      <c r="D117" s="118" t="s">
        <v>10</v>
      </c>
      <c r="E117" s="120">
        <v>1296.52</v>
      </c>
      <c r="F117" s="95">
        <v>4.7699999999999996</v>
      </c>
      <c r="G117" s="95">
        <v>9</v>
      </c>
      <c r="H117" s="97"/>
      <c r="I117" s="97"/>
      <c r="J117" s="102">
        <f>(E117*F117)</f>
        <v>6184.4003999999995</v>
      </c>
      <c r="K117" s="102">
        <f t="shared" si="98"/>
        <v>11668.68</v>
      </c>
      <c r="L117" s="96">
        <f>SUM(J117,K117)</f>
        <v>17853.080399999999</v>
      </c>
      <c r="M117" s="103">
        <f t="shared" si="99"/>
        <v>6184.4003999999995</v>
      </c>
      <c r="N117" s="103">
        <f t="shared" si="100"/>
        <v>11668.68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71"/>
      <c r="B118" s="260"/>
      <c r="C118" s="264"/>
      <c r="D118" s="105" t="s">
        <v>52</v>
      </c>
      <c r="E118" s="106">
        <f>SUM(E115,E116,E117)</f>
        <v>2874.3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S118" si="101">SUM(J115,J116,J117)</f>
        <v>13710.411</v>
      </c>
      <c r="K118" s="106">
        <f t="shared" si="101"/>
        <v>25868.7</v>
      </c>
      <c r="L118" s="106">
        <f t="shared" si="101"/>
        <v>39579.110999999997</v>
      </c>
      <c r="M118" s="106">
        <f t="shared" si="101"/>
        <v>13710.411</v>
      </c>
      <c r="N118" s="106">
        <f t="shared" si="101"/>
        <v>25868.7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71"/>
      <c r="B119" s="260"/>
      <c r="C119" s="264"/>
      <c r="D119" s="118" t="s">
        <v>11</v>
      </c>
      <c r="E119" s="119">
        <v>1116.1400000000001</v>
      </c>
      <c r="F119" s="95">
        <v>4.7699999999999996</v>
      </c>
      <c r="G119" s="95">
        <v>9</v>
      </c>
      <c r="H119" s="97"/>
      <c r="I119" s="97"/>
      <c r="J119" s="102">
        <f>(E119*F119)</f>
        <v>5323.9877999999999</v>
      </c>
      <c r="K119" s="102">
        <f>(E119*G119)</f>
        <v>10045.26</v>
      </c>
      <c r="L119" s="96">
        <f>SUM(J119,K119)</f>
        <v>15369.247800000001</v>
      </c>
      <c r="M119" s="103">
        <f>SUM(J119-H119)</f>
        <v>5323.9877999999999</v>
      </c>
      <c r="N119" s="103">
        <f>SUM(K119-I119)</f>
        <v>10045.26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71"/>
      <c r="B120" s="260"/>
      <c r="C120" s="264"/>
      <c r="D120" s="118" t="s">
        <v>12</v>
      </c>
      <c r="E120" s="119">
        <v>1221.26</v>
      </c>
      <c r="F120" s="95">
        <v>4.7699999999999996</v>
      </c>
      <c r="G120" s="95">
        <v>9</v>
      </c>
      <c r="H120" s="97"/>
      <c r="I120" s="97"/>
      <c r="J120" s="102">
        <f>(E120*F120)</f>
        <v>5825.4101999999993</v>
      </c>
      <c r="K120" s="102">
        <f t="shared" ref="K120:K121" si="102">(E120*G120)</f>
        <v>10991.34</v>
      </c>
      <c r="L120" s="96">
        <f>SUM(J120,K120)</f>
        <v>16816.750199999999</v>
      </c>
      <c r="M120" s="103">
        <f t="shared" ref="M120:M121" si="103">SUM(J120-H120)</f>
        <v>5825.4101999999993</v>
      </c>
      <c r="N120" s="103">
        <f t="shared" ref="N120:N121" si="104">SUM(K120-I120)</f>
        <v>10991.34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71"/>
      <c r="B121" s="260"/>
      <c r="C121" s="264"/>
      <c r="D121" s="118" t="s">
        <v>13</v>
      </c>
      <c r="E121" s="119">
        <v>1056.56</v>
      </c>
      <c r="F121" s="95">
        <v>4.7699999999999996</v>
      </c>
      <c r="G121" s="95">
        <v>9</v>
      </c>
      <c r="H121" s="97"/>
      <c r="I121" s="97"/>
      <c r="J121" s="102">
        <f>(E121*F121)</f>
        <v>5039.7911999999997</v>
      </c>
      <c r="K121" s="102">
        <f t="shared" si="102"/>
        <v>9509.0399999999991</v>
      </c>
      <c r="L121" s="96">
        <f>SUM(J121,K121)</f>
        <v>14548.831199999999</v>
      </c>
      <c r="M121" s="103">
        <f t="shared" si="103"/>
        <v>5039.7911999999997</v>
      </c>
      <c r="N121" s="103">
        <f t="shared" si="104"/>
        <v>9509.0399999999991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71"/>
      <c r="B122" s="260"/>
      <c r="C122" s="264"/>
      <c r="D122" s="105" t="s">
        <v>53</v>
      </c>
      <c r="E122" s="106">
        <f>SUM(E119,E120,E121)</f>
        <v>3393.96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S122" si="105">SUM(J119,J120,J121)</f>
        <v>16189.189199999999</v>
      </c>
      <c r="K122" s="106">
        <f t="shared" si="105"/>
        <v>30545.64</v>
      </c>
      <c r="L122" s="106">
        <f t="shared" si="105"/>
        <v>46734.8292</v>
      </c>
      <c r="M122" s="106">
        <f t="shared" si="105"/>
        <v>16189.189199999999</v>
      </c>
      <c r="N122" s="106">
        <f t="shared" si="105"/>
        <v>30545.64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>
        <f t="shared" si="105"/>
        <v>0</v>
      </c>
      <c r="S122" s="106">
        <f t="shared" si="105"/>
        <v>0</v>
      </c>
      <c r="T122" s="108"/>
    </row>
    <row r="123" spans="1:20" ht="12.75" customHeight="1" x14ac:dyDescent="0.2">
      <c r="A123" s="271"/>
      <c r="B123" s="260"/>
      <c r="C123" s="264"/>
      <c r="D123" s="118" t="s">
        <v>14</v>
      </c>
      <c r="E123" s="119">
        <v>1138.8800000000001</v>
      </c>
      <c r="F123" s="95">
        <v>4.7699999999999996</v>
      </c>
      <c r="G123" s="95">
        <v>9</v>
      </c>
      <c r="H123" s="97"/>
      <c r="I123" s="97"/>
      <c r="J123" s="102">
        <f>(E123*F123)</f>
        <v>5432.4575999999997</v>
      </c>
      <c r="K123" s="102">
        <f>(E123*G123)</f>
        <v>10249.920000000002</v>
      </c>
      <c r="L123" s="96">
        <f>SUM(J123,K123)</f>
        <v>15682.377600000002</v>
      </c>
      <c r="M123" s="103">
        <f>SUM(J123-H123)</f>
        <v>5432.4575999999997</v>
      </c>
      <c r="N123" s="103">
        <f>SUM(K123-I123)</f>
        <v>10249.920000000002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71"/>
      <c r="B124" s="260"/>
      <c r="C124" s="264"/>
      <c r="D124" s="118" t="s">
        <v>15</v>
      </c>
      <c r="E124" s="119">
        <v>1112.6600000000001</v>
      </c>
      <c r="F124" s="95">
        <v>4.7699999999999996</v>
      </c>
      <c r="G124" s="95">
        <v>9</v>
      </c>
      <c r="H124" s="97"/>
      <c r="I124" s="97"/>
      <c r="J124" s="102">
        <f>(E124*F124)</f>
        <v>5307.3882000000003</v>
      </c>
      <c r="K124" s="102">
        <f t="shared" ref="K124:K125" si="106">(E124*G124)</f>
        <v>10013.94</v>
      </c>
      <c r="L124" s="96">
        <f>SUM(J124,K124)</f>
        <v>15321.3282</v>
      </c>
      <c r="M124" s="103">
        <f t="shared" ref="M124:M125" si="107">SUM(J124-H124)</f>
        <v>5307.3882000000003</v>
      </c>
      <c r="N124" s="103">
        <f t="shared" ref="N124:N125" si="108">SUM(K124-I124)</f>
        <v>10013.94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71"/>
      <c r="B125" s="260"/>
      <c r="C125" s="264"/>
      <c r="D125" s="118" t="s">
        <v>16</v>
      </c>
      <c r="E125" s="120">
        <v>987.84</v>
      </c>
      <c r="F125" s="95">
        <v>4.7699999999999996</v>
      </c>
      <c r="G125" s="95">
        <v>9</v>
      </c>
      <c r="H125" s="97"/>
      <c r="I125" s="97"/>
      <c r="J125" s="102">
        <f>(E125*F125)</f>
        <v>4711.9967999999999</v>
      </c>
      <c r="K125" s="102">
        <f t="shared" si="106"/>
        <v>8890.56</v>
      </c>
      <c r="L125" s="96">
        <f>SUM(J125,K125)</f>
        <v>13602.556799999998</v>
      </c>
      <c r="M125" s="103">
        <f t="shared" si="107"/>
        <v>4711.9967999999999</v>
      </c>
      <c r="N125" s="103">
        <f t="shared" si="108"/>
        <v>8890.56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71"/>
      <c r="B126" s="260"/>
      <c r="C126" s="264"/>
      <c r="D126" s="105" t="s">
        <v>54</v>
      </c>
      <c r="E126" s="106">
        <f>SUM(E123,E124,E125)</f>
        <v>3239.38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S126" si="109">SUM(J123,J124,J125)</f>
        <v>15451.8426</v>
      </c>
      <c r="K126" s="106">
        <f t="shared" si="109"/>
        <v>29154.42</v>
      </c>
      <c r="L126" s="106">
        <f t="shared" si="109"/>
        <v>44606.262600000002</v>
      </c>
      <c r="M126" s="106">
        <f t="shared" si="109"/>
        <v>15451.8426</v>
      </c>
      <c r="N126" s="106">
        <f t="shared" si="109"/>
        <v>29154.42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>
        <f t="shared" si="109"/>
        <v>0</v>
      </c>
      <c r="S126" s="106">
        <f t="shared" si="109"/>
        <v>0</v>
      </c>
      <c r="T126" s="108"/>
    </row>
    <row r="127" spans="1:20" ht="12.75" customHeight="1" x14ac:dyDescent="0.2">
      <c r="A127" s="271"/>
      <c r="B127" s="260"/>
      <c r="C127" s="264"/>
      <c r="D127" s="118" t="s">
        <v>17</v>
      </c>
      <c r="E127" s="119">
        <v>1070.5999999999999</v>
      </c>
      <c r="F127" s="95">
        <v>4.7699999999999996</v>
      </c>
      <c r="G127" s="95">
        <v>9</v>
      </c>
      <c r="H127" s="97"/>
      <c r="I127" s="97"/>
      <c r="J127" s="102">
        <f>(E127*F127)</f>
        <v>5106.7619999999988</v>
      </c>
      <c r="K127" s="102">
        <f>(E127*G127)</f>
        <v>9635.4</v>
      </c>
      <c r="L127" s="96">
        <f>SUM(J127,K127)</f>
        <v>14742.161999999998</v>
      </c>
      <c r="M127" s="103">
        <f>SUM(J127-H127)</f>
        <v>5106.7619999999988</v>
      </c>
      <c r="N127" s="103">
        <f>SUM(K127-I127)</f>
        <v>9635.4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71"/>
      <c r="B128" s="260"/>
      <c r="C128" s="264"/>
      <c r="D128" s="118" t="s">
        <v>18</v>
      </c>
      <c r="E128" s="119">
        <v>1120.68</v>
      </c>
      <c r="F128" s="95">
        <v>4.7699999999999996</v>
      </c>
      <c r="G128" s="95">
        <v>9</v>
      </c>
      <c r="H128" s="97"/>
      <c r="I128" s="97"/>
      <c r="J128" s="102">
        <f>(E128*F128)</f>
        <v>5345.6435999999994</v>
      </c>
      <c r="K128" s="102">
        <f t="shared" ref="K128:K129" si="110">(E128*G128)</f>
        <v>10086.120000000001</v>
      </c>
      <c r="L128" s="96">
        <f>SUM(J128,K128)</f>
        <v>15431.7636</v>
      </c>
      <c r="M128" s="103">
        <f t="shared" ref="M128:M129" si="111">SUM(J128-H128)</f>
        <v>5345.6435999999994</v>
      </c>
      <c r="N128" s="103">
        <f t="shared" ref="N128:N129" si="112">SUM(K128-I128)</f>
        <v>10086.120000000001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72"/>
      <c r="B129" s="266"/>
      <c r="C129" s="265"/>
      <c r="D129" s="118" t="s">
        <v>19</v>
      </c>
      <c r="E129" s="120">
        <v>927.64</v>
      </c>
      <c r="F129" s="95">
        <v>4.7699999999999996</v>
      </c>
      <c r="G129" s="95">
        <v>9</v>
      </c>
      <c r="H129" s="97"/>
      <c r="I129" s="97"/>
      <c r="J129" s="102">
        <f>(E129*F129)</f>
        <v>4424.8427999999994</v>
      </c>
      <c r="K129" s="102">
        <f t="shared" si="110"/>
        <v>8348.76</v>
      </c>
      <c r="L129" s="96">
        <f>SUM(J129,K129)</f>
        <v>12773.602800000001</v>
      </c>
      <c r="M129" s="103">
        <f t="shared" si="111"/>
        <v>4424.8427999999994</v>
      </c>
      <c r="N129" s="103">
        <f t="shared" si="112"/>
        <v>8348.76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3118.9199999999996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S130" si="113">SUM(J127,J128,J129)</f>
        <v>14877.248399999997</v>
      </c>
      <c r="K130" s="106">
        <f t="shared" si="113"/>
        <v>28070.28</v>
      </c>
      <c r="L130" s="106">
        <f t="shared" si="113"/>
        <v>42947.528399999996</v>
      </c>
      <c r="M130" s="106">
        <f t="shared" si="113"/>
        <v>14877.248399999997</v>
      </c>
      <c r="N130" s="106">
        <f t="shared" si="113"/>
        <v>28070.28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>
        <f t="shared" si="113"/>
        <v>0</v>
      </c>
      <c r="S130" s="106">
        <f t="shared" si="113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12626.56</v>
      </c>
      <c r="F131" s="137"/>
      <c r="G131" s="137"/>
      <c r="H131" s="134">
        <f>SUM(H118+H122+H126+H130)</f>
        <v>0</v>
      </c>
      <c r="I131" s="134">
        <f>SUM(I118+I122+I126+I130)</f>
        <v>0</v>
      </c>
      <c r="J131" s="137">
        <f t="shared" ref="J131:S131" si="114">SUM(J118+J122+J126+J130)</f>
        <v>60228.691200000001</v>
      </c>
      <c r="K131" s="137">
        <f t="shared" si="114"/>
        <v>113639.03999999999</v>
      </c>
      <c r="L131" s="137">
        <f t="shared" si="114"/>
        <v>173867.73119999998</v>
      </c>
      <c r="M131" s="137">
        <f t="shared" si="114"/>
        <v>60228.691200000001</v>
      </c>
      <c r="N131" s="137">
        <f t="shared" si="114"/>
        <v>113639.03999999999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>
        <f t="shared" si="114"/>
        <v>0</v>
      </c>
      <c r="S131" s="137">
        <f t="shared" si="114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E131+'2011'!E125</f>
        <v>25835.159999999996</v>
      </c>
      <c r="F132" s="114"/>
      <c r="G132" s="114"/>
      <c r="H132" s="114">
        <f>H131+'2011'!H125</f>
        <v>63005.020000000004</v>
      </c>
      <c r="I132" s="114">
        <f>I131+'2011'!I125</f>
        <v>39625.800000000003</v>
      </c>
      <c r="J132" s="114">
        <f>J131+'2011'!J125</f>
        <v>123233.7132</v>
      </c>
      <c r="K132" s="114">
        <f>K131+'2011'!K125</f>
        <v>153264.84</v>
      </c>
      <c r="L132" s="114">
        <f>L131+'2011'!L125</f>
        <v>276498.55319999997</v>
      </c>
      <c r="M132" s="114">
        <f>M131+'2011'!M125</f>
        <v>60228.693199999994</v>
      </c>
      <c r="N132" s="114">
        <f>N131+'2011'!N125</f>
        <v>113639.03999999999</v>
      </c>
      <c r="O132" s="114">
        <f>O131+'2011'!O125</f>
        <v>0</v>
      </c>
      <c r="P132" s="114">
        <f>P131+'2011'!P125</f>
        <v>0</v>
      </c>
      <c r="Q132" s="114">
        <f>Q131+'2011'!Q125</f>
        <v>0</v>
      </c>
      <c r="R132" s="114">
        <f>R131+'2011'!R125</f>
        <v>0</v>
      </c>
      <c r="S132" s="114">
        <f>S131+'2011'!S125</f>
        <v>0</v>
      </c>
      <c r="T132" s="116"/>
    </row>
    <row r="133" spans="1:20" ht="12.75" customHeight="1" x14ac:dyDescent="0.2">
      <c r="A133" s="270">
        <v>8</v>
      </c>
      <c r="B133" s="259" t="s">
        <v>33</v>
      </c>
      <c r="C133" s="263" t="s">
        <v>28</v>
      </c>
      <c r="D133" s="118" t="s">
        <v>8</v>
      </c>
      <c r="E133" s="119">
        <v>56.7</v>
      </c>
      <c r="F133" s="95">
        <v>4.7699999999999996</v>
      </c>
      <c r="G133" s="95">
        <v>9</v>
      </c>
      <c r="H133" s="97">
        <v>270.45999999999998</v>
      </c>
      <c r="I133" s="182">
        <v>510.3</v>
      </c>
      <c r="J133" s="102">
        <f>(E133*F133)</f>
        <v>270.459</v>
      </c>
      <c r="K133" s="102">
        <f>(E133*G133)</f>
        <v>510.3</v>
      </c>
      <c r="L133" s="96">
        <f>SUM(J133,K133)</f>
        <v>780.75900000000001</v>
      </c>
      <c r="M133" s="103">
        <f>SUM(J133-H133)</f>
        <v>-9.9999999997635314E-4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71"/>
      <c r="B134" s="260"/>
      <c r="C134" s="264"/>
      <c r="D134" s="118" t="s">
        <v>9</v>
      </c>
      <c r="E134" s="120">
        <v>61.6</v>
      </c>
      <c r="F134" s="95">
        <v>4.7699999999999996</v>
      </c>
      <c r="G134" s="95">
        <v>9</v>
      </c>
      <c r="H134" s="97">
        <v>293.83</v>
      </c>
      <c r="I134" s="182">
        <v>554.4</v>
      </c>
      <c r="J134" s="102">
        <f>(E134*F134)</f>
        <v>293.83199999999999</v>
      </c>
      <c r="K134" s="102">
        <f t="shared" ref="K134:K135" si="115">(E134*G134)</f>
        <v>554.4</v>
      </c>
      <c r="L134" s="96">
        <f>SUM(J134,K134)</f>
        <v>848.23199999999997</v>
      </c>
      <c r="M134" s="103">
        <f t="shared" ref="M134:M135" si="116">SUM(J134-H134)</f>
        <v>2.0000000000095497E-3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71"/>
      <c r="B135" s="260"/>
      <c r="C135" s="264"/>
      <c r="D135" s="118" t="s">
        <v>10</v>
      </c>
      <c r="E135" s="120">
        <v>75.7</v>
      </c>
      <c r="F135" s="95">
        <v>4.7699999999999996</v>
      </c>
      <c r="G135" s="95">
        <v>9</v>
      </c>
      <c r="H135" s="97">
        <v>361.09</v>
      </c>
      <c r="I135" s="182">
        <v>681.3</v>
      </c>
      <c r="J135" s="102">
        <f>(E135*F135)</f>
        <v>361.089</v>
      </c>
      <c r="K135" s="102">
        <f t="shared" si="115"/>
        <v>681.30000000000007</v>
      </c>
      <c r="L135" s="96">
        <f>SUM(J135,K135)</f>
        <v>1042.3890000000001</v>
      </c>
      <c r="M135" s="103">
        <f t="shared" si="116"/>
        <v>-9.9999999997635314E-4</v>
      </c>
      <c r="N135" s="103">
        <f t="shared" si="117"/>
        <v>1.1368683772161603E-13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71"/>
      <c r="B136" s="260"/>
      <c r="C136" s="264"/>
      <c r="D136" s="105" t="s">
        <v>52</v>
      </c>
      <c r="E136" s="106">
        <f>SUM(E133,E134,E135)</f>
        <v>194</v>
      </c>
      <c r="F136" s="106"/>
      <c r="G136" s="106"/>
      <c r="H136" s="107">
        <f>SUM(H133:H135)</f>
        <v>925.37999999999988</v>
      </c>
      <c r="I136" s="107">
        <f>SUM(I133:I135)</f>
        <v>1746</v>
      </c>
      <c r="J136" s="106">
        <f t="shared" ref="J136:S136" si="118">SUM(J133,J134,J135)</f>
        <v>925.37999999999988</v>
      </c>
      <c r="K136" s="106">
        <f t="shared" si="118"/>
        <v>1746</v>
      </c>
      <c r="L136" s="106">
        <f t="shared" si="118"/>
        <v>2671.38</v>
      </c>
      <c r="M136" s="106">
        <f t="shared" si="118"/>
        <v>5.6843418860808015E-14</v>
      </c>
      <c r="N136" s="106">
        <f t="shared" si="118"/>
        <v>1.1368683772161603E-13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>
        <f t="shared" si="118"/>
        <v>0</v>
      </c>
      <c r="S136" s="106">
        <f t="shared" si="118"/>
        <v>0</v>
      </c>
      <c r="T136" s="108"/>
    </row>
    <row r="137" spans="1:20" ht="12.75" customHeight="1" x14ac:dyDescent="0.2">
      <c r="A137" s="271"/>
      <c r="B137" s="260"/>
      <c r="C137" s="264"/>
      <c r="D137" s="118" t="s">
        <v>11</v>
      </c>
      <c r="E137" s="119">
        <v>59.5</v>
      </c>
      <c r="F137" s="95">
        <v>4.7699999999999996</v>
      </c>
      <c r="G137" s="95">
        <v>9</v>
      </c>
      <c r="H137" s="97">
        <v>283.82</v>
      </c>
      <c r="I137" s="182">
        <v>535.5</v>
      </c>
      <c r="J137" s="102">
        <f>(E137*F137)</f>
        <v>283.815</v>
      </c>
      <c r="K137" s="102">
        <f>(E137*G137)</f>
        <v>535.5</v>
      </c>
      <c r="L137" s="96">
        <f>SUM(J137,K137)</f>
        <v>819.31500000000005</v>
      </c>
      <c r="M137" s="103">
        <f>SUM(J137-H137)</f>
        <v>-4.9999999999954525E-3</v>
      </c>
      <c r="N137" s="103">
        <f>SUM(K137-I137)</f>
        <v>0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71"/>
      <c r="B138" s="260"/>
      <c r="C138" s="264"/>
      <c r="D138" s="118" t="s">
        <v>12</v>
      </c>
      <c r="E138" s="119">
        <v>67.180000000000007</v>
      </c>
      <c r="F138" s="95">
        <v>4.7699999999999996</v>
      </c>
      <c r="G138" s="95">
        <v>9</v>
      </c>
      <c r="H138" s="97">
        <v>320.45</v>
      </c>
      <c r="I138" s="182">
        <v>604.62</v>
      </c>
      <c r="J138" s="102">
        <f>(E138*F138)</f>
        <v>320.4486</v>
      </c>
      <c r="K138" s="102">
        <f t="shared" ref="K138:K139" si="119">(E138*G138)</f>
        <v>604.62000000000012</v>
      </c>
      <c r="L138" s="96">
        <f>SUM(J138,K138)</f>
        <v>925.06860000000006</v>
      </c>
      <c r="M138" s="103">
        <f t="shared" ref="M138:M139" si="120">SUM(J138-H138)</f>
        <v>-1.3999999999896318E-3</v>
      </c>
      <c r="N138" s="103">
        <f t="shared" ref="N138:N139" si="121">SUM(K138-I138)</f>
        <v>1.1368683772161603E-13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71"/>
      <c r="B139" s="260"/>
      <c r="C139" s="264"/>
      <c r="D139" s="118" t="s">
        <v>13</v>
      </c>
      <c r="E139" s="119">
        <v>148.08000000000001</v>
      </c>
      <c r="F139" s="95">
        <v>4.7699999999999996</v>
      </c>
      <c r="G139" s="95">
        <v>9</v>
      </c>
      <c r="H139" s="97">
        <v>706.34</v>
      </c>
      <c r="I139" s="182">
        <v>1332.72</v>
      </c>
      <c r="J139" s="102">
        <f>(E139*F139)</f>
        <v>706.34159999999997</v>
      </c>
      <c r="K139" s="102">
        <f t="shared" si="119"/>
        <v>1332.72</v>
      </c>
      <c r="L139" s="96">
        <f>SUM(J139,K139)</f>
        <v>2039.0616</v>
      </c>
      <c r="M139" s="103">
        <f t="shared" si="120"/>
        <v>1.5999999999394277E-3</v>
      </c>
      <c r="N139" s="103">
        <f t="shared" si="121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71"/>
      <c r="B140" s="260"/>
      <c r="C140" s="264"/>
      <c r="D140" s="105" t="s">
        <v>53</v>
      </c>
      <c r="E140" s="106">
        <f>SUM(E137,E138,E139)</f>
        <v>274.76</v>
      </c>
      <c r="F140" s="106"/>
      <c r="G140" s="106"/>
      <c r="H140" s="107">
        <f>SUM(H137:H139)</f>
        <v>1310.6100000000001</v>
      </c>
      <c r="I140" s="107">
        <f>SUM(I137:I139)</f>
        <v>2472.84</v>
      </c>
      <c r="J140" s="106">
        <f t="shared" ref="J140:S140" si="122">SUM(J137,J138,J139)</f>
        <v>1310.6052</v>
      </c>
      <c r="K140" s="106">
        <f t="shared" si="122"/>
        <v>2472.84</v>
      </c>
      <c r="L140" s="106">
        <f t="shared" si="122"/>
        <v>3783.4452000000001</v>
      </c>
      <c r="M140" s="106">
        <f t="shared" si="122"/>
        <v>-4.8000000000456566E-3</v>
      </c>
      <c r="N140" s="106">
        <f t="shared" si="122"/>
        <v>1.1368683772161603E-13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>
        <f t="shared" si="122"/>
        <v>0</v>
      </c>
      <c r="S140" s="106">
        <f t="shared" si="122"/>
        <v>0</v>
      </c>
      <c r="T140" s="108"/>
    </row>
    <row r="141" spans="1:20" ht="12.75" customHeight="1" x14ac:dyDescent="0.2">
      <c r="A141" s="271"/>
      <c r="B141" s="260"/>
      <c r="C141" s="264"/>
      <c r="D141" s="118" t="s">
        <v>14</v>
      </c>
      <c r="E141" s="119">
        <v>96.58</v>
      </c>
      <c r="F141" s="95">
        <v>4.7699999999999996</v>
      </c>
      <c r="G141" s="95">
        <v>9</v>
      </c>
      <c r="H141" s="97">
        <v>460.69</v>
      </c>
      <c r="I141" s="97">
        <v>869.22</v>
      </c>
      <c r="J141" s="102">
        <f>(E141*F141)</f>
        <v>460.68659999999994</v>
      </c>
      <c r="K141" s="102">
        <f>(E141*G141)</f>
        <v>869.22</v>
      </c>
      <c r="L141" s="96">
        <f>SUM(J141,K141)</f>
        <v>1329.9066</v>
      </c>
      <c r="M141" s="103">
        <f>SUM(J141-H141)</f>
        <v>-3.4000000000560249E-3</v>
      </c>
      <c r="N141" s="103">
        <f>SUM(K141-I141)</f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71"/>
      <c r="B142" s="260"/>
      <c r="C142" s="264"/>
      <c r="D142" s="118" t="s">
        <v>15</v>
      </c>
      <c r="E142" s="119">
        <v>59.48</v>
      </c>
      <c r="F142" s="95">
        <v>4.7699999999999996</v>
      </c>
      <c r="G142" s="95">
        <v>9</v>
      </c>
      <c r="H142" s="97">
        <v>283.72000000000003</v>
      </c>
      <c r="I142" s="182">
        <v>535.32000000000005</v>
      </c>
      <c r="J142" s="102">
        <f>(E142*F142)</f>
        <v>283.71959999999996</v>
      </c>
      <c r="K142" s="102">
        <f t="shared" ref="K142:K143" si="123">(E142*G142)</f>
        <v>535.31999999999994</v>
      </c>
      <c r="L142" s="96">
        <f>SUM(J142,K142)</f>
        <v>819.03959999999984</v>
      </c>
      <c r="M142" s="103">
        <f t="shared" ref="M142:M143" si="124">SUM(J142-H142)</f>
        <v>-4.0000000007012204E-4</v>
      </c>
      <c r="N142" s="103">
        <f t="shared" ref="N142:N143" si="125">SUM(K142-I142)</f>
        <v>-1.1368683772161603E-13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71"/>
      <c r="B143" s="260"/>
      <c r="C143" s="264"/>
      <c r="D143" s="118" t="s">
        <v>16</v>
      </c>
      <c r="E143" s="120">
        <v>59.6</v>
      </c>
      <c r="F143" s="95">
        <v>4.7699999999999996</v>
      </c>
      <c r="G143" s="95">
        <v>9</v>
      </c>
      <c r="H143" s="97">
        <v>284.29000000000002</v>
      </c>
      <c r="I143" s="182">
        <v>536.4</v>
      </c>
      <c r="J143" s="102">
        <f>(E143*F143)</f>
        <v>284.29199999999997</v>
      </c>
      <c r="K143" s="102">
        <f t="shared" si="123"/>
        <v>536.4</v>
      </c>
      <c r="L143" s="96">
        <f>SUM(J143,K143)</f>
        <v>820.69200000000001</v>
      </c>
      <c r="M143" s="103">
        <f t="shared" si="124"/>
        <v>1.9999999999527063E-3</v>
      </c>
      <c r="N143" s="103">
        <f t="shared" si="125"/>
        <v>0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71"/>
      <c r="B144" s="260"/>
      <c r="C144" s="264"/>
      <c r="D144" s="105" t="s">
        <v>54</v>
      </c>
      <c r="E144" s="106">
        <f>SUM(E141,E142,E143)</f>
        <v>215.66</v>
      </c>
      <c r="F144" s="106"/>
      <c r="G144" s="106"/>
      <c r="H144" s="107">
        <f>SUM(H141:H143)</f>
        <v>1028.7</v>
      </c>
      <c r="I144" s="107">
        <f>SUM(I141:I143)</f>
        <v>1940.94</v>
      </c>
      <c r="J144" s="106">
        <f t="shared" ref="J144:S144" si="126">SUM(J141,J142,J143)</f>
        <v>1028.6981999999998</v>
      </c>
      <c r="K144" s="106">
        <f t="shared" si="126"/>
        <v>1940.94</v>
      </c>
      <c r="L144" s="106">
        <f t="shared" si="126"/>
        <v>2969.6381999999999</v>
      </c>
      <c r="M144" s="106">
        <f t="shared" si="126"/>
        <v>-1.8000000001734406E-3</v>
      </c>
      <c r="N144" s="106">
        <f t="shared" si="126"/>
        <v>-1.1368683772161603E-13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>
        <f t="shared" si="126"/>
        <v>0</v>
      </c>
      <c r="S144" s="106">
        <f t="shared" si="126"/>
        <v>0</v>
      </c>
      <c r="T144" s="108"/>
    </row>
    <row r="145" spans="1:20" ht="12.75" customHeight="1" x14ac:dyDescent="0.2">
      <c r="A145" s="271"/>
      <c r="B145" s="260"/>
      <c r="C145" s="264"/>
      <c r="D145" s="118" t="s">
        <v>17</v>
      </c>
      <c r="E145" s="119">
        <v>86.46</v>
      </c>
      <c r="F145" s="95">
        <v>4.7699999999999996</v>
      </c>
      <c r="G145" s="95">
        <v>9</v>
      </c>
      <c r="H145" s="97">
        <v>412.41</v>
      </c>
      <c r="I145" s="182">
        <v>778.14</v>
      </c>
      <c r="J145" s="102">
        <f>(E145*F145)</f>
        <v>412.41419999999994</v>
      </c>
      <c r="K145" s="102">
        <f>(E145*G145)</f>
        <v>778.14</v>
      </c>
      <c r="L145" s="96">
        <f>SUM(J145,K145)</f>
        <v>1190.5542</v>
      </c>
      <c r="M145" s="103">
        <f>SUM(J145-H145)</f>
        <v>4.1999999999120519E-3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71"/>
      <c r="B146" s="260"/>
      <c r="C146" s="264"/>
      <c r="D146" s="118" t="s">
        <v>18</v>
      </c>
      <c r="E146" s="119">
        <v>60.9</v>
      </c>
      <c r="F146" s="95">
        <v>4.7699999999999996</v>
      </c>
      <c r="G146" s="95">
        <v>9</v>
      </c>
      <c r="H146" s="97">
        <v>290.49</v>
      </c>
      <c r="I146" s="182">
        <v>548.1</v>
      </c>
      <c r="J146" s="102">
        <f>(E146*F146)</f>
        <v>290.49299999999999</v>
      </c>
      <c r="K146" s="102">
        <f t="shared" ref="K146:K147" si="127">(E146*G146)</f>
        <v>548.1</v>
      </c>
      <c r="L146" s="96">
        <f>SUM(J146,K146)</f>
        <v>838.59300000000007</v>
      </c>
      <c r="M146" s="103">
        <f t="shared" ref="M146:M147" si="128">SUM(J146-H146)</f>
        <v>2.9999999999859028E-3</v>
      </c>
      <c r="N146" s="103">
        <f t="shared" ref="N146:N147" si="129">SUM(K146-I146)</f>
        <v>0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72"/>
      <c r="B147" s="266"/>
      <c r="C147" s="265"/>
      <c r="D147" s="118" t="s">
        <v>19</v>
      </c>
      <c r="E147" s="120">
        <v>55.24</v>
      </c>
      <c r="F147" s="95">
        <v>4.7699999999999996</v>
      </c>
      <c r="G147" s="95">
        <v>9</v>
      </c>
      <c r="H147" s="97">
        <v>263.49</v>
      </c>
      <c r="I147" s="182">
        <v>497.16</v>
      </c>
      <c r="J147" s="102">
        <f>(E147*F147)</f>
        <v>263.4948</v>
      </c>
      <c r="K147" s="102">
        <f t="shared" si="127"/>
        <v>497.16</v>
      </c>
      <c r="L147" s="96">
        <f>SUM(J147,K147)</f>
        <v>760.65480000000002</v>
      </c>
      <c r="M147" s="103">
        <f t="shared" si="128"/>
        <v>4.7999999999888132E-3</v>
      </c>
      <c r="N147" s="103">
        <f t="shared" si="129"/>
        <v>0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SUM(E145,E146,E147)</f>
        <v>202.6</v>
      </c>
      <c r="F148" s="106"/>
      <c r="G148" s="106"/>
      <c r="H148" s="107">
        <f>SUM(H145:H147)</f>
        <v>966.3900000000001</v>
      </c>
      <c r="I148" s="107">
        <f>SUM(I145:I147)</f>
        <v>1823.4</v>
      </c>
      <c r="J148" s="106">
        <f t="shared" ref="J148:S148" si="130">SUM(J145,J146,J147)</f>
        <v>966.40199999999982</v>
      </c>
      <c r="K148" s="106">
        <f t="shared" si="130"/>
        <v>1823.4</v>
      </c>
      <c r="L148" s="106">
        <f t="shared" si="130"/>
        <v>2789.8020000000001</v>
      </c>
      <c r="M148" s="106">
        <f t="shared" si="130"/>
        <v>1.1999999999886768E-2</v>
      </c>
      <c r="N148" s="106">
        <f t="shared" si="130"/>
        <v>0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>
        <f t="shared" si="130"/>
        <v>0</v>
      </c>
      <c r="S148" s="106">
        <f t="shared" si="130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887.02</v>
      </c>
      <c r="F149" s="137"/>
      <c r="G149" s="137"/>
      <c r="H149" s="138">
        <f>SUM(H148,H144,H140,H136)</f>
        <v>4231.08</v>
      </c>
      <c r="I149" s="138">
        <f>SUM(I148,I144,I140,I136)</f>
        <v>7983.18</v>
      </c>
      <c r="J149" s="137">
        <f t="shared" ref="J149:S149" si="131">SUM(J136+J140+J144+J148)</f>
        <v>4231.0853999999999</v>
      </c>
      <c r="K149" s="137">
        <f t="shared" si="131"/>
        <v>7983.18</v>
      </c>
      <c r="L149" s="137">
        <f t="shared" si="131"/>
        <v>12214.2654</v>
      </c>
      <c r="M149" s="137">
        <f t="shared" si="131"/>
        <v>5.3999999997245141E-3</v>
      </c>
      <c r="N149" s="137">
        <f t="shared" si="131"/>
        <v>1.1368683772161603E-13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>
        <f t="shared" si="131"/>
        <v>0</v>
      </c>
      <c r="S149" s="137">
        <f t="shared" si="131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E149+'2011'!E142</f>
        <v>2728.56</v>
      </c>
      <c r="F150" s="114"/>
      <c r="G150" s="114"/>
      <c r="H150" s="114">
        <f>H149+'2011'!H142</f>
        <v>13015.230000000001</v>
      </c>
      <c r="I150" s="114">
        <f>I149+'2011'!I142</f>
        <v>13507.8</v>
      </c>
      <c r="J150" s="114">
        <f>J149+'2011'!J142</f>
        <v>13015.2312</v>
      </c>
      <c r="K150" s="114">
        <f>K149+'2011'!K142</f>
        <v>13507.800000000001</v>
      </c>
      <c r="L150" s="114">
        <f>SUM(J150:K150)</f>
        <v>26523.031200000001</v>
      </c>
      <c r="M150" s="114">
        <f>M149+'2011'!M125</f>
        <v>7.3999999937655048E-3</v>
      </c>
      <c r="N150" s="114">
        <f>N149+'2011'!N125</f>
        <v>5.6843418860808015E-13</v>
      </c>
      <c r="O150" s="114">
        <f>O149+'2011'!O125</f>
        <v>0</v>
      </c>
      <c r="P150" s="114">
        <f>P149+'2011'!P125</f>
        <v>0</v>
      </c>
      <c r="Q150" s="114">
        <f>Q149+'2011'!Q125</f>
        <v>0</v>
      </c>
      <c r="R150" s="114">
        <f>R149+'2011'!R125</f>
        <v>0</v>
      </c>
      <c r="S150" s="114">
        <f>S149+'2011'!S125</f>
        <v>0</v>
      </c>
      <c r="T150" s="116"/>
    </row>
    <row r="151" spans="1:20" ht="13.5" customHeight="1" x14ac:dyDescent="0.2">
      <c r="A151" s="270">
        <v>9</v>
      </c>
      <c r="B151" s="273" t="s">
        <v>20</v>
      </c>
      <c r="C151" s="236" t="s">
        <v>21</v>
      </c>
      <c r="D151" s="118" t="s">
        <v>8</v>
      </c>
      <c r="E151" s="119">
        <v>2982.3879999999999</v>
      </c>
      <c r="F151" s="122">
        <v>3.33</v>
      </c>
      <c r="G151" s="122">
        <v>9</v>
      </c>
      <c r="H151" s="97">
        <v>9931.3520000000008</v>
      </c>
      <c r="I151" s="181">
        <v>26841.492999999999</v>
      </c>
      <c r="J151" s="102">
        <f>(E151*F151)</f>
        <v>9931.3520399999998</v>
      </c>
      <c r="K151" s="102">
        <f>(E151*G151)</f>
        <v>26841.491999999998</v>
      </c>
      <c r="L151" s="96">
        <f>SUM(J151,K151)</f>
        <v>36772.844039999996</v>
      </c>
      <c r="M151" s="103">
        <f>SUM(J151-H151)</f>
        <v>3.9999998989515007E-5</v>
      </c>
      <c r="N151" s="103">
        <f>SUM(K151-I151)</f>
        <v>-1.0000000002037268E-3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71"/>
      <c r="B152" s="274"/>
      <c r="C152" s="237"/>
      <c r="D152" s="118" t="s">
        <v>9</v>
      </c>
      <c r="E152" s="120">
        <v>2808.7370000000001</v>
      </c>
      <c r="F152" s="122">
        <v>3.33</v>
      </c>
      <c r="G152" s="122">
        <v>9</v>
      </c>
      <c r="H152" s="97">
        <v>9353.0930000000008</v>
      </c>
      <c r="I152" s="181">
        <v>25278.63</v>
      </c>
      <c r="J152" s="102">
        <f>(E152*F152)</f>
        <v>9353.0942100000011</v>
      </c>
      <c r="K152" s="102">
        <f t="shared" ref="K152:K153" si="132">(E152*G152)</f>
        <v>25278.633000000002</v>
      </c>
      <c r="L152" s="96">
        <f>SUM(J152,K152)</f>
        <v>34631.727210000005</v>
      </c>
      <c r="M152" s="103">
        <f t="shared" ref="M152:M153" si="133">SUM(J152-H152)</f>
        <v>1.2100000003556488E-3</v>
      </c>
      <c r="N152" s="103">
        <f t="shared" ref="N152:N153" si="134">SUM(K152-I152)</f>
        <v>3.0000000006111804E-3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71"/>
      <c r="B153" s="274"/>
      <c r="C153" s="237"/>
      <c r="D153" s="118" t="s">
        <v>10</v>
      </c>
      <c r="E153" s="120">
        <v>2883.0790000000002</v>
      </c>
      <c r="F153" s="122">
        <v>3.33</v>
      </c>
      <c r="G153" s="122">
        <v>9</v>
      </c>
      <c r="H153" s="97">
        <v>9600.6509999999998</v>
      </c>
      <c r="I153" s="181">
        <v>25947.706999999999</v>
      </c>
      <c r="J153" s="102">
        <f>(E153*F153)</f>
        <v>9600.6530700000003</v>
      </c>
      <c r="K153" s="102">
        <f t="shared" si="132"/>
        <v>25947.711000000003</v>
      </c>
      <c r="L153" s="96">
        <f>SUM(J153,K153)</f>
        <v>35548.364070000003</v>
      </c>
      <c r="M153" s="103">
        <f t="shared" si="133"/>
        <v>2.0700000004580943E-3</v>
      </c>
      <c r="N153" s="103">
        <f t="shared" si="134"/>
        <v>4.0000000044528861E-3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71"/>
      <c r="B154" s="274"/>
      <c r="C154" s="237"/>
      <c r="D154" s="105" t="s">
        <v>52</v>
      </c>
      <c r="E154" s="106">
        <f>SUM(E151,E152,E153)</f>
        <v>8674.2039999999997</v>
      </c>
      <c r="F154" s="106"/>
      <c r="G154" s="106"/>
      <c r="H154" s="107">
        <f>SUM(H151:H153)</f>
        <v>28885.095999999998</v>
      </c>
      <c r="I154" s="107">
        <f>SUM(I151:I153)</f>
        <v>78067.83</v>
      </c>
      <c r="J154" s="106">
        <f t="shared" ref="J154:S154" si="135">SUM(J151,J152,J153)</f>
        <v>28885.099320000001</v>
      </c>
      <c r="K154" s="106">
        <f t="shared" si="135"/>
        <v>78067.83600000001</v>
      </c>
      <c r="L154" s="106">
        <f t="shared" si="135"/>
        <v>106952.93532000002</v>
      </c>
      <c r="M154" s="106">
        <f t="shared" si="135"/>
        <v>3.3199999998032581E-3</v>
      </c>
      <c r="N154" s="106">
        <f t="shared" si="135"/>
        <v>6.0000000048603397E-3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>
        <f t="shared" si="135"/>
        <v>0</v>
      </c>
      <c r="S154" s="106">
        <f t="shared" si="135"/>
        <v>0</v>
      </c>
      <c r="T154" s="108"/>
    </row>
    <row r="155" spans="1:20" ht="13.5" customHeight="1" x14ac:dyDescent="0.2">
      <c r="A155" s="271"/>
      <c r="B155" s="274"/>
      <c r="C155" s="237"/>
      <c r="D155" s="118" t="s">
        <v>11</v>
      </c>
      <c r="E155" s="119">
        <v>2735.7449999999999</v>
      </c>
      <c r="F155" s="122">
        <v>3.33</v>
      </c>
      <c r="G155" s="122">
        <v>9</v>
      </c>
      <c r="H155" s="97">
        <v>9110.0310000000009</v>
      </c>
      <c r="I155" s="181">
        <v>24621.704000000002</v>
      </c>
      <c r="J155" s="102">
        <f>(E155*F155)</f>
        <v>9110.0308499999992</v>
      </c>
      <c r="K155" s="102">
        <f>(E155*G155)</f>
        <v>24621.704999999998</v>
      </c>
      <c r="L155" s="96">
        <f>SUM(J155,K155)</f>
        <v>33731.735849999997</v>
      </c>
      <c r="M155" s="103">
        <f>SUM(J155-H155)</f>
        <v>-1.5000000166764949E-4</v>
      </c>
      <c r="N155" s="103">
        <f>SUM(K155-I155)</f>
        <v>9.9999999656574801E-4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71"/>
      <c r="B156" s="274"/>
      <c r="C156" s="237"/>
      <c r="D156" s="118" t="s">
        <v>12</v>
      </c>
      <c r="E156" s="119">
        <v>2967.8209999999999</v>
      </c>
      <c r="F156" s="122">
        <v>3.33</v>
      </c>
      <c r="G156" s="122">
        <v>9</v>
      </c>
      <c r="H156" s="97">
        <v>9882.8449999999993</v>
      </c>
      <c r="I156" s="181">
        <v>26710.393</v>
      </c>
      <c r="J156" s="102">
        <f>(E156*F156)</f>
        <v>9882.8439299999991</v>
      </c>
      <c r="K156" s="102">
        <f t="shared" ref="K156:K157" si="136">(E156*G156)</f>
        <v>26710.388999999999</v>
      </c>
      <c r="L156" s="96">
        <f>SUM(J156,K156)</f>
        <v>36593.232929999998</v>
      </c>
      <c r="M156" s="103">
        <f t="shared" ref="M156:M157" si="137">SUM(J156-H156)</f>
        <v>-1.0700000002543675E-3</v>
      </c>
      <c r="N156" s="103">
        <f t="shared" ref="N156:N157" si="138">SUM(K156-I156)</f>
        <v>-4.0000000008149073E-3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71"/>
      <c r="B157" s="275"/>
      <c r="C157" s="237"/>
      <c r="D157" s="118" t="s">
        <v>13</v>
      </c>
      <c r="E157" s="119">
        <v>2828.2280000000001</v>
      </c>
      <c r="F157" s="122">
        <v>3.33</v>
      </c>
      <c r="G157" s="122">
        <v>9</v>
      </c>
      <c r="H157" s="97">
        <v>9418</v>
      </c>
      <c r="I157" s="181">
        <v>25454.053</v>
      </c>
      <c r="J157" s="102">
        <f>(E157*F157)</f>
        <v>9417.999240000001</v>
      </c>
      <c r="K157" s="102">
        <f t="shared" si="136"/>
        <v>25454.052</v>
      </c>
      <c r="L157" s="96">
        <f>SUM(J157,K157)</f>
        <v>34872.051240000001</v>
      </c>
      <c r="M157" s="103">
        <f t="shared" si="137"/>
        <v>-7.5999999899067916E-4</v>
      </c>
      <c r="N157" s="103">
        <f t="shared" si="138"/>
        <v>-1.0000000002037268E-3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71"/>
      <c r="B158" s="123"/>
      <c r="C158" s="237"/>
      <c r="D158" s="105" t="s">
        <v>53</v>
      </c>
      <c r="E158" s="106">
        <f>SUM(E155,E156,E157)</f>
        <v>8531.7939999999999</v>
      </c>
      <c r="F158" s="106"/>
      <c r="G158" s="106"/>
      <c r="H158" s="107">
        <f>SUM(H155:H157)</f>
        <v>28410.876</v>
      </c>
      <c r="I158" s="107">
        <f>SUM(I155:I157)</f>
        <v>76786.149999999994</v>
      </c>
      <c r="J158" s="106">
        <f t="shared" ref="J158:S158" si="139">SUM(J155,J156,J157)</f>
        <v>28410.874019999999</v>
      </c>
      <c r="K158" s="106">
        <f t="shared" si="139"/>
        <v>76786.145999999993</v>
      </c>
      <c r="L158" s="106">
        <f t="shared" si="139"/>
        <v>105197.02002</v>
      </c>
      <c r="M158" s="106">
        <f t="shared" si="139"/>
        <v>-1.9800000009126961E-3</v>
      </c>
      <c r="N158" s="106">
        <f t="shared" si="139"/>
        <v>-4.0000000044528861E-3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>
        <f t="shared" si="139"/>
        <v>0</v>
      </c>
      <c r="S158" s="106">
        <f t="shared" si="139"/>
        <v>0</v>
      </c>
      <c r="T158" s="108"/>
    </row>
    <row r="159" spans="1:20" ht="13.5" customHeight="1" x14ac:dyDescent="0.2">
      <c r="A159" s="271"/>
      <c r="B159" s="273" t="s">
        <v>29</v>
      </c>
      <c r="C159" s="237"/>
      <c r="D159" s="118" t="s">
        <v>14</v>
      </c>
      <c r="E159" s="119">
        <v>802.01900000000001</v>
      </c>
      <c r="F159" s="122">
        <v>3.33</v>
      </c>
      <c r="G159" s="122">
        <v>9</v>
      </c>
      <c r="H159" s="97">
        <v>2670.7240000000002</v>
      </c>
      <c r="I159" s="181">
        <v>7218.174</v>
      </c>
      <c r="J159" s="102">
        <f>(E159*F159)</f>
        <v>2670.72327</v>
      </c>
      <c r="K159" s="102">
        <f>(E159*G159)</f>
        <v>7218.1710000000003</v>
      </c>
      <c r="L159" s="96">
        <f>SUM(J159,K159)</f>
        <v>9888.8942700000007</v>
      </c>
      <c r="M159" s="103">
        <f>SUM(J159-H159)</f>
        <v>-7.3000000020329026E-4</v>
      </c>
      <c r="N159" s="103">
        <f>SUM(K159-I159)</f>
        <v>-2.9999999997016857E-3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71"/>
      <c r="B160" s="274"/>
      <c r="C160" s="237"/>
      <c r="D160" s="118" t="s">
        <v>15</v>
      </c>
      <c r="E160" s="119">
        <v>788.82</v>
      </c>
      <c r="F160" s="122">
        <v>3.33</v>
      </c>
      <c r="G160" s="122">
        <v>9</v>
      </c>
      <c r="H160" s="97">
        <v>2626.76</v>
      </c>
      <c r="I160" s="182">
        <v>7099.34</v>
      </c>
      <c r="J160" s="102">
        <f>(E160*F160)</f>
        <v>2626.7706000000003</v>
      </c>
      <c r="K160" s="102">
        <f t="shared" ref="K160:K161" si="140">(E160*G160)</f>
        <v>7099.38</v>
      </c>
      <c r="L160" s="96">
        <f>SUM(J160,K160)</f>
        <v>9726.1506000000008</v>
      </c>
      <c r="M160" s="103">
        <f t="shared" ref="M160:M161" si="141">SUM(J160-H160)</f>
        <v>1.0600000000067666E-2</v>
      </c>
      <c r="N160" s="103">
        <f t="shared" ref="N160:N161" si="142">SUM(K160-I160)</f>
        <v>3.999999999996362E-2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71"/>
      <c r="B161" s="274"/>
      <c r="C161" s="237"/>
      <c r="D161" s="118" t="s">
        <v>16</v>
      </c>
      <c r="E161" s="120">
        <v>813.85</v>
      </c>
      <c r="F161" s="122">
        <v>3.33</v>
      </c>
      <c r="G161" s="122">
        <v>9</v>
      </c>
      <c r="H161" s="97">
        <v>2710.11</v>
      </c>
      <c r="I161" s="182">
        <v>7324.61</v>
      </c>
      <c r="J161" s="102">
        <f>(E161*F161)</f>
        <v>2710.1205</v>
      </c>
      <c r="K161" s="102">
        <f t="shared" si="140"/>
        <v>7324.6500000000005</v>
      </c>
      <c r="L161" s="96">
        <f>SUM(J161,K161)</f>
        <v>10034.770500000001</v>
      </c>
      <c r="M161" s="103">
        <f t="shared" si="141"/>
        <v>1.0499999999865395E-2</v>
      </c>
      <c r="N161" s="103">
        <f t="shared" si="142"/>
        <v>4.0000000000873115E-2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71"/>
      <c r="B162" s="274"/>
      <c r="C162" s="237"/>
      <c r="D162" s="105" t="s">
        <v>54</v>
      </c>
      <c r="E162" s="106">
        <f>SUM(E159,E160,E161)</f>
        <v>2404.6889999999999</v>
      </c>
      <c r="F162" s="106"/>
      <c r="G162" s="106"/>
      <c r="H162" s="107">
        <f>SUM(H159:H161)</f>
        <v>8007.594000000001</v>
      </c>
      <c r="I162" s="107">
        <f>SUM(I159:I161)</f>
        <v>21642.124</v>
      </c>
      <c r="J162" s="106">
        <f t="shared" ref="J162:S162" si="143">SUM(J159,J160,J161)</f>
        <v>8007.6143700000002</v>
      </c>
      <c r="K162" s="106">
        <f t="shared" si="143"/>
        <v>21642.201000000001</v>
      </c>
      <c r="L162" s="106">
        <f t="shared" si="143"/>
        <v>29649.815370000004</v>
      </c>
      <c r="M162" s="106">
        <f t="shared" si="143"/>
        <v>2.0369999999729771E-2</v>
      </c>
      <c r="N162" s="106">
        <f t="shared" si="143"/>
        <v>7.7000000001135049E-2</v>
      </c>
      <c r="O162" s="106">
        <f t="shared" si="143"/>
        <v>0</v>
      </c>
      <c r="P162" s="106">
        <f t="shared" si="143"/>
        <v>0</v>
      </c>
      <c r="Q162" s="106">
        <f t="shared" si="143"/>
        <v>0</v>
      </c>
      <c r="R162" s="106">
        <f t="shared" si="143"/>
        <v>0</v>
      </c>
      <c r="S162" s="106">
        <f t="shared" si="143"/>
        <v>0</v>
      </c>
      <c r="T162" s="108"/>
    </row>
    <row r="163" spans="1:20" ht="13.5" customHeight="1" x14ac:dyDescent="0.2">
      <c r="A163" s="271"/>
      <c r="B163" s="274"/>
      <c r="C163" s="237"/>
      <c r="D163" s="118" t="s">
        <v>17</v>
      </c>
      <c r="E163" s="119">
        <v>797.62900000000002</v>
      </c>
      <c r="F163" s="122">
        <v>3.33</v>
      </c>
      <c r="G163" s="122">
        <v>9</v>
      </c>
      <c r="H163" s="97">
        <v>2656.11</v>
      </c>
      <c r="I163" s="182">
        <v>7178.66</v>
      </c>
      <c r="J163" s="102">
        <f>(E163*F163)</f>
        <v>2656.10457</v>
      </c>
      <c r="K163" s="102">
        <f>(E163*G163)</f>
        <v>7178.6610000000001</v>
      </c>
      <c r="L163" s="96">
        <f>SUM(J163,K163)</f>
        <v>9834.7655699999996</v>
      </c>
      <c r="M163" s="103">
        <f>SUM(J163-H163)</f>
        <v>-5.4300000001603621E-3</v>
      </c>
      <c r="N163" s="103">
        <f>SUM(K163-I163)</f>
        <v>1.0000000002037268E-3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71"/>
      <c r="B164" s="274"/>
      <c r="C164" s="237"/>
      <c r="D164" s="118" t="s">
        <v>18</v>
      </c>
      <c r="E164" s="119">
        <v>802.35199999999998</v>
      </c>
      <c r="F164" s="122">
        <v>3.33</v>
      </c>
      <c r="G164" s="122">
        <v>9</v>
      </c>
      <c r="H164" s="97">
        <v>2671.83</v>
      </c>
      <c r="I164" s="182">
        <v>7221.16</v>
      </c>
      <c r="J164" s="102">
        <f>(E164*F164)</f>
        <v>2671.8321599999999</v>
      </c>
      <c r="K164" s="102">
        <f t="shared" ref="K164:K165" si="144">(E164*G164)</f>
        <v>7221.1679999999997</v>
      </c>
      <c r="L164" s="96">
        <f>SUM(J164,K164)</f>
        <v>9893.0001599999996</v>
      </c>
      <c r="M164" s="103">
        <f t="shared" ref="M164:M165" si="145">SUM(J164-H164)</f>
        <v>2.1600000000034925E-3</v>
      </c>
      <c r="N164" s="103">
        <f t="shared" ref="N164:N165" si="146">SUM(K164-I164)</f>
        <v>7.9999999998108251E-3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72"/>
      <c r="B165" s="275"/>
      <c r="C165" s="238"/>
      <c r="D165" s="118" t="s">
        <v>19</v>
      </c>
      <c r="E165" s="120">
        <v>806.74</v>
      </c>
      <c r="F165" s="122">
        <v>3.33</v>
      </c>
      <c r="G165" s="122">
        <v>9</v>
      </c>
      <c r="H165" s="97">
        <v>2686.44</v>
      </c>
      <c r="I165" s="182">
        <v>7260.64</v>
      </c>
      <c r="J165" s="102">
        <f>(E165*F165)</f>
        <v>2686.4441999999999</v>
      </c>
      <c r="K165" s="102">
        <f t="shared" si="144"/>
        <v>7260.66</v>
      </c>
      <c r="L165" s="96">
        <f>SUM(J165,K165)</f>
        <v>9947.1041999999998</v>
      </c>
      <c r="M165" s="103">
        <f t="shared" si="145"/>
        <v>4.1999999998552084E-3</v>
      </c>
      <c r="N165" s="103">
        <f t="shared" si="146"/>
        <v>1.9999999999527063E-2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2406.721</v>
      </c>
      <c r="F166" s="106"/>
      <c r="G166" s="106"/>
      <c r="H166" s="107">
        <f>SUM(H163:H165)</f>
        <v>8014.380000000001</v>
      </c>
      <c r="I166" s="107">
        <f>SUM(I163:I165)</f>
        <v>21660.46</v>
      </c>
      <c r="J166" s="106">
        <f t="shared" ref="J166:S166" si="147">SUM(J163,J164,J165)</f>
        <v>8014.3809299999994</v>
      </c>
      <c r="K166" s="106">
        <f t="shared" si="147"/>
        <v>21660.489000000001</v>
      </c>
      <c r="L166" s="106">
        <f t="shared" si="147"/>
        <v>29674.869930000001</v>
      </c>
      <c r="M166" s="106">
        <f t="shared" si="147"/>
        <v>9.299999996983388E-4</v>
      </c>
      <c r="N166" s="106">
        <f t="shared" si="147"/>
        <v>2.8999999999541615E-2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>
        <f t="shared" si="147"/>
        <v>0</v>
      </c>
      <c r="S166" s="106">
        <f t="shared" si="147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22017.407999999999</v>
      </c>
      <c r="F167" s="137"/>
      <c r="G167" s="137"/>
      <c r="H167" s="138">
        <f>SUM(H166,H162,H158,H154)</f>
        <v>73317.945999999996</v>
      </c>
      <c r="I167" s="138">
        <f>SUM(I166,I162,I158,I154)</f>
        <v>198156.56400000001</v>
      </c>
      <c r="J167" s="137">
        <f t="shared" ref="J167:S167" si="148">SUM(J154+J158+J162+J166)</f>
        <v>73317.968640000006</v>
      </c>
      <c r="K167" s="137">
        <f t="shared" si="148"/>
        <v>198156.67200000002</v>
      </c>
      <c r="L167" s="137">
        <f t="shared" si="148"/>
        <v>271474.64064</v>
      </c>
      <c r="M167" s="137">
        <f t="shared" si="148"/>
        <v>2.2639999998318672E-2</v>
      </c>
      <c r="N167" s="137">
        <f t="shared" si="148"/>
        <v>0.10800000000108412</v>
      </c>
      <c r="O167" s="137">
        <f t="shared" si="148"/>
        <v>0</v>
      </c>
      <c r="P167" s="137">
        <f t="shared" si="148"/>
        <v>0</v>
      </c>
      <c r="Q167" s="137">
        <f t="shared" si="148"/>
        <v>0</v>
      </c>
      <c r="R167" s="137">
        <f t="shared" si="148"/>
        <v>0</v>
      </c>
      <c r="S167" s="137">
        <f t="shared" si="148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E167+'2011'!E159</f>
        <v>55093.777999999991</v>
      </c>
      <c r="F168" s="114"/>
      <c r="G168" s="114"/>
      <c r="H168" s="114">
        <f>H167+'2011'!H159</f>
        <v>183572.49599999998</v>
      </c>
      <c r="I168" s="114">
        <f>I167+'2011'!I159</f>
        <v>297385.65399999998</v>
      </c>
      <c r="J168" s="114">
        <f>J167+'2011'!J159</f>
        <v>183572.51863999999</v>
      </c>
      <c r="K168" s="114">
        <f>K167+'2011'!K159</f>
        <v>297385.78200000001</v>
      </c>
      <c r="L168" s="114">
        <f>L167+'2011'!L159</f>
        <v>480958.30063999997</v>
      </c>
      <c r="M168" s="114">
        <f>M167+'2011'!M159</f>
        <v>2.2639999998318672E-2</v>
      </c>
      <c r="N168" s="114">
        <f>N167+'2011'!N159</f>
        <v>0.12800000000152068</v>
      </c>
      <c r="O168" s="114">
        <f>O167+'2011'!O159</f>
        <v>0</v>
      </c>
      <c r="P168" s="114">
        <f>P167+'2011'!P159</f>
        <v>0</v>
      </c>
      <c r="Q168" s="114">
        <f>Q167+'2011'!Q159</f>
        <v>0</v>
      </c>
      <c r="R168" s="114">
        <f>R167+'2011'!R159</f>
        <v>0</v>
      </c>
      <c r="S168" s="114">
        <f>S167+'2011'!S159</f>
        <v>0</v>
      </c>
      <c r="T168" s="116"/>
    </row>
    <row r="169" spans="1:20" ht="12.75" customHeight="1" x14ac:dyDescent="0.2">
      <c r="A169" s="270">
        <v>10</v>
      </c>
      <c r="B169" s="273" t="s">
        <v>34</v>
      </c>
      <c r="C169" s="276" t="s">
        <v>30</v>
      </c>
      <c r="D169" s="118" t="s">
        <v>8</v>
      </c>
      <c r="E169" s="119">
        <v>200.89</v>
      </c>
      <c r="F169" s="122">
        <v>3.33</v>
      </c>
      <c r="G169" s="122">
        <v>9</v>
      </c>
      <c r="H169" s="97">
        <v>668.96400000000006</v>
      </c>
      <c r="I169" s="181">
        <v>1808.011</v>
      </c>
      <c r="J169" s="102">
        <f>(E169*F169)</f>
        <v>668.96370000000002</v>
      </c>
      <c r="K169" s="102">
        <f>(E169*G169)</f>
        <v>1808.0099999999998</v>
      </c>
      <c r="L169" s="96">
        <f>SUM(J169,K169)</f>
        <v>2476.9736999999996</v>
      </c>
      <c r="M169" s="103">
        <f>SUM(J169-H169)</f>
        <v>-3.0000000003838068E-4</v>
      </c>
      <c r="N169" s="103">
        <f>SUM(K169-I169)</f>
        <v>-1.0000000002037268E-3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71"/>
      <c r="B170" s="274"/>
      <c r="C170" s="277"/>
      <c r="D170" s="118" t="s">
        <v>9</v>
      </c>
      <c r="E170" s="120">
        <v>224.91200000000001</v>
      </c>
      <c r="F170" s="122">
        <v>3.33</v>
      </c>
      <c r="G170" s="122">
        <v>9</v>
      </c>
      <c r="H170" s="97">
        <v>748.95699999999999</v>
      </c>
      <c r="I170" s="181">
        <v>2024.2080000000001</v>
      </c>
      <c r="J170" s="102">
        <f>(E170*F170)</f>
        <v>748.95695999999998</v>
      </c>
      <c r="K170" s="102">
        <f t="shared" ref="K170:K171" si="149">(E170*G170)</f>
        <v>2024.2080000000001</v>
      </c>
      <c r="L170" s="96">
        <f>SUM(J170,K170)</f>
        <v>2773.1649600000001</v>
      </c>
      <c r="M170" s="103">
        <f t="shared" ref="M170:M171" si="150">SUM(J170-H170)</f>
        <v>-4.0000000012696546E-5</v>
      </c>
      <c r="N170" s="103">
        <f t="shared" ref="N170:N171" si="151">SUM(K170-I170)</f>
        <v>0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71"/>
      <c r="B171" s="274"/>
      <c r="C171" s="277"/>
      <c r="D171" s="118" t="s">
        <v>10</v>
      </c>
      <c r="E171" s="120">
        <v>386.185</v>
      </c>
      <c r="F171" s="122">
        <v>3.33</v>
      </c>
      <c r="G171" s="122">
        <v>9</v>
      </c>
      <c r="H171" s="97">
        <v>1285.9949999999999</v>
      </c>
      <c r="I171" s="181">
        <v>3475.6619999999998</v>
      </c>
      <c r="J171" s="102">
        <f>(E171*F171)</f>
        <v>1285.99605</v>
      </c>
      <c r="K171" s="102">
        <f t="shared" si="149"/>
        <v>3475.665</v>
      </c>
      <c r="L171" s="96">
        <f>SUM(J171,K171)</f>
        <v>4761.6610499999997</v>
      </c>
      <c r="M171" s="103">
        <f t="shared" si="150"/>
        <v>1.0500000000774889E-3</v>
      </c>
      <c r="N171" s="103">
        <f t="shared" si="151"/>
        <v>3.0000000001564331E-3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71"/>
      <c r="B172" s="274"/>
      <c r="C172" s="277"/>
      <c r="D172" s="105" t="s">
        <v>52</v>
      </c>
      <c r="E172" s="106">
        <f>SUM(E169,E170,E171)</f>
        <v>811.98700000000008</v>
      </c>
      <c r="F172" s="106"/>
      <c r="G172" s="106"/>
      <c r="H172" s="107">
        <f>SUM(H169:H171)</f>
        <v>2703.9160000000002</v>
      </c>
      <c r="I172" s="107">
        <f>SUM(I169:I171)</f>
        <v>7307.8809999999994</v>
      </c>
      <c r="J172" s="106">
        <f t="shared" ref="J172:S172" si="152">SUM(J169,J170,J171)</f>
        <v>2703.91671</v>
      </c>
      <c r="K172" s="106">
        <f t="shared" si="152"/>
        <v>7307.8829999999998</v>
      </c>
      <c r="L172" s="106">
        <f t="shared" si="152"/>
        <v>10011.799709999999</v>
      </c>
      <c r="M172" s="106">
        <f t="shared" si="152"/>
        <v>7.1000000002641173E-4</v>
      </c>
      <c r="N172" s="106">
        <f t="shared" si="152"/>
        <v>1.9999999999527063E-3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>
        <f t="shared" si="152"/>
        <v>0</v>
      </c>
      <c r="S172" s="106">
        <f t="shared" si="152"/>
        <v>0</v>
      </c>
      <c r="T172" s="108"/>
    </row>
    <row r="173" spans="1:20" ht="12.75" customHeight="1" x14ac:dyDescent="0.2">
      <c r="A173" s="271"/>
      <c r="B173" s="274"/>
      <c r="C173" s="277"/>
      <c r="D173" s="118" t="s">
        <v>11</v>
      </c>
      <c r="E173" s="119">
        <v>341.91300000000001</v>
      </c>
      <c r="F173" s="122">
        <v>3.33</v>
      </c>
      <c r="G173" s="122">
        <v>9</v>
      </c>
      <c r="H173" s="97">
        <v>1138.57</v>
      </c>
      <c r="I173" s="181">
        <v>3077.2179999999998</v>
      </c>
      <c r="J173" s="102">
        <f>(E173*F173)</f>
        <v>1138.5702900000001</v>
      </c>
      <c r="K173" s="102">
        <f>(E173*G173)</f>
        <v>3077.2170000000001</v>
      </c>
      <c r="L173" s="96">
        <f>SUM(J173,K173)</f>
        <v>4215.7872900000002</v>
      </c>
      <c r="M173" s="103">
        <f>SUM(J173-H173)</f>
        <v>2.9000000017731509E-4</v>
      </c>
      <c r="N173" s="103">
        <f>SUM(K173-I173)</f>
        <v>-9.9999999974897946E-4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71"/>
      <c r="B174" s="274"/>
      <c r="C174" s="277"/>
      <c r="D174" s="118" t="s">
        <v>12</v>
      </c>
      <c r="E174" s="119">
        <v>317.81200000000001</v>
      </c>
      <c r="F174" s="122">
        <v>3.33</v>
      </c>
      <c r="G174" s="122">
        <v>9</v>
      </c>
      <c r="H174" s="97">
        <v>1058.3150000000001</v>
      </c>
      <c r="I174" s="181">
        <v>2860.3119999999999</v>
      </c>
      <c r="J174" s="102">
        <f>(E174*F174)</f>
        <v>1058.31396</v>
      </c>
      <c r="K174" s="102">
        <f t="shared" ref="K174:K175" si="153">(E174*G174)</f>
        <v>2860.308</v>
      </c>
      <c r="L174" s="96">
        <f>SUM(J174,K174)</f>
        <v>3918.6219599999999</v>
      </c>
      <c r="M174" s="103">
        <f t="shared" ref="M174:M175" si="154">SUM(J174-H174)</f>
        <v>-1.0400000001027365E-3</v>
      </c>
      <c r="N174" s="103">
        <f>SUM(K174-I174)</f>
        <v>-3.9999999999054126E-3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71"/>
      <c r="B175" s="275"/>
      <c r="C175" s="277"/>
      <c r="D175" s="118" t="s">
        <v>13</v>
      </c>
      <c r="E175" s="119">
        <v>339.56599999999997</v>
      </c>
      <c r="F175" s="122">
        <v>3.33</v>
      </c>
      <c r="G175" s="122">
        <v>9</v>
      </c>
      <c r="H175" s="97">
        <v>1130.7539999999999</v>
      </c>
      <c r="I175" s="181">
        <v>3056.0920000000001</v>
      </c>
      <c r="J175" s="102">
        <f>(E175*F175)</f>
        <v>1130.75478</v>
      </c>
      <c r="K175" s="102">
        <f t="shared" si="153"/>
        <v>3056.0939999999996</v>
      </c>
      <c r="L175" s="96">
        <f>SUM(J175,K175)</f>
        <v>4186.8487799999994</v>
      </c>
      <c r="M175" s="103">
        <f t="shared" si="154"/>
        <v>7.8000000007705239E-4</v>
      </c>
      <c r="N175" s="103">
        <f>SUM(K175-I175)</f>
        <v>1.9999999994979589E-3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71"/>
      <c r="B176" s="123"/>
      <c r="C176" s="277"/>
      <c r="D176" s="105" t="s">
        <v>53</v>
      </c>
      <c r="E176" s="106">
        <f>SUM(E173,E174,E175)</f>
        <v>999.29099999999994</v>
      </c>
      <c r="F176" s="106"/>
      <c r="G176" s="106"/>
      <c r="H176" s="107">
        <f>SUM(H173:H175)</f>
        <v>3327.6390000000001</v>
      </c>
      <c r="I176" s="107">
        <f>SUM(I173:I175)</f>
        <v>8993.6219999999994</v>
      </c>
      <c r="J176" s="106">
        <f t="shared" ref="J176:S176" si="155">SUM(J173,J174,J175)</f>
        <v>3327.6390300000003</v>
      </c>
      <c r="K176" s="106">
        <f t="shared" si="155"/>
        <v>8993.6189999999988</v>
      </c>
      <c r="L176" s="106">
        <f t="shared" si="155"/>
        <v>12321.258030000001</v>
      </c>
      <c r="M176" s="106">
        <f t="shared" si="155"/>
        <v>3.0000000151630957E-5</v>
      </c>
      <c r="N176" s="106">
        <f t="shared" si="155"/>
        <v>-3.0000000001564331E-3</v>
      </c>
      <c r="O176" s="106">
        <f t="shared" si="155"/>
        <v>0</v>
      </c>
      <c r="P176" s="106">
        <f t="shared" si="155"/>
        <v>0</v>
      </c>
      <c r="Q176" s="106">
        <f t="shared" si="155"/>
        <v>0</v>
      </c>
      <c r="R176" s="106">
        <f t="shared" si="155"/>
        <v>0</v>
      </c>
      <c r="S176" s="106">
        <f t="shared" si="155"/>
        <v>0</v>
      </c>
      <c r="T176" s="108"/>
    </row>
    <row r="177" spans="1:20" ht="12.75" customHeight="1" x14ac:dyDescent="0.2">
      <c r="A177" s="271"/>
      <c r="B177" s="273" t="s">
        <v>29</v>
      </c>
      <c r="C177" s="277"/>
      <c r="D177" s="118" t="s">
        <v>14</v>
      </c>
      <c r="E177" s="119">
        <v>98.38</v>
      </c>
      <c r="F177" s="122">
        <v>3.33</v>
      </c>
      <c r="G177" s="122">
        <v>9</v>
      </c>
      <c r="H177" s="97">
        <v>327.60500000000002</v>
      </c>
      <c r="I177" s="182">
        <v>885.41899999999998</v>
      </c>
      <c r="J177" s="102">
        <f>(E177*F177)</f>
        <v>327.60539999999997</v>
      </c>
      <c r="K177" s="102">
        <f>(E177*G177)</f>
        <v>885.42</v>
      </c>
      <c r="L177" s="96">
        <f>SUM(J177,K177)</f>
        <v>1213.0254</v>
      </c>
      <c r="M177" s="103">
        <f>SUM(J177-H177)</f>
        <v>3.999999999564352E-4</v>
      </c>
      <c r="N177" s="103">
        <f>SUM(K177-I177)</f>
        <v>9.9999999997635314E-4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71"/>
      <c r="B178" s="274"/>
      <c r="C178" s="277"/>
      <c r="D178" s="118" t="s">
        <v>15</v>
      </c>
      <c r="E178" s="119">
        <v>104.68</v>
      </c>
      <c r="F178" s="122">
        <v>3.33</v>
      </c>
      <c r="G178" s="122">
        <v>9</v>
      </c>
      <c r="H178" s="97">
        <v>348.59</v>
      </c>
      <c r="I178" s="182">
        <v>942.12</v>
      </c>
      <c r="J178" s="102">
        <f>(E178*F178)</f>
        <v>348.58440000000002</v>
      </c>
      <c r="K178" s="102">
        <f t="shared" ref="K178:K179" si="156">(E178*G178)</f>
        <v>942.12000000000012</v>
      </c>
      <c r="L178" s="96">
        <f>SUM(J178,K178)</f>
        <v>1290.7044000000001</v>
      </c>
      <c r="M178" s="103">
        <f t="shared" ref="M178:M179" si="157">SUM(J178-H178)</f>
        <v>-5.599999999958527E-3</v>
      </c>
      <c r="N178" s="103">
        <f t="shared" ref="N178:N179" si="158">SUM(K178-I178)</f>
        <v>1.1368683772161603E-13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71"/>
      <c r="B179" s="274"/>
      <c r="C179" s="277"/>
      <c r="D179" s="118" t="s">
        <v>16</v>
      </c>
      <c r="E179" s="120">
        <v>93.55</v>
      </c>
      <c r="F179" s="122">
        <v>3.33</v>
      </c>
      <c r="G179" s="122">
        <v>9</v>
      </c>
      <c r="H179" s="97">
        <v>311.51</v>
      </c>
      <c r="I179" s="182">
        <v>841.93</v>
      </c>
      <c r="J179" s="102">
        <f>(E179*F179)</f>
        <v>311.5215</v>
      </c>
      <c r="K179" s="102">
        <f t="shared" si="156"/>
        <v>841.94999999999993</v>
      </c>
      <c r="L179" s="96">
        <f>SUM(J179,K179)</f>
        <v>1153.4714999999999</v>
      </c>
      <c r="M179" s="103">
        <f t="shared" si="157"/>
        <v>1.1500000000012278E-2</v>
      </c>
      <c r="N179" s="103">
        <f t="shared" si="158"/>
        <v>1.999999999998181E-2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71"/>
      <c r="B180" s="274"/>
      <c r="C180" s="277"/>
      <c r="D180" s="105" t="s">
        <v>54</v>
      </c>
      <c r="E180" s="106">
        <f>SUM(E177,E178,E179)</f>
        <v>296.61</v>
      </c>
      <c r="F180" s="106"/>
      <c r="G180" s="106"/>
      <c r="H180" s="107">
        <f>SUM(H177:H179)</f>
        <v>987.70499999999993</v>
      </c>
      <c r="I180" s="107">
        <f>SUM(I177:I179)</f>
        <v>2669.4690000000001</v>
      </c>
      <c r="J180" s="106">
        <f t="shared" ref="J180:S180" si="159">SUM(J177,J178,J179)</f>
        <v>987.71129999999994</v>
      </c>
      <c r="K180" s="106">
        <f t="shared" si="159"/>
        <v>2669.49</v>
      </c>
      <c r="L180" s="106">
        <f t="shared" si="159"/>
        <v>3657.2012999999997</v>
      </c>
      <c r="M180" s="106">
        <f t="shared" si="159"/>
        <v>6.3000000000101863E-3</v>
      </c>
      <c r="N180" s="106">
        <f t="shared" si="159"/>
        <v>2.100000000007185E-2</v>
      </c>
      <c r="O180" s="106">
        <f t="shared" si="159"/>
        <v>0</v>
      </c>
      <c r="P180" s="106">
        <f t="shared" si="159"/>
        <v>0</v>
      </c>
      <c r="Q180" s="106">
        <f t="shared" si="159"/>
        <v>0</v>
      </c>
      <c r="R180" s="106">
        <f t="shared" si="159"/>
        <v>0</v>
      </c>
      <c r="S180" s="106">
        <f t="shared" si="159"/>
        <v>0</v>
      </c>
      <c r="T180" s="108"/>
    </row>
    <row r="181" spans="1:20" ht="12.75" customHeight="1" x14ac:dyDescent="0.2">
      <c r="A181" s="271"/>
      <c r="B181" s="274"/>
      <c r="C181" s="277"/>
      <c r="D181" s="118" t="s">
        <v>17</v>
      </c>
      <c r="E181" s="119">
        <v>97.614000000000004</v>
      </c>
      <c r="F181" s="122">
        <v>3.33</v>
      </c>
      <c r="G181" s="122">
        <v>9</v>
      </c>
      <c r="H181" s="97">
        <v>325.06</v>
      </c>
      <c r="I181" s="182">
        <v>878.53</v>
      </c>
      <c r="J181" s="102">
        <f>(E181*F181)</f>
        <v>325.05462</v>
      </c>
      <c r="K181" s="102">
        <f>(E181*G181)</f>
        <v>878.52600000000007</v>
      </c>
      <c r="L181" s="96">
        <f>SUM(J181,K181)</f>
        <v>1203.5806200000002</v>
      </c>
      <c r="M181" s="103">
        <f>SUM(J181-H181)</f>
        <v>-5.3800000000023829E-3</v>
      </c>
      <c r="N181" s="103">
        <f>SUM(K181-I181)</f>
        <v>-3.9999999999054126E-3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71"/>
      <c r="B182" s="274"/>
      <c r="C182" s="277"/>
      <c r="D182" s="118" t="s">
        <v>18</v>
      </c>
      <c r="E182" s="119">
        <v>102.047</v>
      </c>
      <c r="F182" s="122">
        <v>3.33</v>
      </c>
      <c r="G182" s="122">
        <v>9</v>
      </c>
      <c r="H182" s="97">
        <v>339.82</v>
      </c>
      <c r="I182" s="182">
        <v>918.42</v>
      </c>
      <c r="J182" s="102">
        <f>(E182*F182)</f>
        <v>339.81650999999999</v>
      </c>
      <c r="K182" s="102">
        <f t="shared" ref="K182:K183" si="160">(E182*G182)</f>
        <v>918.423</v>
      </c>
      <c r="L182" s="96">
        <f>SUM(J182,K182)</f>
        <v>1258.2395099999999</v>
      </c>
      <c r="M182" s="103">
        <f t="shared" ref="M182:M183" si="161">SUM(J182-H182)</f>
        <v>-3.489999999999327E-3</v>
      </c>
      <c r="N182" s="103">
        <f t="shared" ref="N182:N183" si="162">SUM(K182-I182)</f>
        <v>3.0000000000427463E-3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72"/>
      <c r="B183" s="275"/>
      <c r="C183" s="278"/>
      <c r="D183" s="118" t="s">
        <v>19</v>
      </c>
      <c r="E183" s="120">
        <v>79.77</v>
      </c>
      <c r="F183" s="122">
        <v>3.33</v>
      </c>
      <c r="G183" s="122">
        <v>9</v>
      </c>
      <c r="H183" s="97">
        <v>265.63</v>
      </c>
      <c r="I183" s="182">
        <v>717.91</v>
      </c>
      <c r="J183" s="102">
        <f>(E183*F183)</f>
        <v>265.63409999999999</v>
      </c>
      <c r="K183" s="102">
        <f t="shared" si="160"/>
        <v>717.93</v>
      </c>
      <c r="L183" s="96">
        <f>SUM(J183,K183)</f>
        <v>983.56409999999994</v>
      </c>
      <c r="M183" s="103">
        <f t="shared" si="161"/>
        <v>4.0999999999939973E-3</v>
      </c>
      <c r="N183" s="103">
        <f t="shared" si="162"/>
        <v>1.999999999998181E-2</v>
      </c>
      <c r="O183" s="102"/>
      <c r="P183" s="102"/>
      <c r="Q183" s="103"/>
      <c r="R183" s="103"/>
      <c r="S183" s="103"/>
      <c r="T183" s="104"/>
    </row>
    <row r="184" spans="1:20" s="117" customFormat="1" ht="28.5" customHeight="1" x14ac:dyDescent="0.2">
      <c r="A184" s="124"/>
      <c r="B184" s="124"/>
      <c r="C184" s="125"/>
      <c r="D184" s="126" t="s">
        <v>55</v>
      </c>
      <c r="E184" s="127">
        <f>SUM(E181:E183)</f>
        <v>279.43099999999998</v>
      </c>
      <c r="F184" s="127"/>
      <c r="G184" s="127"/>
      <c r="H184" s="128">
        <f t="shared" ref="H184:N184" si="163">SUM(H181:H183)</f>
        <v>930.51</v>
      </c>
      <c r="I184" s="128">
        <f t="shared" si="163"/>
        <v>2514.8599999999997</v>
      </c>
      <c r="J184" s="127">
        <f t="shared" si="163"/>
        <v>930.50522999999998</v>
      </c>
      <c r="K184" s="127">
        <f t="shared" si="163"/>
        <v>2514.8789999999999</v>
      </c>
      <c r="L184" s="127">
        <f t="shared" si="163"/>
        <v>3445.3842300000001</v>
      </c>
      <c r="M184" s="127">
        <f t="shared" si="163"/>
        <v>-4.7700000000077125E-3</v>
      </c>
      <c r="N184" s="127">
        <f t="shared" si="163"/>
        <v>1.9000000000119144E-2</v>
      </c>
      <c r="O184" s="127">
        <f t="shared" ref="O184:S184" si="164">SUM(O171+O175+O179+O183)</f>
        <v>0</v>
      </c>
      <c r="P184" s="127">
        <f t="shared" si="164"/>
        <v>0</v>
      </c>
      <c r="Q184" s="127">
        <f t="shared" si="164"/>
        <v>0</v>
      </c>
      <c r="R184" s="127">
        <f t="shared" si="164"/>
        <v>0</v>
      </c>
      <c r="S184" s="127">
        <f t="shared" si="164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SUM(E184,E180,E176,E172)</f>
        <v>2387.319</v>
      </c>
      <c r="F185" s="137"/>
      <c r="G185" s="137"/>
      <c r="H185" s="138">
        <f>SUM(H184,H180,H176,H172)</f>
        <v>7949.77</v>
      </c>
      <c r="I185" s="138">
        <f>SUM(I184,I180,I176,I172)</f>
        <v>21485.831999999999</v>
      </c>
      <c r="J185" s="137">
        <f>SUM(J172,J176,J180,J184)</f>
        <v>7949.7722699999995</v>
      </c>
      <c r="K185" s="137">
        <f>SUM(K172,K176,K180,K184)</f>
        <v>21485.870999999999</v>
      </c>
      <c r="L185" s="137">
        <f>SUM(L172,L176,L180,L184)</f>
        <v>29435.64327</v>
      </c>
      <c r="M185" s="137">
        <f>SUM(M184,M180,M176,M172)</f>
        <v>2.2700000001805165E-3</v>
      </c>
      <c r="N185" s="137">
        <f>SUM(N172,N176,N180,N184)</f>
        <v>3.8999999999987267E-2</v>
      </c>
      <c r="O185" s="137">
        <f t="shared" ref="O185:S185" si="165">SUM(O181,O182,O183)</f>
        <v>0</v>
      </c>
      <c r="P185" s="137">
        <f t="shared" si="165"/>
        <v>0</v>
      </c>
      <c r="Q185" s="137">
        <f t="shared" si="165"/>
        <v>0</v>
      </c>
      <c r="R185" s="137">
        <f t="shared" si="165"/>
        <v>0</v>
      </c>
      <c r="S185" s="137">
        <f t="shared" si="165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E185+'2011'!E176</f>
        <v>4850.5190000000002</v>
      </c>
      <c r="F186" s="114"/>
      <c r="G186" s="114"/>
      <c r="H186" s="114">
        <f>H185+'2011'!H176</f>
        <v>16160.44</v>
      </c>
      <c r="I186" s="114">
        <f>I185+'2011'!I176</f>
        <v>28875.441999999999</v>
      </c>
      <c r="J186" s="114">
        <f>J185+'2011'!J176</f>
        <v>16160.44227</v>
      </c>
      <c r="K186" s="114">
        <f>K185+'2011'!K176</f>
        <v>28875.470999999998</v>
      </c>
      <c r="L186" s="114">
        <f>L185+'2011'!L176</f>
        <v>45035.913270000005</v>
      </c>
      <c r="M186" s="114">
        <f>M185+'2011'!M176</f>
        <v>2.2700000001805165E-3</v>
      </c>
      <c r="N186" s="114">
        <f>N185+'2011'!N176</f>
        <v>2.9000000000053205E-2</v>
      </c>
      <c r="O186" s="114">
        <f>O185+'2011'!O176</f>
        <v>0</v>
      </c>
      <c r="P186" s="114">
        <f>P185+'2011'!P176</f>
        <v>0</v>
      </c>
      <c r="Q186" s="114">
        <f>Q185+'2011'!Q176</f>
        <v>0</v>
      </c>
      <c r="R186" s="114">
        <f>R185+'2011'!R176</f>
        <v>0</v>
      </c>
      <c r="S186" s="114">
        <f>S185+'2011'!S176</f>
        <v>0</v>
      </c>
      <c r="T186" s="116"/>
    </row>
    <row r="187" spans="1:20" ht="12.75" customHeight="1" x14ac:dyDescent="0.2">
      <c r="A187" s="270">
        <v>11</v>
      </c>
      <c r="B187" s="273" t="s">
        <v>34</v>
      </c>
      <c r="C187" s="236" t="s">
        <v>31</v>
      </c>
      <c r="D187" s="118" t="s">
        <v>8</v>
      </c>
      <c r="E187" s="119"/>
      <c r="F187" s="122">
        <v>3.33</v>
      </c>
      <c r="G187" s="122">
        <v>9</v>
      </c>
      <c r="H187" s="97"/>
      <c r="I187" s="97"/>
      <c r="J187" s="102">
        <f>(E187*F187)</f>
        <v>0</v>
      </c>
      <c r="K187" s="102">
        <f>(E187*G187)</f>
        <v>0</v>
      </c>
      <c r="L187" s="96">
        <f>SUM(J187,K187)</f>
        <v>0</v>
      </c>
      <c r="M187" s="103">
        <f>SUM(J187-H187)</f>
        <v>0</v>
      </c>
      <c r="N187" s="103">
        <f>SUM(K187-I187)</f>
        <v>0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71"/>
      <c r="B188" s="274"/>
      <c r="C188" s="237"/>
      <c r="D188" s="118" t="s">
        <v>9</v>
      </c>
      <c r="E188" s="120">
        <v>44.695999999999998</v>
      </c>
      <c r="F188" s="122">
        <v>3.33</v>
      </c>
      <c r="G188" s="122">
        <v>9</v>
      </c>
      <c r="H188" s="97">
        <v>148.83699999999999</v>
      </c>
      <c r="I188" s="180">
        <v>402.26100000000002</v>
      </c>
      <c r="J188" s="102">
        <f t="shared" ref="J188:J189" si="166">(E188*F188)</f>
        <v>148.83768000000001</v>
      </c>
      <c r="K188" s="102">
        <f t="shared" ref="K188:K189" si="167">(E188*G188)</f>
        <v>402.26400000000001</v>
      </c>
      <c r="L188" s="96">
        <f>SUM(J188,K188)</f>
        <v>551.10167999999999</v>
      </c>
      <c r="M188" s="103">
        <f t="shared" ref="M188:M189" si="168">SUM(J188-H188)</f>
        <v>6.8000000001688932E-4</v>
      </c>
      <c r="N188" s="103">
        <f t="shared" ref="N188:N189" si="169">SUM(K188-I188)</f>
        <v>2.9999999999859028E-3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71"/>
      <c r="B189" s="274"/>
      <c r="C189" s="237"/>
      <c r="D189" s="118" t="s">
        <v>10</v>
      </c>
      <c r="E189" s="120">
        <v>9.2970000000000006</v>
      </c>
      <c r="F189" s="122">
        <v>3.33</v>
      </c>
      <c r="G189" s="122">
        <v>9</v>
      </c>
      <c r="H189" s="97">
        <v>30.957000000000001</v>
      </c>
      <c r="I189" s="180">
        <v>83.668999999999997</v>
      </c>
      <c r="J189" s="102">
        <f t="shared" si="166"/>
        <v>30.959010000000003</v>
      </c>
      <c r="K189" s="102">
        <f t="shared" si="167"/>
        <v>83.673000000000002</v>
      </c>
      <c r="L189" s="96">
        <f>SUM(J189,K189)</f>
        <v>114.63201000000001</v>
      </c>
      <c r="M189" s="103">
        <f t="shared" si="168"/>
        <v>2.0100000000020657E-3</v>
      </c>
      <c r="N189" s="103">
        <f t="shared" si="169"/>
        <v>4.0000000000048885E-3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71"/>
      <c r="B190" s="274"/>
      <c r="C190" s="237"/>
      <c r="D190" s="105" t="s">
        <v>52</v>
      </c>
      <c r="E190" s="106">
        <f>SUM(E187,E188,E189)</f>
        <v>53.992999999999995</v>
      </c>
      <c r="F190" s="106"/>
      <c r="G190" s="106"/>
      <c r="H190" s="107">
        <f>SUM(H188:H189)</f>
        <v>179.79399999999998</v>
      </c>
      <c r="I190" s="107">
        <f>SUM(I188:I189)</f>
        <v>485.93</v>
      </c>
      <c r="J190" s="106">
        <f t="shared" ref="J190:S190" si="170">SUM(J187,J188,J189)</f>
        <v>179.79669000000001</v>
      </c>
      <c r="K190" s="106">
        <f t="shared" si="170"/>
        <v>485.93700000000001</v>
      </c>
      <c r="L190" s="106">
        <f t="shared" si="170"/>
        <v>665.73369000000002</v>
      </c>
      <c r="M190" s="106">
        <f t="shared" si="170"/>
        <v>2.690000000018955E-3</v>
      </c>
      <c r="N190" s="106">
        <f t="shared" si="170"/>
        <v>6.9999999999907914E-3</v>
      </c>
      <c r="O190" s="106">
        <f t="shared" si="170"/>
        <v>0</v>
      </c>
      <c r="P190" s="106">
        <f t="shared" si="170"/>
        <v>0</v>
      </c>
      <c r="Q190" s="106">
        <f t="shared" si="170"/>
        <v>0</v>
      </c>
      <c r="R190" s="106">
        <f t="shared" si="170"/>
        <v>0</v>
      </c>
      <c r="S190" s="106">
        <f t="shared" si="170"/>
        <v>0</v>
      </c>
      <c r="T190" s="108"/>
    </row>
    <row r="191" spans="1:20" ht="12.75" customHeight="1" x14ac:dyDescent="0.2">
      <c r="A191" s="271"/>
      <c r="B191" s="274"/>
      <c r="C191" s="237"/>
      <c r="D191" s="118" t="s">
        <v>11</v>
      </c>
      <c r="E191" s="119"/>
      <c r="F191" s="122">
        <v>3.33</v>
      </c>
      <c r="G191" s="122">
        <v>9</v>
      </c>
      <c r="H191" s="97"/>
      <c r="I191" s="97"/>
      <c r="J191" s="102">
        <f>(E191*F191)</f>
        <v>0</v>
      </c>
      <c r="K191" s="102">
        <f>(E191*G191)</f>
        <v>0</v>
      </c>
      <c r="L191" s="96">
        <f>SUM(J191,K191)</f>
        <v>0</v>
      </c>
      <c r="M191" s="103">
        <f>SUM(J191-H191)</f>
        <v>0</v>
      </c>
      <c r="N191" s="103">
        <f>SUM(K191-I191)</f>
        <v>0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71"/>
      <c r="B192" s="274"/>
      <c r="C192" s="237"/>
      <c r="D192" s="118" t="s">
        <v>12</v>
      </c>
      <c r="E192" s="119">
        <v>17.536000000000001</v>
      </c>
      <c r="F192" s="122">
        <v>3.33</v>
      </c>
      <c r="G192" s="122">
        <v>9</v>
      </c>
      <c r="H192" s="97">
        <v>58.396000000000001</v>
      </c>
      <c r="I192" s="180">
        <v>157.828</v>
      </c>
      <c r="J192" s="102">
        <f>(E192*F192)</f>
        <v>58.394880000000008</v>
      </c>
      <c r="K192" s="102">
        <f t="shared" ref="K192:K193" si="171">(E192*G192)</f>
        <v>157.82400000000001</v>
      </c>
      <c r="L192" s="96">
        <f>SUM(J192,K192)</f>
        <v>216.21888000000001</v>
      </c>
      <c r="M192" s="103">
        <f t="shared" ref="M192:M193" si="172">SUM(J192-H192)</f>
        <v>-1.1199999999931265E-3</v>
      </c>
      <c r="N192" s="103">
        <f t="shared" ref="N192:N193" si="173">SUM(K192-I192)</f>
        <v>-3.9999999999906777E-3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71"/>
      <c r="B193" s="275"/>
      <c r="C193" s="237"/>
      <c r="D193" s="118" t="s">
        <v>13</v>
      </c>
      <c r="E193" s="119"/>
      <c r="F193" s="122">
        <v>3.33</v>
      </c>
      <c r="G193" s="122">
        <v>9</v>
      </c>
      <c r="H193" s="97"/>
      <c r="I193" s="97"/>
      <c r="J193" s="102">
        <f>(E193*F193)</f>
        <v>0</v>
      </c>
      <c r="K193" s="102">
        <f t="shared" si="171"/>
        <v>0</v>
      </c>
      <c r="L193" s="96">
        <f>SUM(J193,K193)</f>
        <v>0</v>
      </c>
      <c r="M193" s="103">
        <f t="shared" si="172"/>
        <v>0</v>
      </c>
      <c r="N193" s="103">
        <f t="shared" si="173"/>
        <v>0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71"/>
      <c r="B194" s="123"/>
      <c r="C194" s="237"/>
      <c r="D194" s="105" t="s">
        <v>53</v>
      </c>
      <c r="E194" s="106">
        <f>SUM(E191,E192,E193)</f>
        <v>17.536000000000001</v>
      </c>
      <c r="F194" s="106"/>
      <c r="G194" s="106"/>
      <c r="H194" s="107">
        <f>SUM(H192:H193)</f>
        <v>58.396000000000001</v>
      </c>
      <c r="I194" s="107">
        <f>SUM(I192:I193)</f>
        <v>157.828</v>
      </c>
      <c r="J194" s="106">
        <f t="shared" ref="J194:S194" si="174">SUM(J191,J192,J193)</f>
        <v>58.394880000000008</v>
      </c>
      <c r="K194" s="106">
        <f t="shared" si="174"/>
        <v>157.82400000000001</v>
      </c>
      <c r="L194" s="106">
        <f t="shared" si="174"/>
        <v>216.21888000000001</v>
      </c>
      <c r="M194" s="106">
        <f t="shared" si="174"/>
        <v>-1.1199999999931265E-3</v>
      </c>
      <c r="N194" s="106">
        <f t="shared" si="174"/>
        <v>-3.9999999999906777E-3</v>
      </c>
      <c r="O194" s="106">
        <f t="shared" si="174"/>
        <v>0</v>
      </c>
      <c r="P194" s="106">
        <f t="shared" si="174"/>
        <v>0</v>
      </c>
      <c r="Q194" s="106">
        <f t="shared" si="174"/>
        <v>0</v>
      </c>
      <c r="R194" s="106">
        <f t="shared" si="174"/>
        <v>0</v>
      </c>
      <c r="S194" s="106">
        <f t="shared" si="174"/>
        <v>0</v>
      </c>
      <c r="T194" s="108"/>
    </row>
    <row r="195" spans="1:20" ht="12.75" customHeight="1" x14ac:dyDescent="0.2">
      <c r="A195" s="271"/>
      <c r="B195" s="273" t="s">
        <v>29</v>
      </c>
      <c r="C195" s="237"/>
      <c r="D195" s="118" t="s">
        <v>14</v>
      </c>
      <c r="E195" s="119"/>
      <c r="F195" s="122">
        <v>3.33</v>
      </c>
      <c r="G195" s="122">
        <v>9</v>
      </c>
      <c r="H195" s="97"/>
      <c r="I195" s="97"/>
      <c r="J195" s="102">
        <f>(E195*F195)</f>
        <v>0</v>
      </c>
      <c r="K195" s="102">
        <f>(F195*H195)</f>
        <v>0</v>
      </c>
      <c r="L195" s="96">
        <f>SUM(J195,K195)</f>
        <v>0</v>
      </c>
      <c r="M195" s="103">
        <f>SUM(J195-H195)</f>
        <v>0</v>
      </c>
      <c r="N195" s="103">
        <f>SUM(K195-I195)</f>
        <v>0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71"/>
      <c r="B196" s="274"/>
      <c r="C196" s="237"/>
      <c r="D196" s="118" t="s">
        <v>15</v>
      </c>
      <c r="E196" s="119"/>
      <c r="F196" s="122">
        <v>3.33</v>
      </c>
      <c r="G196" s="122">
        <v>9</v>
      </c>
      <c r="H196" s="97"/>
      <c r="I196" s="97"/>
      <c r="J196" s="102">
        <f>(E196*F196)</f>
        <v>0</v>
      </c>
      <c r="K196" s="102">
        <f>(F196*H196)</f>
        <v>0</v>
      </c>
      <c r="L196" s="96">
        <f>SUM(J196,K196)</f>
        <v>0</v>
      </c>
      <c r="M196" s="103">
        <f t="shared" ref="M196:M197" si="175">SUM(J196-H196)</f>
        <v>0</v>
      </c>
      <c r="N196" s="103">
        <f t="shared" ref="N196:N197" si="176">SUM(K196-I196)</f>
        <v>0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71"/>
      <c r="B197" s="274"/>
      <c r="C197" s="237"/>
      <c r="D197" s="118" t="s">
        <v>16</v>
      </c>
      <c r="E197" s="120"/>
      <c r="F197" s="122">
        <v>3.33</v>
      </c>
      <c r="G197" s="122">
        <v>9</v>
      </c>
      <c r="H197" s="97"/>
      <c r="I197" s="97">
        <v>215.62</v>
      </c>
      <c r="J197" s="102">
        <f>(E197*F197)</f>
        <v>0</v>
      </c>
      <c r="K197" s="102">
        <f>(F197*H197)</f>
        <v>0</v>
      </c>
      <c r="L197" s="96">
        <f>SUM(J197,K197)</f>
        <v>0</v>
      </c>
      <c r="M197" s="103">
        <f t="shared" si="175"/>
        <v>0</v>
      </c>
      <c r="N197" s="103">
        <f t="shared" si="176"/>
        <v>-215.62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71"/>
      <c r="B198" s="274"/>
      <c r="C198" s="237"/>
      <c r="D198" s="105" t="s">
        <v>54</v>
      </c>
      <c r="E198" s="106">
        <f>SUM(E195,E196,E197)</f>
        <v>0</v>
      </c>
      <c r="F198" s="106"/>
      <c r="G198" s="106"/>
      <c r="H198" s="107">
        <f>SUM(H195:H197)</f>
        <v>0</v>
      </c>
      <c r="I198" s="107">
        <f>SUM(I195:I197)</f>
        <v>215.62</v>
      </c>
      <c r="J198" s="106">
        <f t="shared" ref="J198:S198" si="177">SUM(J195,J196,J197)</f>
        <v>0</v>
      </c>
      <c r="K198" s="106">
        <f t="shared" si="177"/>
        <v>0</v>
      </c>
      <c r="L198" s="106">
        <f t="shared" si="177"/>
        <v>0</v>
      </c>
      <c r="M198" s="106">
        <f t="shared" si="177"/>
        <v>0</v>
      </c>
      <c r="N198" s="106">
        <f t="shared" si="177"/>
        <v>-215.62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>
        <f t="shared" si="177"/>
        <v>0</v>
      </c>
      <c r="S198" s="106">
        <f t="shared" si="177"/>
        <v>0</v>
      </c>
      <c r="T198" s="108"/>
    </row>
    <row r="199" spans="1:20" ht="12.75" customHeight="1" x14ac:dyDescent="0.2">
      <c r="A199" s="271"/>
      <c r="B199" s="274"/>
      <c r="C199" s="237"/>
      <c r="D199" s="118" t="s">
        <v>17</v>
      </c>
      <c r="E199" s="119"/>
      <c r="F199" s="122">
        <v>3.33</v>
      </c>
      <c r="G199" s="122">
        <v>9</v>
      </c>
      <c r="H199" s="97"/>
      <c r="I199" s="97"/>
      <c r="J199" s="102">
        <f>(E199*F199)</f>
        <v>0</v>
      </c>
      <c r="K199" s="102">
        <f>(F199*H199)</f>
        <v>0</v>
      </c>
      <c r="L199" s="96">
        <f>SUM(J199,K199)</f>
        <v>0</v>
      </c>
      <c r="M199" s="103">
        <f>SUM(J199-H199)</f>
        <v>0</v>
      </c>
      <c r="N199" s="103">
        <f>SUM(K199-I199)</f>
        <v>0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71"/>
      <c r="B200" s="274"/>
      <c r="C200" s="237"/>
      <c r="D200" s="118" t="s">
        <v>18</v>
      </c>
      <c r="E200" s="119"/>
      <c r="F200" s="122">
        <v>3.33</v>
      </c>
      <c r="G200" s="122">
        <v>9</v>
      </c>
      <c r="H200" s="97"/>
      <c r="I200" s="97"/>
      <c r="J200" s="102">
        <f>(E200*F200)</f>
        <v>0</v>
      </c>
      <c r="K200" s="102">
        <f>(F200*H200)</f>
        <v>0</v>
      </c>
      <c r="L200" s="96">
        <f>SUM(J200,K200)</f>
        <v>0</v>
      </c>
      <c r="M200" s="103">
        <f t="shared" ref="M200:M201" si="178">SUM(J200-H200)</f>
        <v>0</v>
      </c>
      <c r="N200" s="103">
        <f t="shared" ref="N200:N201" si="179">SUM(K200-I200)</f>
        <v>0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72"/>
      <c r="B201" s="275"/>
      <c r="C201" s="238"/>
      <c r="D201" s="118" t="s">
        <v>19</v>
      </c>
      <c r="E201" s="120"/>
      <c r="F201" s="122">
        <v>3.33</v>
      </c>
      <c r="G201" s="122">
        <v>9</v>
      </c>
      <c r="H201" s="97"/>
      <c r="I201" s="97"/>
      <c r="J201" s="102">
        <f>(E201*F201)</f>
        <v>0</v>
      </c>
      <c r="K201" s="102">
        <f>(F201*H201)</f>
        <v>0</v>
      </c>
      <c r="L201" s="96">
        <f>SUM(J201,K201)</f>
        <v>0</v>
      </c>
      <c r="M201" s="103">
        <f t="shared" si="178"/>
        <v>0</v>
      </c>
      <c r="N201" s="103">
        <f t="shared" si="179"/>
        <v>0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0</v>
      </c>
      <c r="F202" s="106"/>
      <c r="G202" s="106"/>
      <c r="H202" s="107">
        <f>SUM(H199:H201)</f>
        <v>0</v>
      </c>
      <c r="I202" s="107">
        <f>SUM(I199:I201)</f>
        <v>0</v>
      </c>
      <c r="J202" s="106">
        <f t="shared" ref="J202:S202" si="180">SUM(J199,J200,J201)</f>
        <v>0</v>
      </c>
      <c r="K202" s="106">
        <f t="shared" si="180"/>
        <v>0</v>
      </c>
      <c r="L202" s="106">
        <f t="shared" si="180"/>
        <v>0</v>
      </c>
      <c r="M202" s="106">
        <f t="shared" si="180"/>
        <v>0</v>
      </c>
      <c r="N202" s="106">
        <f t="shared" si="180"/>
        <v>0</v>
      </c>
      <c r="O202" s="106">
        <f t="shared" si="180"/>
        <v>0</v>
      </c>
      <c r="P202" s="106">
        <f t="shared" si="180"/>
        <v>0</v>
      </c>
      <c r="Q202" s="106">
        <f t="shared" si="180"/>
        <v>0</v>
      </c>
      <c r="R202" s="106">
        <f t="shared" si="180"/>
        <v>0</v>
      </c>
      <c r="S202" s="106">
        <f t="shared" si="180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SUM(E202,E198,E194,E190)</f>
        <v>71.528999999999996</v>
      </c>
      <c r="F203" s="137"/>
      <c r="G203" s="137"/>
      <c r="H203" s="138">
        <f>SUM(H190,H194,H198,H202)</f>
        <v>238.19</v>
      </c>
      <c r="I203" s="138">
        <f>SUM(I190,I194,I198,I202)</f>
        <v>859.37800000000004</v>
      </c>
      <c r="J203" s="137">
        <f t="shared" ref="J203:S203" si="181">SUM(J190+J194+J198+J202)</f>
        <v>238.19157000000001</v>
      </c>
      <c r="K203" s="137">
        <f t="shared" si="181"/>
        <v>643.76099999999997</v>
      </c>
      <c r="L203" s="137">
        <f t="shared" si="181"/>
        <v>881.95257000000004</v>
      </c>
      <c r="M203" s="137">
        <f t="shared" si="181"/>
        <v>1.5700000000258285E-3</v>
      </c>
      <c r="N203" s="137">
        <f t="shared" si="181"/>
        <v>-215.61700000000002</v>
      </c>
      <c r="O203" s="137">
        <f t="shared" si="181"/>
        <v>0</v>
      </c>
      <c r="P203" s="137">
        <f t="shared" si="181"/>
        <v>0</v>
      </c>
      <c r="Q203" s="137">
        <f t="shared" si="181"/>
        <v>0</v>
      </c>
      <c r="R203" s="137">
        <f t="shared" si="181"/>
        <v>0</v>
      </c>
      <c r="S203" s="137">
        <f t="shared" si="181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E203+'2011'!E193</f>
        <v>369.06900000000002</v>
      </c>
      <c r="F204" s="114"/>
      <c r="G204" s="114"/>
      <c r="H204" s="114">
        <f>H203+'2011'!H193</f>
        <v>1229.99</v>
      </c>
      <c r="I204" s="114">
        <f>I203+'2011'!I193</f>
        <v>1751.9879999999998</v>
      </c>
      <c r="J204" s="114">
        <f>J203+'2011'!J193</f>
        <v>1229.9915700000001</v>
      </c>
      <c r="K204" s="114">
        <f>K203+'2011'!K193</f>
        <v>1536.3809999999999</v>
      </c>
      <c r="L204" s="114">
        <f>L203+'2011'!L193</f>
        <v>2766.37257</v>
      </c>
      <c r="M204" s="114">
        <f>M203+'2011'!M193</f>
        <v>1.5700000000258285E-3</v>
      </c>
      <c r="N204" s="114">
        <f>N203+'2011'!N193</f>
        <v>-215.607</v>
      </c>
      <c r="O204" s="114">
        <f>O203+'2011'!O193</f>
        <v>0</v>
      </c>
      <c r="P204" s="114">
        <f>P203+'2011'!P193</f>
        <v>0</v>
      </c>
      <c r="Q204" s="114">
        <f>Q203+'2011'!Q193</f>
        <v>0</v>
      </c>
      <c r="R204" s="114">
        <f>R203+'2011'!R193</f>
        <v>0</v>
      </c>
      <c r="S204" s="114">
        <f>S203+'2011'!S193</f>
        <v>0</v>
      </c>
      <c r="T204" s="116"/>
    </row>
    <row r="205" spans="1:20" ht="12.75" customHeight="1" x14ac:dyDescent="0.2">
      <c r="A205" s="256">
        <v>12</v>
      </c>
      <c r="B205" s="273" t="s">
        <v>35</v>
      </c>
      <c r="C205" s="236" t="s">
        <v>28</v>
      </c>
      <c r="D205" s="118" t="s">
        <v>8</v>
      </c>
      <c r="E205" s="119">
        <v>39.161999999999999</v>
      </c>
      <c r="F205" s="122">
        <v>3.33</v>
      </c>
      <c r="G205" s="122">
        <v>9</v>
      </c>
      <c r="H205" s="97">
        <v>130.40899999999999</v>
      </c>
      <c r="I205" s="180">
        <v>352.45600000000002</v>
      </c>
      <c r="J205" s="102">
        <f>(E205*F205)</f>
        <v>130.40946</v>
      </c>
      <c r="K205" s="102">
        <f>(E205*G205)</f>
        <v>352.45799999999997</v>
      </c>
      <c r="L205" s="96">
        <f>SUM(J205,K205)</f>
        <v>482.86745999999994</v>
      </c>
      <c r="M205" s="103">
        <f>SUM(J205-H205)</f>
        <v>4.6000000000390173E-4</v>
      </c>
      <c r="N205" s="103">
        <f>SUM(K205-I205)</f>
        <v>1.9999999999527063E-3</v>
      </c>
      <c r="O205" s="102"/>
      <c r="P205" s="102"/>
      <c r="Q205" s="103"/>
      <c r="R205" s="103"/>
      <c r="S205" s="103"/>
      <c r="T205" s="104"/>
    </row>
    <row r="206" spans="1:20" x14ac:dyDescent="0.2">
      <c r="A206" s="257"/>
      <c r="B206" s="274"/>
      <c r="C206" s="237"/>
      <c r="D206" s="118" t="s">
        <v>9</v>
      </c>
      <c r="E206" s="120">
        <v>37.335999999999999</v>
      </c>
      <c r="F206" s="122">
        <v>3.33</v>
      </c>
      <c r="G206" s="122">
        <v>9</v>
      </c>
      <c r="H206" s="97">
        <v>124.327</v>
      </c>
      <c r="I206" s="185">
        <v>336.02</v>
      </c>
      <c r="J206" s="102">
        <f>(E206*F206)</f>
        <v>124.32888</v>
      </c>
      <c r="K206" s="102">
        <f t="shared" ref="K206:K207" si="182">(E206*G206)</f>
        <v>336.024</v>
      </c>
      <c r="L206" s="96">
        <f>SUM(J206,K206)</f>
        <v>460.35288000000003</v>
      </c>
      <c r="M206" s="103">
        <f t="shared" ref="M206:M207" si="183">SUM(J206-H206)</f>
        <v>1.8799999999998818E-3</v>
      </c>
      <c r="N206" s="103">
        <f t="shared" ref="N206:N207" si="184">SUM(K206-I206)</f>
        <v>4.0000000000190994E-3</v>
      </c>
      <c r="O206" s="102"/>
      <c r="P206" s="102"/>
      <c r="Q206" s="103"/>
      <c r="R206" s="103"/>
      <c r="S206" s="103"/>
      <c r="T206" s="104"/>
    </row>
    <row r="207" spans="1:20" x14ac:dyDescent="0.2">
      <c r="A207" s="257"/>
      <c r="B207" s="274"/>
      <c r="C207" s="237"/>
      <c r="D207" s="118" t="s">
        <v>10</v>
      </c>
      <c r="E207" s="120">
        <v>80.42</v>
      </c>
      <c r="F207" s="122">
        <v>3.33</v>
      </c>
      <c r="G207" s="122">
        <v>9</v>
      </c>
      <c r="H207" s="97">
        <v>267.8</v>
      </c>
      <c r="I207" s="180">
        <v>723.78300000000002</v>
      </c>
      <c r="J207" s="102">
        <f>(E207*F207)</f>
        <v>267.79860000000002</v>
      </c>
      <c r="K207" s="102">
        <f t="shared" si="182"/>
        <v>723.78</v>
      </c>
      <c r="L207" s="96">
        <f>SUM(J207,K207)</f>
        <v>991.57860000000005</v>
      </c>
      <c r="M207" s="103">
        <f t="shared" si="183"/>
        <v>-1.3999999999896318E-3</v>
      </c>
      <c r="N207" s="103">
        <f t="shared" si="184"/>
        <v>-3.0000000000427463E-3</v>
      </c>
      <c r="O207" s="102"/>
      <c r="P207" s="102"/>
      <c r="Q207" s="103"/>
      <c r="R207" s="103"/>
      <c r="S207" s="103"/>
      <c r="T207" s="104"/>
    </row>
    <row r="208" spans="1:20" ht="24" x14ac:dyDescent="0.2">
      <c r="A208" s="257"/>
      <c r="B208" s="274"/>
      <c r="C208" s="237"/>
      <c r="D208" s="105" t="s">
        <v>52</v>
      </c>
      <c r="E208" s="106">
        <f>SUM(E205,E206,E207)</f>
        <v>156.91800000000001</v>
      </c>
      <c r="F208" s="106"/>
      <c r="G208" s="106"/>
      <c r="H208" s="107">
        <f>SUM(H205:H207)</f>
        <v>522.53600000000006</v>
      </c>
      <c r="I208" s="107">
        <f>SUM(I205:I207)</f>
        <v>1412.259</v>
      </c>
      <c r="J208" s="106">
        <f t="shared" ref="J208:S208" si="185">SUM(J205,J206,J207)</f>
        <v>522.53693999999996</v>
      </c>
      <c r="K208" s="106">
        <f t="shared" si="185"/>
        <v>1412.2619999999999</v>
      </c>
      <c r="L208" s="106">
        <f t="shared" si="185"/>
        <v>1934.7989400000001</v>
      </c>
      <c r="M208" s="106">
        <f t="shared" si="185"/>
        <v>9.4000000001415174E-4</v>
      </c>
      <c r="N208" s="106">
        <f t="shared" si="185"/>
        <v>2.9999999999290594E-3</v>
      </c>
      <c r="O208" s="106">
        <f t="shared" si="185"/>
        <v>0</v>
      </c>
      <c r="P208" s="106">
        <f t="shared" si="185"/>
        <v>0</v>
      </c>
      <c r="Q208" s="106">
        <f t="shared" si="185"/>
        <v>0</v>
      </c>
      <c r="R208" s="106">
        <f t="shared" si="185"/>
        <v>0</v>
      </c>
      <c r="S208" s="106">
        <f t="shared" si="185"/>
        <v>0</v>
      </c>
      <c r="T208" s="108"/>
    </row>
    <row r="209" spans="1:20" x14ac:dyDescent="0.2">
      <c r="A209" s="257"/>
      <c r="B209" s="274"/>
      <c r="C209" s="237"/>
      <c r="D209" s="118" t="s">
        <v>11</v>
      </c>
      <c r="E209" s="119">
        <v>30.992000000000001</v>
      </c>
      <c r="F209" s="122">
        <v>3.33</v>
      </c>
      <c r="G209" s="122">
        <v>9</v>
      </c>
      <c r="H209" s="97">
        <v>103.203</v>
      </c>
      <c r="I209" s="180">
        <v>278.928</v>
      </c>
      <c r="J209" s="102">
        <f>(E209*F209)</f>
        <v>103.20336</v>
      </c>
      <c r="K209" s="102">
        <f>(E209*G209)</f>
        <v>278.928</v>
      </c>
      <c r="L209" s="96">
        <f>SUM(J209,K209)</f>
        <v>382.13135999999997</v>
      </c>
      <c r="M209" s="103">
        <f>SUM(J209-H209)</f>
        <v>3.6000000000058208E-4</v>
      </c>
      <c r="N209" s="103">
        <f>SUM(K209-I209)</f>
        <v>0</v>
      </c>
      <c r="O209" s="102"/>
      <c r="P209" s="102"/>
      <c r="Q209" s="103"/>
      <c r="R209" s="103"/>
      <c r="S209" s="103"/>
      <c r="T209" s="104"/>
    </row>
    <row r="210" spans="1:20" x14ac:dyDescent="0.2">
      <c r="A210" s="257"/>
      <c r="B210" s="274"/>
      <c r="C210" s="237"/>
      <c r="D210" s="118" t="s">
        <v>12</v>
      </c>
      <c r="E210" s="119">
        <v>43.52</v>
      </c>
      <c r="F210" s="122">
        <v>3.33</v>
      </c>
      <c r="G210" s="122">
        <v>9</v>
      </c>
      <c r="H210" s="97">
        <v>144.92099999999999</v>
      </c>
      <c r="I210" s="180">
        <v>391.678</v>
      </c>
      <c r="J210" s="102">
        <f>(E210*F210)</f>
        <v>144.92160000000001</v>
      </c>
      <c r="K210" s="102">
        <f t="shared" ref="K210:K211" si="186">(E210*G210)</f>
        <v>391.68</v>
      </c>
      <c r="L210" s="96">
        <f>SUM(J210,K210)</f>
        <v>536.60159999999996</v>
      </c>
      <c r="M210" s="103">
        <f t="shared" ref="M210:M211" si="187">SUM(J210-H210)</f>
        <v>6.0000000001991793E-4</v>
      </c>
      <c r="N210" s="103">
        <f t="shared" ref="N210:N211" si="188">SUM(K210-I210)</f>
        <v>2.0000000000095497E-3</v>
      </c>
      <c r="O210" s="102"/>
      <c r="P210" s="102"/>
      <c r="Q210" s="103"/>
      <c r="R210" s="103"/>
      <c r="S210" s="103"/>
      <c r="T210" s="104"/>
    </row>
    <row r="211" spans="1:20" x14ac:dyDescent="0.2">
      <c r="A211" s="257"/>
      <c r="B211" s="275"/>
      <c r="C211" s="237"/>
      <c r="D211" s="118" t="s">
        <v>13</v>
      </c>
      <c r="E211" s="119">
        <v>47.886000000000003</v>
      </c>
      <c r="F211" s="122">
        <v>3.33</v>
      </c>
      <c r="G211" s="122">
        <v>9</v>
      </c>
      <c r="H211" s="97">
        <v>159.46100000000001</v>
      </c>
      <c r="I211" s="180">
        <v>430.97500000000002</v>
      </c>
      <c r="J211" s="102">
        <f>(E211*F211)</f>
        <v>159.46038000000001</v>
      </c>
      <c r="K211" s="102">
        <f t="shared" si="186"/>
        <v>430.97400000000005</v>
      </c>
      <c r="L211" s="96">
        <f>SUM(J211,K211)</f>
        <v>590.43438000000003</v>
      </c>
      <c r="M211" s="103">
        <f t="shared" si="187"/>
        <v>-6.199999999978445E-4</v>
      </c>
      <c r="N211" s="103">
        <f t="shared" si="188"/>
        <v>-9.9999999997635314E-4</v>
      </c>
      <c r="O211" s="102"/>
      <c r="P211" s="102"/>
      <c r="Q211" s="103"/>
      <c r="R211" s="103"/>
      <c r="S211" s="103"/>
      <c r="T211" s="104"/>
    </row>
    <row r="212" spans="1:20" ht="24" x14ac:dyDescent="0.2">
      <c r="A212" s="257"/>
      <c r="B212" s="123"/>
      <c r="C212" s="237"/>
      <c r="D212" s="105" t="s">
        <v>53</v>
      </c>
      <c r="E212" s="106">
        <f>SUM(E209,E210,E211)</f>
        <v>122.398</v>
      </c>
      <c r="F212" s="106"/>
      <c r="G212" s="106"/>
      <c r="H212" s="107">
        <f>SUM(H209:H211)</f>
        <v>407.58500000000004</v>
      </c>
      <c r="I212" s="107">
        <f>SUM(I209:I211)</f>
        <v>1101.5810000000001</v>
      </c>
      <c r="J212" s="106">
        <f t="shared" ref="J212:S212" si="189">SUM(J209,J210,J211)</f>
        <v>407.58534000000003</v>
      </c>
      <c r="K212" s="106">
        <f t="shared" si="189"/>
        <v>1101.5819999999999</v>
      </c>
      <c r="L212" s="106">
        <f t="shared" si="189"/>
        <v>1509.16734</v>
      </c>
      <c r="M212" s="106">
        <f t="shared" si="189"/>
        <v>3.4000000002265551E-4</v>
      </c>
      <c r="N212" s="106">
        <f t="shared" si="189"/>
        <v>1.0000000000331966E-3</v>
      </c>
      <c r="O212" s="106">
        <f t="shared" si="189"/>
        <v>0</v>
      </c>
      <c r="P212" s="106">
        <f t="shared" si="189"/>
        <v>0</v>
      </c>
      <c r="Q212" s="106">
        <f t="shared" si="189"/>
        <v>0</v>
      </c>
      <c r="R212" s="106">
        <f t="shared" si="189"/>
        <v>0</v>
      </c>
      <c r="S212" s="106">
        <f t="shared" si="189"/>
        <v>0</v>
      </c>
      <c r="T212" s="108"/>
    </row>
    <row r="213" spans="1:20" ht="12.75" customHeight="1" x14ac:dyDescent="0.2">
      <c r="A213" s="257"/>
      <c r="B213" s="273" t="s">
        <v>29</v>
      </c>
      <c r="C213" s="237"/>
      <c r="D213" s="118" t="s">
        <v>14</v>
      </c>
      <c r="E213" s="119">
        <v>16.181000000000001</v>
      </c>
      <c r="F213" s="122">
        <v>3.33</v>
      </c>
      <c r="G213" s="122">
        <v>9</v>
      </c>
      <c r="H213" s="97">
        <v>53.881999999999998</v>
      </c>
      <c r="I213" s="97">
        <v>145.62700000000001</v>
      </c>
      <c r="J213" s="102">
        <f>(E213*F213)</f>
        <v>53.882730000000002</v>
      </c>
      <c r="K213" s="102">
        <f>(E213*G213)</f>
        <v>145.62900000000002</v>
      </c>
      <c r="L213" s="96">
        <f>SUM(J213,K213)</f>
        <v>199.51173000000003</v>
      </c>
      <c r="M213" s="103">
        <f>SUM(J213-H213)</f>
        <v>7.3000000000433829E-4</v>
      </c>
      <c r="N213" s="103">
        <f>SUM(K213-I213)</f>
        <v>2.0000000000095497E-3</v>
      </c>
      <c r="O213" s="102"/>
      <c r="P213" s="102"/>
      <c r="Q213" s="103"/>
      <c r="R213" s="103"/>
      <c r="S213" s="103"/>
      <c r="T213" s="104"/>
    </row>
    <row r="214" spans="1:20" x14ac:dyDescent="0.2">
      <c r="A214" s="257"/>
      <c r="B214" s="274"/>
      <c r="C214" s="237"/>
      <c r="D214" s="118" t="s">
        <v>15</v>
      </c>
      <c r="E214" s="119">
        <v>15.38</v>
      </c>
      <c r="F214" s="122">
        <v>3.33</v>
      </c>
      <c r="G214" s="122">
        <v>9</v>
      </c>
      <c r="H214" s="97">
        <v>51.23</v>
      </c>
      <c r="I214" s="97">
        <v>138.46</v>
      </c>
      <c r="J214" s="102">
        <f>(E214*F214)</f>
        <v>51.215400000000002</v>
      </c>
      <c r="K214" s="102">
        <f t="shared" ref="K214:K215" si="190">(E214*G214)</f>
        <v>138.42000000000002</v>
      </c>
      <c r="L214" s="96">
        <f>SUM(J214,K214)</f>
        <v>189.6354</v>
      </c>
      <c r="M214" s="103">
        <f t="shared" ref="M214:M215" si="191">SUM(J214-H214)</f>
        <v>-1.4599999999994395E-2</v>
      </c>
      <c r="N214" s="103">
        <f t="shared" ref="N214:N215" si="192">SUM(K214-I214)</f>
        <v>-3.9999999999992042E-2</v>
      </c>
      <c r="O214" s="102"/>
      <c r="P214" s="102"/>
      <c r="Q214" s="103"/>
      <c r="R214" s="103"/>
      <c r="S214" s="103"/>
      <c r="T214" s="104"/>
    </row>
    <row r="215" spans="1:20" x14ac:dyDescent="0.2">
      <c r="A215" s="257"/>
      <c r="B215" s="274"/>
      <c r="C215" s="237"/>
      <c r="D215" s="118" t="s">
        <v>16</v>
      </c>
      <c r="E215" s="120">
        <v>13.95</v>
      </c>
      <c r="F215" s="122">
        <v>3.33</v>
      </c>
      <c r="G215" s="122">
        <v>9</v>
      </c>
      <c r="H215" s="97">
        <v>46.44</v>
      </c>
      <c r="I215" s="97">
        <v>125.51</v>
      </c>
      <c r="J215" s="102">
        <f>(E215*F215)</f>
        <v>46.453499999999998</v>
      </c>
      <c r="K215" s="102">
        <f t="shared" si="190"/>
        <v>125.55</v>
      </c>
      <c r="L215" s="96">
        <f>SUM(J215,K215)</f>
        <v>172.0035</v>
      </c>
      <c r="M215" s="103">
        <f t="shared" si="191"/>
        <v>1.3500000000000512E-2</v>
      </c>
      <c r="N215" s="103">
        <f t="shared" si="192"/>
        <v>3.9999999999992042E-2</v>
      </c>
      <c r="O215" s="102"/>
      <c r="P215" s="102"/>
      <c r="Q215" s="103"/>
      <c r="R215" s="103"/>
      <c r="S215" s="103"/>
      <c r="T215" s="104"/>
    </row>
    <row r="216" spans="1:20" ht="24" x14ac:dyDescent="0.2">
      <c r="A216" s="257"/>
      <c r="B216" s="274"/>
      <c r="C216" s="237"/>
      <c r="D216" s="105" t="s">
        <v>54</v>
      </c>
      <c r="E216" s="106">
        <f>SUM(E213,E214,E215)</f>
        <v>45.510999999999996</v>
      </c>
      <c r="F216" s="106"/>
      <c r="G216" s="106"/>
      <c r="H216" s="107">
        <f>SUM(H213:H215)</f>
        <v>151.55199999999999</v>
      </c>
      <c r="I216" s="107">
        <f>SUM(I213:I215)</f>
        <v>409.59699999999998</v>
      </c>
      <c r="J216" s="106">
        <f t="shared" ref="J216:S216" si="193">SUM(J213,J214,J215)</f>
        <v>151.55162999999999</v>
      </c>
      <c r="K216" s="106">
        <f t="shared" si="193"/>
        <v>409.59900000000005</v>
      </c>
      <c r="L216" s="106">
        <f t="shared" si="193"/>
        <v>561.15063000000009</v>
      </c>
      <c r="M216" s="106">
        <f t="shared" si="193"/>
        <v>-3.6999999998954536E-4</v>
      </c>
      <c r="N216" s="106">
        <f t="shared" si="193"/>
        <v>2.0000000000095497E-3</v>
      </c>
      <c r="O216" s="106">
        <f t="shared" si="193"/>
        <v>0</v>
      </c>
      <c r="P216" s="106">
        <f t="shared" si="193"/>
        <v>0</v>
      </c>
      <c r="Q216" s="106">
        <f t="shared" si="193"/>
        <v>0</v>
      </c>
      <c r="R216" s="106">
        <f t="shared" si="193"/>
        <v>0</v>
      </c>
      <c r="S216" s="106">
        <f t="shared" si="193"/>
        <v>0</v>
      </c>
      <c r="T216" s="108"/>
    </row>
    <row r="217" spans="1:20" x14ac:dyDescent="0.2">
      <c r="A217" s="257"/>
      <c r="B217" s="274"/>
      <c r="C217" s="237"/>
      <c r="D217" s="118" t="s">
        <v>17</v>
      </c>
      <c r="E217" s="119">
        <v>12.188000000000001</v>
      </c>
      <c r="F217" s="122">
        <v>3.33</v>
      </c>
      <c r="G217" s="122">
        <v>9</v>
      </c>
      <c r="H217" s="97">
        <v>40.590000000000003</v>
      </c>
      <c r="I217" s="97">
        <v>109.7</v>
      </c>
      <c r="J217" s="102">
        <f>(E217*F217)</f>
        <v>40.586040000000004</v>
      </c>
      <c r="K217" s="102">
        <f>(E217*G217)</f>
        <v>109.69200000000001</v>
      </c>
      <c r="L217" s="96">
        <f>SUM(J217,K217)</f>
        <v>150.27804</v>
      </c>
      <c r="M217" s="103">
        <f>SUM(J217-H217)</f>
        <v>-3.9599999999992974E-3</v>
      </c>
      <c r="N217" s="103">
        <f>SUM(K217-I217)</f>
        <v>-7.9999999999955662E-3</v>
      </c>
      <c r="O217" s="102"/>
      <c r="P217" s="102"/>
      <c r="Q217" s="103"/>
      <c r="R217" s="103"/>
      <c r="S217" s="103"/>
      <c r="T217" s="104"/>
    </row>
    <row r="218" spans="1:20" x14ac:dyDescent="0.2">
      <c r="A218" s="257"/>
      <c r="B218" s="274"/>
      <c r="C218" s="237"/>
      <c r="D218" s="118" t="s">
        <v>18</v>
      </c>
      <c r="E218" s="119">
        <v>10.901999999999999</v>
      </c>
      <c r="F218" s="122">
        <v>3.33</v>
      </c>
      <c r="G218" s="122">
        <v>9</v>
      </c>
      <c r="H218" s="97">
        <v>36.299999999999997</v>
      </c>
      <c r="I218" s="97">
        <v>98.12</v>
      </c>
      <c r="J218" s="102">
        <f>(E218*F218)</f>
        <v>36.303660000000001</v>
      </c>
      <c r="K218" s="102">
        <f t="shared" ref="K218:K219" si="194">(E218*G218)</f>
        <v>98.117999999999995</v>
      </c>
      <c r="L218" s="96">
        <f>SUM(J218,K218)</f>
        <v>134.42166</v>
      </c>
      <c r="M218" s="103">
        <f t="shared" ref="M218:M219" si="195">SUM(J218-H218)</f>
        <v>3.6600000000035493E-3</v>
      </c>
      <c r="N218" s="103">
        <f t="shared" ref="N218:N219" si="196">SUM(K218-I218)</f>
        <v>-2.0000000000095497E-3</v>
      </c>
      <c r="O218" s="102"/>
      <c r="P218" s="102"/>
      <c r="Q218" s="103"/>
      <c r="R218" s="103"/>
      <c r="S218" s="103"/>
      <c r="T218" s="104"/>
    </row>
    <row r="219" spans="1:20" x14ac:dyDescent="0.2">
      <c r="A219" s="258"/>
      <c r="B219" s="275"/>
      <c r="C219" s="238"/>
      <c r="D219" s="118" t="s">
        <v>19</v>
      </c>
      <c r="E219" s="120">
        <v>15.29</v>
      </c>
      <c r="F219" s="122">
        <v>3.33</v>
      </c>
      <c r="G219" s="122">
        <v>9</v>
      </c>
      <c r="H219" s="97">
        <v>50.93</v>
      </c>
      <c r="I219" s="97">
        <v>137.65</v>
      </c>
      <c r="J219" s="102">
        <f>(E219*F219)</f>
        <v>50.915700000000001</v>
      </c>
      <c r="K219" s="102">
        <f t="shared" si="194"/>
        <v>137.60999999999999</v>
      </c>
      <c r="L219" s="96">
        <f>SUM(J219,K219)</f>
        <v>188.52569999999997</v>
      </c>
      <c r="M219" s="103">
        <f t="shared" si="195"/>
        <v>-1.4299999999998647E-2</v>
      </c>
      <c r="N219" s="103">
        <f t="shared" si="196"/>
        <v>-4.0000000000020464E-2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38.379999999999995</v>
      </c>
      <c r="F220" s="106"/>
      <c r="G220" s="106"/>
      <c r="H220" s="107">
        <f>SUM(H217:H219)</f>
        <v>127.82</v>
      </c>
      <c r="I220" s="107">
        <f>SUM(I217:I219)</f>
        <v>345.47</v>
      </c>
      <c r="J220" s="106">
        <f t="shared" ref="J220:S220" si="197">SUM(J217,J218,J219)</f>
        <v>127.80540000000001</v>
      </c>
      <c r="K220" s="106">
        <f t="shared" si="197"/>
        <v>345.41999999999996</v>
      </c>
      <c r="L220" s="106">
        <f t="shared" si="197"/>
        <v>473.22539999999998</v>
      </c>
      <c r="M220" s="106">
        <f t="shared" si="197"/>
        <v>-1.4599999999994395E-2</v>
      </c>
      <c r="N220" s="106">
        <f t="shared" si="197"/>
        <v>-5.000000000002558E-2</v>
      </c>
      <c r="O220" s="106">
        <f t="shared" si="197"/>
        <v>0</v>
      </c>
      <c r="P220" s="106">
        <f t="shared" si="197"/>
        <v>0</v>
      </c>
      <c r="Q220" s="106">
        <f t="shared" si="197"/>
        <v>0</v>
      </c>
      <c r="R220" s="106">
        <f t="shared" si="197"/>
        <v>0</v>
      </c>
      <c r="S220" s="106">
        <f t="shared" si="197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363.20699999999999</v>
      </c>
      <c r="F221" s="137"/>
      <c r="G221" s="137"/>
      <c r="H221" s="138">
        <f>SUM(H220,H216,H212,H208)</f>
        <v>1209.4929999999999</v>
      </c>
      <c r="I221" s="138">
        <f>SUM(I220,I216,I212,I208)</f>
        <v>3268.9070000000002</v>
      </c>
      <c r="J221" s="137">
        <f t="shared" ref="J221:S221" si="198">SUM(J208+J212+J216+J220)</f>
        <v>1209.4793099999999</v>
      </c>
      <c r="K221" s="137">
        <f t="shared" si="198"/>
        <v>3268.8630000000003</v>
      </c>
      <c r="L221" s="137">
        <f t="shared" si="198"/>
        <v>4478.34231</v>
      </c>
      <c r="M221" s="137">
        <f t="shared" si="198"/>
        <v>-1.3689999999947133E-2</v>
      </c>
      <c r="N221" s="137">
        <f t="shared" si="198"/>
        <v>-4.4000000000053774E-2</v>
      </c>
      <c r="O221" s="137">
        <f t="shared" si="198"/>
        <v>0</v>
      </c>
      <c r="P221" s="137">
        <f t="shared" si="198"/>
        <v>0</v>
      </c>
      <c r="Q221" s="137">
        <f t="shared" si="198"/>
        <v>0</v>
      </c>
      <c r="R221" s="137">
        <f t="shared" si="198"/>
        <v>0</v>
      </c>
      <c r="S221" s="137">
        <f t="shared" si="198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E221+'2011'!E210</f>
        <v>582.18700000000001</v>
      </c>
      <c r="F222" s="114"/>
      <c r="G222" s="114"/>
      <c r="H222" s="114">
        <f>H221+'2011'!H210</f>
        <v>1939.373</v>
      </c>
      <c r="I222" s="114">
        <f>I221+'2011'!I210</f>
        <v>3925.8070000000002</v>
      </c>
      <c r="J222" s="114">
        <f>J221+'2011'!J210</f>
        <v>1939.3593099999998</v>
      </c>
      <c r="K222" s="114">
        <f>K221+'2011'!K210</f>
        <v>3925.8030000000003</v>
      </c>
      <c r="L222" s="114">
        <f>L221+'2011'!L210</f>
        <v>5865.1623099999997</v>
      </c>
      <c r="M222" s="114">
        <f>M221+'2011'!M210</f>
        <v>-1.3689999999947133E-2</v>
      </c>
      <c r="N222" s="114">
        <f>N221+'2011'!N210</f>
        <v>-4.0000000000866009E-3</v>
      </c>
      <c r="O222" s="114">
        <f>O221+'2011'!O210</f>
        <v>0</v>
      </c>
      <c r="P222" s="114">
        <f>P221+'2011'!P210</f>
        <v>0</v>
      </c>
      <c r="Q222" s="114">
        <f>Q221+'2011'!Q210</f>
        <v>0</v>
      </c>
      <c r="R222" s="114">
        <f>R221+'2011'!R210</f>
        <v>0</v>
      </c>
      <c r="S222" s="114">
        <f>S221+'2011'!S210</f>
        <v>0</v>
      </c>
      <c r="T222" s="116"/>
    </row>
    <row r="223" spans="1:20" s="86" customFormat="1" ht="25.5" x14ac:dyDescent="0.2">
      <c r="D223" s="141" t="s">
        <v>60</v>
      </c>
      <c r="E223" s="142">
        <f>E23+E41+E59+E77+E95+E113+E131+E149+E167+E185+E203+E221</f>
        <v>137215.17299999998</v>
      </c>
      <c r="F223" s="142"/>
      <c r="G223" s="142"/>
      <c r="H223" s="142">
        <f t="shared" ref="H223:S223" si="199">H23+H41+H59+H77+H95+H113+H131+H149+H167+H185+H203+H221</f>
        <v>558518.84899999993</v>
      </c>
      <c r="I223" s="142">
        <f t="shared" si="199"/>
        <v>1121513.031</v>
      </c>
      <c r="J223" s="142">
        <f t="shared" si="199"/>
        <v>618747.54848999996</v>
      </c>
      <c r="K223" s="142">
        <f t="shared" si="199"/>
        <v>1234936.5570000003</v>
      </c>
      <c r="L223" s="142">
        <f t="shared" si="199"/>
        <v>1853684.1054899995</v>
      </c>
      <c r="M223" s="142">
        <f t="shared" si="199"/>
        <v>60228.699489999963</v>
      </c>
      <c r="N223" s="142">
        <f t="shared" si="199"/>
        <v>113423.52600000004</v>
      </c>
      <c r="O223" s="142">
        <f t="shared" si="199"/>
        <v>0</v>
      </c>
      <c r="P223" s="142">
        <f t="shared" si="199"/>
        <v>0</v>
      </c>
      <c r="Q223" s="142">
        <f t="shared" si="199"/>
        <v>0</v>
      </c>
      <c r="R223" s="142">
        <f t="shared" si="199"/>
        <v>0</v>
      </c>
      <c r="S223" s="142">
        <f t="shared" si="199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ageMargins left="0.7" right="0.59" top="0.75" bottom="0.75" header="0.3" footer="0.3"/>
  <pageSetup paperSize="9" scale="48" orientation="landscape" r:id="rId1"/>
  <rowBreaks count="3" manualBreakCount="3">
    <brk id="42" max="19" man="1"/>
    <brk id="114" max="19" man="1"/>
    <brk id="16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90" zoomScale="75" zoomScaleNormal="75" zoomScaleSheetLayoutView="75" workbookViewId="0">
      <selection activeCell="H221" sqref="H221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3.140625" style="92" customWidth="1"/>
    <col min="9" max="9" width="13.42578125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48">
        <v>2013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38</v>
      </c>
      <c r="S2" s="236" t="s">
        <v>39</v>
      </c>
      <c r="T2" s="236" t="s">
        <v>42</v>
      </c>
    </row>
    <row r="3" spans="1:20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86" customFormat="1" ht="126" customHeight="1" x14ac:dyDescent="0.2">
      <c r="A5" s="238"/>
      <c r="B5" s="238"/>
      <c r="C5" s="241"/>
      <c r="D5" s="87" t="s">
        <v>6</v>
      </c>
      <c r="E5" s="87">
        <v>130.68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5802.24</v>
      </c>
      <c r="F7" s="95">
        <v>4.7699999999999996</v>
      </c>
      <c r="G7" s="95">
        <v>15</v>
      </c>
      <c r="H7" s="97">
        <v>27676.68</v>
      </c>
      <c r="I7" s="182">
        <v>87033.600000000006</v>
      </c>
      <c r="J7" s="96">
        <f>(E7*F7)</f>
        <v>27676.684799999995</v>
      </c>
      <c r="K7" s="96">
        <f>(E7*G7)</f>
        <v>87033.599999999991</v>
      </c>
      <c r="L7" s="96">
        <f>SUM(J7,K7)</f>
        <v>114710.28479999999</v>
      </c>
      <c r="M7" s="98">
        <f>SUM(J7-H7)</f>
        <v>4.7999999951571226E-3</v>
      </c>
      <c r="N7" s="98">
        <f>SUM(K7-I7)</f>
        <v>-1.4551915228366852E-11</v>
      </c>
      <c r="O7" s="96"/>
      <c r="P7" s="96"/>
      <c r="Q7" s="98"/>
      <c r="R7" s="98"/>
      <c r="S7" s="98"/>
      <c r="T7" s="99"/>
    </row>
    <row r="8" spans="1:20" x14ac:dyDescent="0.2">
      <c r="A8" s="257"/>
      <c r="B8" s="260"/>
      <c r="C8" s="264"/>
      <c r="D8" s="100" t="s">
        <v>9</v>
      </c>
      <c r="E8" s="101">
        <v>5327.56</v>
      </c>
      <c r="F8" s="95">
        <v>4.7699999999999996</v>
      </c>
      <c r="G8" s="95">
        <v>15</v>
      </c>
      <c r="H8" s="97">
        <v>25412.46</v>
      </c>
      <c r="I8" s="182">
        <v>79913.399999999994</v>
      </c>
      <c r="J8" s="96">
        <f t="shared" ref="J8:J21" si="0">(E8*F8)</f>
        <v>25412.461199999998</v>
      </c>
      <c r="K8" s="96">
        <f t="shared" ref="K8:K9" si="1">(E8*G8)</f>
        <v>79913.400000000009</v>
      </c>
      <c r="L8" s="96">
        <f t="shared" ref="L8:L21" si="2">SUM(J8,K8)</f>
        <v>105325.86120000001</v>
      </c>
      <c r="M8" s="98">
        <f t="shared" ref="M8:N21" si="3">SUM(J8-H8)</f>
        <v>1.1999999987892807E-3</v>
      </c>
      <c r="N8" s="98">
        <f t="shared" si="3"/>
        <v>1.4551915228366852E-11</v>
      </c>
      <c r="O8" s="102"/>
      <c r="P8" s="102"/>
      <c r="Q8" s="103"/>
      <c r="R8" s="103"/>
      <c r="S8" s="103"/>
      <c r="T8" s="104"/>
    </row>
    <row r="9" spans="1:20" x14ac:dyDescent="0.2">
      <c r="A9" s="257"/>
      <c r="B9" s="260"/>
      <c r="C9" s="264"/>
      <c r="D9" s="100" t="s">
        <v>10</v>
      </c>
      <c r="E9" s="101">
        <v>5828.04</v>
      </c>
      <c r="F9" s="95">
        <v>4.7699999999999996</v>
      </c>
      <c r="G9" s="95">
        <v>15</v>
      </c>
      <c r="H9" s="97">
        <v>27799.75</v>
      </c>
      <c r="I9" s="182">
        <v>87420.6</v>
      </c>
      <c r="J9" s="96">
        <f t="shared" si="0"/>
        <v>27799.750799999998</v>
      </c>
      <c r="K9" s="96">
        <f t="shared" si="1"/>
        <v>87420.6</v>
      </c>
      <c r="L9" s="96">
        <f t="shared" si="2"/>
        <v>115220.3508</v>
      </c>
      <c r="M9" s="98">
        <f t="shared" si="3"/>
        <v>7.9999999798019417E-4</v>
      </c>
      <c r="N9" s="98">
        <f t="shared" si="3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57"/>
      <c r="B10" s="260"/>
      <c r="C10" s="264"/>
      <c r="D10" s="105" t="s">
        <v>52</v>
      </c>
      <c r="E10" s="106">
        <f>SUM(E7,E8,E9)</f>
        <v>16957.84</v>
      </c>
      <c r="F10" s="106"/>
      <c r="G10" s="106"/>
      <c r="H10" s="107">
        <f>SUM(H7:H9)</f>
        <v>80888.89</v>
      </c>
      <c r="I10" s="107">
        <f>SUM(I7:I9)</f>
        <v>254367.6</v>
      </c>
      <c r="J10" s="106">
        <f t="shared" ref="J10:S10" si="4">SUM(J7,J8,J9)</f>
        <v>80888.896799999988</v>
      </c>
      <c r="K10" s="106">
        <f t="shared" si="4"/>
        <v>254367.6</v>
      </c>
      <c r="L10" s="106">
        <f t="shared" si="4"/>
        <v>335256.49680000002</v>
      </c>
      <c r="M10" s="106">
        <f t="shared" si="4"/>
        <v>6.7999999919265974E-3</v>
      </c>
      <c r="N10" s="106">
        <f t="shared" si="4"/>
        <v>0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57"/>
      <c r="B11" s="260"/>
      <c r="C11" s="264"/>
      <c r="D11" s="100" t="s">
        <v>11</v>
      </c>
      <c r="E11" s="101">
        <v>6575.82</v>
      </c>
      <c r="F11" s="95">
        <v>4.7699999999999996</v>
      </c>
      <c r="G11" s="95">
        <v>15</v>
      </c>
      <c r="H11" s="97">
        <v>31366.66</v>
      </c>
      <c r="I11" s="182">
        <v>98637.3</v>
      </c>
      <c r="J11" s="96">
        <f t="shared" si="0"/>
        <v>31366.661399999997</v>
      </c>
      <c r="K11" s="96">
        <f>(E11*G11)</f>
        <v>98637.299999999988</v>
      </c>
      <c r="L11" s="96">
        <f t="shared" si="2"/>
        <v>130003.96139999999</v>
      </c>
      <c r="M11" s="98">
        <f t="shared" si="3"/>
        <v>1.3999999973748345E-3</v>
      </c>
      <c r="N11" s="98">
        <f t="shared" si="3"/>
        <v>-1.4551915228366852E-11</v>
      </c>
      <c r="O11" s="102"/>
      <c r="P11" s="102"/>
      <c r="Q11" s="103"/>
      <c r="R11" s="103"/>
      <c r="S11" s="103"/>
      <c r="T11" s="104"/>
    </row>
    <row r="12" spans="1:20" x14ac:dyDescent="0.2">
      <c r="A12" s="257"/>
      <c r="B12" s="260"/>
      <c r="C12" s="264"/>
      <c r="D12" s="100" t="s">
        <v>12</v>
      </c>
      <c r="E12" s="101">
        <v>6223.48</v>
      </c>
      <c r="F12" s="95">
        <v>4.7699999999999996</v>
      </c>
      <c r="G12" s="95">
        <v>15</v>
      </c>
      <c r="H12" s="97">
        <v>29686</v>
      </c>
      <c r="I12" s="182">
        <v>93352.2</v>
      </c>
      <c r="J12" s="96">
        <f t="shared" si="0"/>
        <v>29685.999599999996</v>
      </c>
      <c r="K12" s="96">
        <f t="shared" ref="K12:K13" si="5">(E12*G12)</f>
        <v>93352.2</v>
      </c>
      <c r="L12" s="96">
        <f t="shared" si="2"/>
        <v>123038.19959999999</v>
      </c>
      <c r="M12" s="98">
        <f t="shared" si="3"/>
        <v>-4.0000000444706529E-4</v>
      </c>
      <c r="N12" s="98">
        <f t="shared" si="3"/>
        <v>0</v>
      </c>
      <c r="O12" s="102"/>
      <c r="P12" s="102"/>
      <c r="Q12" s="103"/>
      <c r="R12" s="103"/>
      <c r="S12" s="103"/>
      <c r="T12" s="104"/>
    </row>
    <row r="13" spans="1:20" x14ac:dyDescent="0.2">
      <c r="A13" s="257"/>
      <c r="B13" s="260"/>
      <c r="C13" s="264"/>
      <c r="D13" s="100" t="s">
        <v>13</v>
      </c>
      <c r="E13" s="101">
        <v>6075.6</v>
      </c>
      <c r="F13" s="95">
        <v>4.7699999999999996</v>
      </c>
      <c r="G13" s="95">
        <v>15</v>
      </c>
      <c r="H13" s="97">
        <v>28980.61</v>
      </c>
      <c r="I13" s="182">
        <v>91134</v>
      </c>
      <c r="J13" s="96">
        <f t="shared" si="0"/>
        <v>28980.611999999997</v>
      </c>
      <c r="K13" s="96">
        <f t="shared" si="5"/>
        <v>91134</v>
      </c>
      <c r="L13" s="96">
        <f t="shared" si="2"/>
        <v>120114.61199999999</v>
      </c>
      <c r="M13" s="98">
        <f t="shared" si="3"/>
        <v>1.9999999967694748E-3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57"/>
      <c r="B14" s="260"/>
      <c r="C14" s="264"/>
      <c r="D14" s="105" t="s">
        <v>53</v>
      </c>
      <c r="E14" s="106">
        <f>SUM(E11,E12,E13)</f>
        <v>18874.900000000001</v>
      </c>
      <c r="F14" s="106"/>
      <c r="G14" s="106"/>
      <c r="H14" s="107">
        <f>SUM(H11:H13)</f>
        <v>90033.27</v>
      </c>
      <c r="I14" s="107">
        <f>SUM(I11:I13)</f>
        <v>283123.5</v>
      </c>
      <c r="J14" s="106">
        <f t="shared" ref="J14:S14" si="6">SUM(J11,J12,J13)</f>
        <v>90033.272999999986</v>
      </c>
      <c r="K14" s="106">
        <f t="shared" si="6"/>
        <v>283123.5</v>
      </c>
      <c r="L14" s="106">
        <f t="shared" si="6"/>
        <v>373156.77299999993</v>
      </c>
      <c r="M14" s="106">
        <f t="shared" si="6"/>
        <v>2.999999989697244E-3</v>
      </c>
      <c r="N14" s="106">
        <f t="shared" si="6"/>
        <v>-1.4551915228366852E-11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57"/>
      <c r="B15" s="261"/>
      <c r="C15" s="264"/>
      <c r="D15" s="100" t="s">
        <v>14</v>
      </c>
      <c r="E15" s="101">
        <v>5966.56</v>
      </c>
      <c r="F15" s="95">
        <v>4.7699999999999996</v>
      </c>
      <c r="G15" s="95">
        <v>15</v>
      </c>
      <c r="H15" s="97">
        <v>28460.49</v>
      </c>
      <c r="I15" s="182">
        <v>89498.4</v>
      </c>
      <c r="J15" s="96">
        <f t="shared" si="0"/>
        <v>28460.4912</v>
      </c>
      <c r="K15" s="96">
        <f>(E15*G15)</f>
        <v>89498.400000000009</v>
      </c>
      <c r="L15" s="96">
        <f t="shared" si="2"/>
        <v>117958.89120000001</v>
      </c>
      <c r="M15" s="98">
        <f t="shared" si="3"/>
        <v>1.1999999987892807E-3</v>
      </c>
      <c r="N15" s="98">
        <f t="shared" si="3"/>
        <v>1.4551915228366852E-11</v>
      </c>
      <c r="O15" s="102"/>
      <c r="P15" s="102"/>
      <c r="Q15" s="103"/>
      <c r="R15" s="103"/>
      <c r="S15" s="103"/>
      <c r="T15" s="104"/>
    </row>
    <row r="16" spans="1:20" x14ac:dyDescent="0.2">
      <c r="A16" s="257"/>
      <c r="B16" s="261"/>
      <c r="C16" s="264"/>
      <c r="D16" s="100" t="s">
        <v>15</v>
      </c>
      <c r="E16" s="101">
        <v>5771.86</v>
      </c>
      <c r="F16" s="95">
        <v>4.7699999999999996</v>
      </c>
      <c r="G16" s="95">
        <v>15</v>
      </c>
      <c r="H16" s="97">
        <v>27531.77</v>
      </c>
      <c r="I16" s="97">
        <v>86577.9</v>
      </c>
      <c r="J16" s="96">
        <f t="shared" si="0"/>
        <v>27531.772199999996</v>
      </c>
      <c r="K16" s="96">
        <f t="shared" ref="K16:K17" si="7">(E16*G16)</f>
        <v>86577.9</v>
      </c>
      <c r="L16" s="96">
        <f t="shared" si="2"/>
        <v>114109.67219999999</v>
      </c>
      <c r="M16" s="98">
        <f t="shared" si="3"/>
        <v>2.1999999953550287E-3</v>
      </c>
      <c r="N16" s="98">
        <f t="shared" si="3"/>
        <v>0</v>
      </c>
      <c r="O16" s="102"/>
      <c r="P16" s="102"/>
      <c r="Q16" s="103"/>
      <c r="R16" s="103"/>
      <c r="S16" s="103"/>
      <c r="T16" s="104"/>
    </row>
    <row r="17" spans="1:20" x14ac:dyDescent="0.2">
      <c r="A17" s="257"/>
      <c r="B17" s="261"/>
      <c r="C17" s="264"/>
      <c r="D17" s="100" t="s">
        <v>16</v>
      </c>
      <c r="E17" s="101">
        <v>5720.62</v>
      </c>
      <c r="F17" s="95">
        <v>4.7699999999999996</v>
      </c>
      <c r="G17" s="95">
        <v>15</v>
      </c>
      <c r="H17" s="97">
        <v>27287.360000000001</v>
      </c>
      <c r="I17" s="182">
        <v>85809.3</v>
      </c>
      <c r="J17" s="96">
        <f t="shared" si="0"/>
        <v>27287.357399999997</v>
      </c>
      <c r="K17" s="96">
        <f t="shared" si="7"/>
        <v>85809.3</v>
      </c>
      <c r="L17" s="96">
        <f t="shared" si="2"/>
        <v>113096.6574</v>
      </c>
      <c r="M17" s="98">
        <f t="shared" si="3"/>
        <v>-2.6000000034400728E-3</v>
      </c>
      <c r="N17" s="98">
        <f t="shared" si="3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57"/>
      <c r="B18" s="261"/>
      <c r="C18" s="264"/>
      <c r="D18" s="105" t="s">
        <v>54</v>
      </c>
      <c r="E18" s="106">
        <f>SUM(E15,E16,E17)</f>
        <v>17459.04</v>
      </c>
      <c r="F18" s="106"/>
      <c r="G18" s="106"/>
      <c r="H18" s="107">
        <f>SUM(H15:H17)</f>
        <v>83279.62</v>
      </c>
      <c r="I18" s="107">
        <f>SUM(I15:I17)</f>
        <v>261885.59999999998</v>
      </c>
      <c r="J18" s="106">
        <f t="shared" ref="J18:S18" si="8">SUM(J15,J16,J17)</f>
        <v>83279.62079999999</v>
      </c>
      <c r="K18" s="106">
        <f t="shared" si="8"/>
        <v>261885.59999999998</v>
      </c>
      <c r="L18" s="106">
        <f t="shared" si="8"/>
        <v>345165.22080000001</v>
      </c>
      <c r="M18" s="106">
        <f t="shared" si="8"/>
        <v>7.9999999070423655E-4</v>
      </c>
      <c r="N18" s="106">
        <f t="shared" si="8"/>
        <v>1.4551915228366852E-11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57"/>
      <c r="B19" s="261"/>
      <c r="C19" s="264"/>
      <c r="D19" s="100" t="s">
        <v>17</v>
      </c>
      <c r="E19" s="101">
        <v>5796.32</v>
      </c>
      <c r="F19" s="95">
        <v>4.7699999999999996</v>
      </c>
      <c r="G19" s="95">
        <v>15</v>
      </c>
      <c r="H19" s="97">
        <v>27648.45</v>
      </c>
      <c r="I19" s="182">
        <v>86944.8</v>
      </c>
      <c r="J19" s="96">
        <f t="shared" si="0"/>
        <v>27648.446399999997</v>
      </c>
      <c r="K19" s="96">
        <f>(E19*G19)</f>
        <v>86944.799999999988</v>
      </c>
      <c r="L19" s="96">
        <f t="shared" si="2"/>
        <v>114593.24639999999</v>
      </c>
      <c r="M19" s="98">
        <f t="shared" si="3"/>
        <v>-3.6000000036437996E-3</v>
      </c>
      <c r="N19" s="98">
        <f t="shared" si="3"/>
        <v>-1.4551915228366852E-11</v>
      </c>
      <c r="O19" s="102"/>
      <c r="P19" s="102"/>
      <c r="Q19" s="103"/>
      <c r="R19" s="103"/>
      <c r="S19" s="103"/>
      <c r="T19" s="104"/>
    </row>
    <row r="20" spans="1:20" x14ac:dyDescent="0.2">
      <c r="A20" s="257"/>
      <c r="B20" s="261"/>
      <c r="C20" s="264"/>
      <c r="D20" s="100" t="s">
        <v>18</v>
      </c>
      <c r="E20" s="101">
        <v>4930.53</v>
      </c>
      <c r="F20" s="95">
        <v>4.7699999999999996</v>
      </c>
      <c r="G20" s="95">
        <v>15</v>
      </c>
      <c r="H20" s="97">
        <v>23518.63</v>
      </c>
      <c r="I20" s="182">
        <v>73957.95</v>
      </c>
      <c r="J20" s="96">
        <f t="shared" si="0"/>
        <v>23518.628099999998</v>
      </c>
      <c r="K20" s="96">
        <f t="shared" ref="K20:K21" si="9">(E20*G20)</f>
        <v>73957.95</v>
      </c>
      <c r="L20" s="96">
        <f t="shared" si="2"/>
        <v>97476.578099999999</v>
      </c>
      <c r="M20" s="98">
        <f t="shared" si="3"/>
        <v>-1.9000000029336661E-3</v>
      </c>
      <c r="N20" s="98">
        <f t="shared" si="3"/>
        <v>0</v>
      </c>
      <c r="O20" s="102"/>
      <c r="P20" s="102"/>
      <c r="Q20" s="103"/>
      <c r="R20" s="103"/>
      <c r="S20" s="103"/>
      <c r="T20" s="104"/>
    </row>
    <row r="21" spans="1:20" x14ac:dyDescent="0.2">
      <c r="A21" s="258"/>
      <c r="B21" s="262"/>
      <c r="C21" s="265"/>
      <c r="D21" s="100" t="s">
        <v>19</v>
      </c>
      <c r="E21" s="101">
        <v>4061.21</v>
      </c>
      <c r="F21" s="95">
        <v>4.7699999999999996</v>
      </c>
      <c r="G21" s="95">
        <v>15</v>
      </c>
      <c r="H21" s="97">
        <v>19371.97</v>
      </c>
      <c r="I21" s="182">
        <v>60918.15</v>
      </c>
      <c r="J21" s="96">
        <f t="shared" si="0"/>
        <v>19371.971699999998</v>
      </c>
      <c r="K21" s="96">
        <f t="shared" si="9"/>
        <v>60918.15</v>
      </c>
      <c r="L21" s="96">
        <f t="shared" si="2"/>
        <v>80290.121700000003</v>
      </c>
      <c r="M21" s="98">
        <f t="shared" si="3"/>
        <v>1.6999999970721547E-3</v>
      </c>
      <c r="N21" s="98">
        <f t="shared" si="3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14788.059999999998</v>
      </c>
      <c r="F22" s="106"/>
      <c r="G22" s="106"/>
      <c r="H22" s="107">
        <f>SUM(H19:H21)</f>
        <v>70539.05</v>
      </c>
      <c r="I22" s="107">
        <f>SUM(I19:I21)</f>
        <v>221820.9</v>
      </c>
      <c r="J22" s="106">
        <f t="shared" ref="J22:S22" si="10">SUM(J19,J20,J21)</f>
        <v>70539.046199999997</v>
      </c>
      <c r="K22" s="106">
        <f t="shared" si="10"/>
        <v>221820.9</v>
      </c>
      <c r="L22" s="106">
        <f t="shared" si="10"/>
        <v>292359.94620000001</v>
      </c>
      <c r="M22" s="106">
        <f t="shared" si="10"/>
        <v>-3.800000009505311E-3</v>
      </c>
      <c r="N22" s="106">
        <f t="shared" si="10"/>
        <v>-1.4551915228366852E-11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>
        <f t="shared" si="10"/>
        <v>0</v>
      </c>
      <c r="S22" s="106">
        <f t="shared" si="10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68079.839999999997</v>
      </c>
      <c r="F23" s="137"/>
      <c r="G23" s="137"/>
      <c r="H23" s="138">
        <f>SUM(H22,H18,H14,H10)</f>
        <v>324740.83</v>
      </c>
      <c r="I23" s="138">
        <f>SUM(I22,I18,I14,I10)</f>
        <v>1021197.6</v>
      </c>
      <c r="J23" s="137">
        <f t="shared" ref="J23:S23" si="11">SUM(J10+J14+J18+J22)</f>
        <v>324740.83679999993</v>
      </c>
      <c r="K23" s="137">
        <f t="shared" si="11"/>
        <v>1021197.6</v>
      </c>
      <c r="L23" s="137">
        <f t="shared" si="11"/>
        <v>1345938.4367999998</v>
      </c>
      <c r="M23" s="137">
        <f>SUM(M10,M14,M18,M22)</f>
        <v>6.799999962822767E-3</v>
      </c>
      <c r="N23" s="137">
        <f>SUM(N10,N14,N18,N22)</f>
        <v>-1.4551915228366852E-11</v>
      </c>
      <c r="O23" s="137">
        <f t="shared" si="11"/>
        <v>0</v>
      </c>
      <c r="P23" s="137">
        <f t="shared" si="11"/>
        <v>0</v>
      </c>
      <c r="Q23" s="137">
        <f t="shared" si="11"/>
        <v>0</v>
      </c>
      <c r="R23" s="137">
        <f t="shared" si="11"/>
        <v>0</v>
      </c>
      <c r="S23" s="137">
        <f t="shared" si="11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E23+'2012'!E24</f>
        <v>203732.71</v>
      </c>
      <c r="F24" s="114"/>
      <c r="G24" s="114"/>
      <c r="H24" s="114">
        <f>H23+'2012'!H24</f>
        <v>971805.01</v>
      </c>
      <c r="I24" s="114">
        <f>I23+'2012'!I24</f>
        <v>1878105.27</v>
      </c>
      <c r="J24" s="114">
        <f>J23+'2012'!J24</f>
        <v>971805.02669999993</v>
      </c>
      <c r="K24" s="114">
        <f>K23+'2012'!K24</f>
        <v>1878105.27</v>
      </c>
      <c r="L24" s="114">
        <f>L23+'2012'!L24</f>
        <v>2849910.2966999998</v>
      </c>
      <c r="M24" s="114">
        <f>M23+'2012'!M24</f>
        <v>1.6699999920092523E-2</v>
      </c>
      <c r="N24" s="114">
        <f>N23+'2012'!N24</f>
        <v>3.637978807091713E-12</v>
      </c>
      <c r="O24" s="114">
        <f>O23+'2012'!O24</f>
        <v>0</v>
      </c>
      <c r="P24" s="114">
        <f>P23+'2012'!P24</f>
        <v>0</v>
      </c>
      <c r="Q24" s="114">
        <f>Q23+'2012'!Q24</f>
        <v>0</v>
      </c>
      <c r="R24" s="114">
        <f>R23+'2012'!R24</f>
        <v>0</v>
      </c>
      <c r="S24" s="114">
        <f>S23+'2012'!S24</f>
        <v>0</v>
      </c>
      <c r="T24" s="116"/>
    </row>
    <row r="25" spans="1:20" ht="12.75" customHeight="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919.76</v>
      </c>
      <c r="F25" s="95">
        <v>4.7699999999999996</v>
      </c>
      <c r="G25" s="95">
        <v>15</v>
      </c>
      <c r="H25" s="97">
        <v>4387.26</v>
      </c>
      <c r="I25" s="182">
        <v>13796.4</v>
      </c>
      <c r="J25" s="102">
        <f>(E25*F25)</f>
        <v>4387.2551999999996</v>
      </c>
      <c r="K25" s="102">
        <f>(E25*G25)</f>
        <v>13796.4</v>
      </c>
      <c r="L25" s="96">
        <f t="shared" ref="L25:L39" si="12">SUM(J25,K25)</f>
        <v>18183.655200000001</v>
      </c>
      <c r="M25" s="103">
        <f t="shared" ref="M25:N27" si="13">SUM(J25-H25)</f>
        <v>-4.8000000006140908E-3</v>
      </c>
      <c r="N25" s="103">
        <f t="shared" si="13"/>
        <v>0</v>
      </c>
      <c r="O25" s="102"/>
      <c r="P25" s="102"/>
      <c r="Q25" s="103"/>
      <c r="R25" s="103"/>
      <c r="S25" s="103"/>
      <c r="T25" s="104"/>
    </row>
    <row r="26" spans="1:20" x14ac:dyDescent="0.2">
      <c r="A26" s="257"/>
      <c r="B26" s="260"/>
      <c r="C26" s="268"/>
      <c r="D26" s="118" t="s">
        <v>9</v>
      </c>
      <c r="E26" s="120">
        <v>779</v>
      </c>
      <c r="F26" s="95">
        <v>4.7699999999999996</v>
      </c>
      <c r="G26" s="95">
        <v>15</v>
      </c>
      <c r="H26" s="97">
        <v>3715.83</v>
      </c>
      <c r="I26" s="182">
        <v>11685</v>
      </c>
      <c r="J26" s="102">
        <f>(E26*F26)</f>
        <v>3715.8299999999995</v>
      </c>
      <c r="K26" s="102">
        <f t="shared" ref="K26:K27" si="14">(E26*G26)</f>
        <v>11685</v>
      </c>
      <c r="L26" s="96">
        <f t="shared" si="12"/>
        <v>15400.83</v>
      </c>
      <c r="M26" s="103">
        <f t="shared" si="13"/>
        <v>-4.5474735088646412E-13</v>
      </c>
      <c r="N26" s="103">
        <f t="shared" si="13"/>
        <v>0</v>
      </c>
      <c r="O26" s="102"/>
      <c r="P26" s="102"/>
      <c r="Q26" s="103"/>
      <c r="R26" s="103"/>
      <c r="S26" s="103"/>
      <c r="T26" s="104"/>
    </row>
    <row r="27" spans="1:20" x14ac:dyDescent="0.2">
      <c r="A27" s="257"/>
      <c r="B27" s="260"/>
      <c r="C27" s="268"/>
      <c r="D27" s="118" t="s">
        <v>10</v>
      </c>
      <c r="E27" s="120">
        <v>1005.1</v>
      </c>
      <c r="F27" s="95">
        <v>4.7699999999999996</v>
      </c>
      <c r="G27" s="95">
        <v>15</v>
      </c>
      <c r="H27" s="97">
        <v>4794.33</v>
      </c>
      <c r="I27" s="182">
        <v>15076.5</v>
      </c>
      <c r="J27" s="102">
        <f>(E27*F27)</f>
        <v>4794.3269999999993</v>
      </c>
      <c r="K27" s="102">
        <f t="shared" si="14"/>
        <v>15076.5</v>
      </c>
      <c r="L27" s="96">
        <f t="shared" si="12"/>
        <v>19870.826999999997</v>
      </c>
      <c r="M27" s="103">
        <f t="shared" si="13"/>
        <v>-3.0000000006111804E-3</v>
      </c>
      <c r="N27" s="103">
        <f t="shared" si="13"/>
        <v>0</v>
      </c>
      <c r="O27" s="102"/>
      <c r="P27" s="102"/>
      <c r="Q27" s="103"/>
      <c r="R27" s="103"/>
      <c r="S27" s="103"/>
      <c r="T27" s="104"/>
    </row>
    <row r="28" spans="1:20" ht="24" x14ac:dyDescent="0.2">
      <c r="A28" s="257"/>
      <c r="B28" s="260"/>
      <c r="C28" s="268"/>
      <c r="D28" s="105" t="s">
        <v>52</v>
      </c>
      <c r="E28" s="106">
        <f>SUM(E25,E26,E27)</f>
        <v>2703.86</v>
      </c>
      <c r="F28" s="106"/>
      <c r="G28" s="106"/>
      <c r="H28" s="107">
        <f>SUM(H25:H27)</f>
        <v>12897.42</v>
      </c>
      <c r="I28" s="107">
        <f>SUM(I25:I27)</f>
        <v>40557.9</v>
      </c>
      <c r="J28" s="106">
        <f t="shared" ref="J28:S28" si="15">SUM(J25,J26,J27)</f>
        <v>12897.412199999999</v>
      </c>
      <c r="K28" s="106">
        <f t="shared" si="15"/>
        <v>40557.9</v>
      </c>
      <c r="L28" s="106">
        <f t="shared" si="15"/>
        <v>53455.3122</v>
      </c>
      <c r="M28" s="106">
        <f t="shared" si="15"/>
        <v>-7.8000000016800186E-3</v>
      </c>
      <c r="N28" s="106">
        <f t="shared" si="15"/>
        <v>0</v>
      </c>
      <c r="O28" s="106">
        <f t="shared" si="15"/>
        <v>0</v>
      </c>
      <c r="P28" s="106">
        <f t="shared" si="15"/>
        <v>0</v>
      </c>
      <c r="Q28" s="106">
        <f t="shared" si="15"/>
        <v>0</v>
      </c>
      <c r="R28" s="106">
        <f t="shared" si="15"/>
        <v>0</v>
      </c>
      <c r="S28" s="106">
        <f t="shared" si="15"/>
        <v>0</v>
      </c>
      <c r="T28" s="108"/>
    </row>
    <row r="29" spans="1:20" x14ac:dyDescent="0.2">
      <c r="A29" s="257"/>
      <c r="B29" s="260"/>
      <c r="C29" s="268"/>
      <c r="D29" s="118" t="s">
        <v>11</v>
      </c>
      <c r="E29" s="119">
        <v>1100.54</v>
      </c>
      <c r="F29" s="95">
        <v>4.7699999999999996</v>
      </c>
      <c r="G29" s="95">
        <v>15</v>
      </c>
      <c r="H29" s="97">
        <v>5249.58</v>
      </c>
      <c r="I29" s="182">
        <v>16508.099999999999</v>
      </c>
      <c r="J29" s="102">
        <f>(E29*F29)</f>
        <v>5249.5757999999996</v>
      </c>
      <c r="K29" s="102">
        <f>(E29*G29)</f>
        <v>16508.099999999999</v>
      </c>
      <c r="L29" s="96">
        <f t="shared" si="12"/>
        <v>21757.675799999997</v>
      </c>
      <c r="M29" s="103">
        <f>SUM(J29-H29)</f>
        <v>-4.2000000003099558E-3</v>
      </c>
      <c r="N29" s="103">
        <f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57"/>
      <c r="B30" s="260"/>
      <c r="C30" s="268"/>
      <c r="D30" s="118" t="s">
        <v>12</v>
      </c>
      <c r="E30" s="119">
        <v>990.84</v>
      </c>
      <c r="F30" s="95">
        <v>4.7699999999999996</v>
      </c>
      <c r="G30" s="95">
        <v>15</v>
      </c>
      <c r="H30" s="97">
        <v>4726.3100000000004</v>
      </c>
      <c r="I30" s="182">
        <v>14862.6</v>
      </c>
      <c r="J30" s="102">
        <f>(E30*F30)</f>
        <v>4726.3067999999994</v>
      </c>
      <c r="K30" s="102">
        <f t="shared" ref="K30:K31" si="16">(E30*G30)</f>
        <v>14862.6</v>
      </c>
      <c r="L30" s="96">
        <f t="shared" si="12"/>
        <v>19588.906800000001</v>
      </c>
      <c r="M30" s="103">
        <f t="shared" ref="M30:M31" si="17">SUM(J30-H30)</f>
        <v>-3.2000000010157237E-3</v>
      </c>
      <c r="N30" s="103">
        <f t="shared" ref="N30:N31" si="18">SUM(K30-I30)</f>
        <v>0</v>
      </c>
      <c r="O30" s="102"/>
      <c r="P30" s="102"/>
      <c r="Q30" s="103"/>
      <c r="R30" s="103"/>
      <c r="S30" s="103"/>
      <c r="T30" s="104"/>
    </row>
    <row r="31" spans="1:20" x14ac:dyDescent="0.2">
      <c r="A31" s="257"/>
      <c r="B31" s="260"/>
      <c r="C31" s="268"/>
      <c r="D31" s="118" t="s">
        <v>13</v>
      </c>
      <c r="E31" s="119">
        <v>915.12</v>
      </c>
      <c r="F31" s="95">
        <v>4.7699999999999996</v>
      </c>
      <c r="G31" s="95">
        <v>15</v>
      </c>
      <c r="H31" s="97">
        <v>4365.12</v>
      </c>
      <c r="I31" s="182">
        <v>13726.8</v>
      </c>
      <c r="J31" s="102">
        <f>(E31*F31)</f>
        <v>4365.1223999999993</v>
      </c>
      <c r="K31" s="102">
        <f t="shared" si="16"/>
        <v>13726.8</v>
      </c>
      <c r="L31" s="96">
        <f t="shared" si="12"/>
        <v>18091.922399999999</v>
      </c>
      <c r="M31" s="103">
        <f t="shared" si="17"/>
        <v>2.3999999993975507E-3</v>
      </c>
      <c r="N31" s="103">
        <f t="shared" si="18"/>
        <v>0</v>
      </c>
      <c r="O31" s="102"/>
      <c r="P31" s="102"/>
      <c r="Q31" s="103"/>
      <c r="R31" s="103"/>
      <c r="S31" s="103"/>
      <c r="T31" s="104"/>
    </row>
    <row r="32" spans="1:20" ht="24" x14ac:dyDescent="0.2">
      <c r="A32" s="257"/>
      <c r="B32" s="260"/>
      <c r="C32" s="268"/>
      <c r="D32" s="105" t="s">
        <v>53</v>
      </c>
      <c r="E32" s="106">
        <f>SUM(E29,E30,E31)</f>
        <v>3006.5</v>
      </c>
      <c r="F32" s="106"/>
      <c r="G32" s="106"/>
      <c r="H32" s="107">
        <f>SUM(H29:H31)</f>
        <v>14341.009999999998</v>
      </c>
      <c r="I32" s="107">
        <f>SUM(I29:I31)</f>
        <v>45097.5</v>
      </c>
      <c r="J32" s="106">
        <f t="shared" ref="J32:S32" si="19">SUM(J29,J30,J31)</f>
        <v>14341.004999999997</v>
      </c>
      <c r="K32" s="106">
        <f t="shared" si="19"/>
        <v>45097.5</v>
      </c>
      <c r="L32" s="106">
        <f t="shared" si="19"/>
        <v>59438.50499999999</v>
      </c>
      <c r="M32" s="106">
        <f t="shared" si="19"/>
        <v>-5.0000000019281288E-3</v>
      </c>
      <c r="N32" s="106">
        <f t="shared" si="19"/>
        <v>0</v>
      </c>
      <c r="O32" s="106">
        <f t="shared" si="19"/>
        <v>0</v>
      </c>
      <c r="P32" s="106">
        <f t="shared" si="19"/>
        <v>0</v>
      </c>
      <c r="Q32" s="106">
        <f t="shared" si="19"/>
        <v>0</v>
      </c>
      <c r="R32" s="106">
        <f t="shared" si="19"/>
        <v>0</v>
      </c>
      <c r="S32" s="106">
        <f t="shared" si="19"/>
        <v>0</v>
      </c>
      <c r="T32" s="108"/>
    </row>
    <row r="33" spans="1:20" x14ac:dyDescent="0.2">
      <c r="A33" s="257"/>
      <c r="B33" s="260"/>
      <c r="C33" s="268"/>
      <c r="D33" s="118" t="s">
        <v>14</v>
      </c>
      <c r="E33" s="119">
        <v>1142.96</v>
      </c>
      <c r="F33" s="95">
        <v>4.7699999999999996</v>
      </c>
      <c r="G33" s="95">
        <v>15</v>
      </c>
      <c r="H33" s="97">
        <v>5451.92</v>
      </c>
      <c r="I33" s="182">
        <v>17144.400000000001</v>
      </c>
      <c r="J33" s="102">
        <f>(E33*F33)</f>
        <v>5451.9191999999994</v>
      </c>
      <c r="K33" s="102">
        <f>(E33*G33)</f>
        <v>17144.400000000001</v>
      </c>
      <c r="L33" s="96">
        <f t="shared" si="12"/>
        <v>22596.319200000002</v>
      </c>
      <c r="M33" s="103">
        <f>SUM(J33-H33)</f>
        <v>-8.0000000070867827E-4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57"/>
      <c r="B34" s="260"/>
      <c r="C34" s="268"/>
      <c r="D34" s="118" t="s">
        <v>15</v>
      </c>
      <c r="E34" s="119">
        <v>1071.7</v>
      </c>
      <c r="F34" s="95">
        <v>4.7699999999999996</v>
      </c>
      <c r="G34" s="95">
        <v>15</v>
      </c>
      <c r="H34" s="97">
        <v>5112.01</v>
      </c>
      <c r="I34" s="97">
        <v>16075.5</v>
      </c>
      <c r="J34" s="102">
        <f>(E34*F34)</f>
        <v>5112.009</v>
      </c>
      <c r="K34" s="102">
        <f t="shared" ref="K34:K35" si="20">(E34*G34)</f>
        <v>16075.5</v>
      </c>
      <c r="L34" s="96">
        <f t="shared" si="12"/>
        <v>21187.508999999998</v>
      </c>
      <c r="M34" s="103">
        <f t="shared" ref="M34:M35" si="21">SUM(J34-H34)</f>
        <v>-1.0000000002037268E-3</v>
      </c>
      <c r="N34" s="103">
        <f t="shared" ref="N34:N35" si="22"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57"/>
      <c r="B35" s="260"/>
      <c r="C35" s="268"/>
      <c r="D35" s="118" t="s">
        <v>16</v>
      </c>
      <c r="E35" s="120">
        <v>1036.74</v>
      </c>
      <c r="F35" s="95">
        <v>4.7699999999999996</v>
      </c>
      <c r="G35" s="95">
        <v>15</v>
      </c>
      <c r="H35" s="97">
        <v>4945.25</v>
      </c>
      <c r="I35" s="182">
        <v>15551.1</v>
      </c>
      <c r="J35" s="102">
        <f>(E35*F35)</f>
        <v>4945.2497999999996</v>
      </c>
      <c r="K35" s="102">
        <f t="shared" si="20"/>
        <v>15551.1</v>
      </c>
      <c r="L35" s="96">
        <f t="shared" si="12"/>
        <v>20496.3498</v>
      </c>
      <c r="M35" s="103">
        <f t="shared" si="21"/>
        <v>-2.0000000040454324E-4</v>
      </c>
      <c r="N35" s="103">
        <f t="shared" si="22"/>
        <v>0</v>
      </c>
      <c r="O35" s="102"/>
      <c r="P35" s="102"/>
      <c r="Q35" s="103"/>
      <c r="R35" s="103"/>
      <c r="S35" s="103"/>
      <c r="T35" s="104"/>
    </row>
    <row r="36" spans="1:20" ht="24" x14ac:dyDescent="0.2">
      <c r="A36" s="257"/>
      <c r="B36" s="260"/>
      <c r="C36" s="268"/>
      <c r="D36" s="105" t="s">
        <v>54</v>
      </c>
      <c r="E36" s="106">
        <f>SUM(E33,E34,E35)</f>
        <v>3251.3999999999996</v>
      </c>
      <c r="F36" s="106"/>
      <c r="G36" s="106"/>
      <c r="H36" s="107">
        <f>SUM(H33:H35)</f>
        <v>15509.18</v>
      </c>
      <c r="I36" s="107">
        <f>SUM(I33:I35)</f>
        <v>48771</v>
      </c>
      <c r="J36" s="106">
        <f t="shared" ref="J36:S36" si="23">SUM(J33,J34,J35)</f>
        <v>15509.177999999998</v>
      </c>
      <c r="K36" s="106">
        <f t="shared" si="23"/>
        <v>48771</v>
      </c>
      <c r="L36" s="106">
        <f t="shared" si="23"/>
        <v>64280.178</v>
      </c>
      <c r="M36" s="106">
        <f t="shared" si="23"/>
        <v>-2.0000000013169483E-3</v>
      </c>
      <c r="N36" s="106">
        <f t="shared" si="23"/>
        <v>0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57"/>
      <c r="B37" s="260"/>
      <c r="C37" s="268"/>
      <c r="D37" s="118" t="s">
        <v>17</v>
      </c>
      <c r="E37" s="119">
        <v>1165.78</v>
      </c>
      <c r="F37" s="95">
        <v>4.7699999999999996</v>
      </c>
      <c r="G37" s="95">
        <v>15</v>
      </c>
      <c r="H37" s="97">
        <v>5560.77</v>
      </c>
      <c r="I37" s="182">
        <v>17486.7</v>
      </c>
      <c r="J37" s="102">
        <f>(E37*F37)</f>
        <v>5560.7705999999989</v>
      </c>
      <c r="K37" s="102">
        <f>(E37*G37)</f>
        <v>17486.7</v>
      </c>
      <c r="L37" s="96">
        <f t="shared" si="12"/>
        <v>23047.470600000001</v>
      </c>
      <c r="M37" s="103">
        <f>SUM(J37-H37)</f>
        <v>5.9999999848514562E-4</v>
      </c>
      <c r="N37" s="103">
        <f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57"/>
      <c r="B38" s="260"/>
      <c r="C38" s="268"/>
      <c r="D38" s="118" t="s">
        <v>18</v>
      </c>
      <c r="E38" s="119">
        <v>1052.94</v>
      </c>
      <c r="F38" s="95">
        <v>4.7699999999999996</v>
      </c>
      <c r="G38" s="95">
        <v>15</v>
      </c>
      <c r="H38" s="97">
        <v>5022.5200000000004</v>
      </c>
      <c r="I38" s="182">
        <v>15794.1</v>
      </c>
      <c r="J38" s="102">
        <f>(E38*F38)</f>
        <v>5022.5237999999999</v>
      </c>
      <c r="K38" s="102">
        <f t="shared" ref="K38:K39" si="24">(E38*G38)</f>
        <v>15794.1</v>
      </c>
      <c r="L38" s="96">
        <f t="shared" si="12"/>
        <v>20816.623800000001</v>
      </c>
      <c r="M38" s="103">
        <f t="shared" ref="M38:M39" si="25">SUM(J38-H38)</f>
        <v>3.7999999995008693E-3</v>
      </c>
      <c r="N38" s="103">
        <f t="shared" ref="N38:N39" si="26">SUM(K38-I38)</f>
        <v>0</v>
      </c>
      <c r="O38" s="102"/>
      <c r="P38" s="102"/>
      <c r="Q38" s="103"/>
      <c r="R38" s="103"/>
      <c r="S38" s="103"/>
      <c r="T38" s="104"/>
    </row>
    <row r="39" spans="1:20" x14ac:dyDescent="0.2">
      <c r="A39" s="258"/>
      <c r="B39" s="266"/>
      <c r="C39" s="269"/>
      <c r="D39" s="118" t="s">
        <v>19</v>
      </c>
      <c r="E39" s="120">
        <v>934.08</v>
      </c>
      <c r="F39" s="95">
        <v>4.7699999999999996</v>
      </c>
      <c r="G39" s="95">
        <v>15</v>
      </c>
      <c r="H39" s="97">
        <v>4455.5600000000004</v>
      </c>
      <c r="I39" s="182">
        <v>14011.2</v>
      </c>
      <c r="J39" s="102">
        <f>(E39*F39)</f>
        <v>4455.5616</v>
      </c>
      <c r="K39" s="102">
        <f t="shared" si="24"/>
        <v>14011.2</v>
      </c>
      <c r="L39" s="96">
        <f t="shared" si="12"/>
        <v>18466.761600000002</v>
      </c>
      <c r="M39" s="103">
        <f t="shared" si="25"/>
        <v>1.5999999995983671E-3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3152.8</v>
      </c>
      <c r="F40" s="106"/>
      <c r="G40" s="106"/>
      <c r="H40" s="107">
        <f>SUM(H37:H39)</f>
        <v>15038.850000000002</v>
      </c>
      <c r="I40" s="107">
        <f>SUM(I37:I39)</f>
        <v>47292</v>
      </c>
      <c r="J40" s="106">
        <f t="shared" ref="J40:S40" si="27">SUM(J37,J38,J39)</f>
        <v>15038.856</v>
      </c>
      <c r="K40" s="106">
        <f t="shared" si="27"/>
        <v>47292</v>
      </c>
      <c r="L40" s="106">
        <f t="shared" si="27"/>
        <v>62330.856</v>
      </c>
      <c r="M40" s="106">
        <f t="shared" si="27"/>
        <v>5.9999999975843821E-3</v>
      </c>
      <c r="N40" s="106">
        <f t="shared" si="27"/>
        <v>0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12114.560000000001</v>
      </c>
      <c r="F41" s="137"/>
      <c r="G41" s="137"/>
      <c r="H41" s="138">
        <f>SUM(H40,H36,H32,H28)</f>
        <v>57786.46</v>
      </c>
      <c r="I41" s="138">
        <f>SUM(I40,I36,I32,I28)</f>
        <v>181718.39999999999</v>
      </c>
      <c r="J41" s="137">
        <f t="shared" ref="J41:S41" si="28">SUM(J28+J32+J36+J40)</f>
        <v>57786.451199999996</v>
      </c>
      <c r="K41" s="137">
        <f t="shared" si="28"/>
        <v>181718.39999999999</v>
      </c>
      <c r="L41" s="137">
        <f t="shared" si="28"/>
        <v>239504.8512</v>
      </c>
      <c r="M41" s="137">
        <f>SUM(M40,M36,M32,M28)</f>
        <v>-8.8000000073407136E-3</v>
      </c>
      <c r="N41" s="137">
        <f>SUM(N28,N32,N36,N40)</f>
        <v>0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E41+'2012'!E42</f>
        <v>35057.740000000005</v>
      </c>
      <c r="F42" s="114"/>
      <c r="G42" s="114"/>
      <c r="H42" s="114">
        <f>H41+'2012'!H42</f>
        <v>167225.44</v>
      </c>
      <c r="I42" s="114">
        <f>I41+'2012'!I42</f>
        <v>321199.02</v>
      </c>
      <c r="J42" s="114">
        <f>J41+'2012'!J42</f>
        <v>167225.41979999997</v>
      </c>
      <c r="K42" s="114">
        <f>K41+'2012'!K42</f>
        <v>321199.02</v>
      </c>
      <c r="L42" s="114">
        <f>L41+'2012'!L42</f>
        <v>488424.43979999999</v>
      </c>
      <c r="M42" s="114">
        <f>M41+'2012'!M42</f>
        <v>-2.0200000016757258E-2</v>
      </c>
      <c r="N42" s="114">
        <f>N41+'2012'!N42</f>
        <v>-1.8189894035458565E-12</v>
      </c>
      <c r="O42" s="114">
        <f>O41+'2012'!O42</f>
        <v>0</v>
      </c>
      <c r="P42" s="114">
        <f>P41+'2012'!P42</f>
        <v>0</v>
      </c>
      <c r="Q42" s="114">
        <f>Q41+'2012'!Q42</f>
        <v>0</v>
      </c>
      <c r="R42" s="114">
        <f>R41+'2012'!R42</f>
        <v>0</v>
      </c>
      <c r="S42" s="114">
        <f>S41+'2012'!S42</f>
        <v>0</v>
      </c>
      <c r="T42" s="116"/>
    </row>
    <row r="43" spans="1:20" ht="12.75" customHeight="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151.86000000000001</v>
      </c>
      <c r="F43" s="95">
        <v>4.7699999999999996</v>
      </c>
      <c r="G43" s="95">
        <v>15</v>
      </c>
      <c r="H43" s="97">
        <v>724.37</v>
      </c>
      <c r="I43" s="182">
        <v>2277.9</v>
      </c>
      <c r="J43" s="102">
        <f>(E43*F43)</f>
        <v>724.37220000000002</v>
      </c>
      <c r="K43" s="102">
        <f>(E43*G43)</f>
        <v>2277.9</v>
      </c>
      <c r="L43" s="96">
        <f>SUM(J43,K43)</f>
        <v>3002.2722000000003</v>
      </c>
      <c r="M43" s="103">
        <f>SUM(J43-H43)</f>
        <v>2.200000000016189E-3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57"/>
      <c r="B44" s="260"/>
      <c r="C44" s="268"/>
      <c r="D44" s="118" t="s">
        <v>9</v>
      </c>
      <c r="E44" s="120">
        <v>131.24</v>
      </c>
      <c r="F44" s="95">
        <v>4.7699999999999996</v>
      </c>
      <c r="G44" s="95">
        <v>15</v>
      </c>
      <c r="H44" s="97">
        <v>626.01</v>
      </c>
      <c r="I44" s="182">
        <v>1968.6</v>
      </c>
      <c r="J44" s="102">
        <f>(E44*F44)</f>
        <v>626.01480000000004</v>
      </c>
      <c r="K44" s="102">
        <f t="shared" ref="K44:K45" si="29">(E44*G44)</f>
        <v>1968.6000000000001</v>
      </c>
      <c r="L44" s="96">
        <f>SUM(J44,K44)</f>
        <v>2594.6148000000003</v>
      </c>
      <c r="M44" s="103">
        <f t="shared" ref="M44:M45" si="30">SUM(J44-H44)</f>
        <v>4.8000000000456566E-3</v>
      </c>
      <c r="N44" s="103">
        <f t="shared" ref="N44:N45" si="31">SUM(K44-I44)</f>
        <v>2.2737367544323206E-13</v>
      </c>
      <c r="O44" s="102"/>
      <c r="P44" s="102"/>
      <c r="Q44" s="103"/>
      <c r="R44" s="103"/>
      <c r="S44" s="103"/>
      <c r="T44" s="104"/>
    </row>
    <row r="45" spans="1:20" x14ac:dyDescent="0.2">
      <c r="A45" s="257"/>
      <c r="B45" s="260"/>
      <c r="C45" s="268"/>
      <c r="D45" s="118" t="s">
        <v>10</v>
      </c>
      <c r="E45" s="120">
        <v>148.58000000000001</v>
      </c>
      <c r="F45" s="95">
        <v>4.7699999999999996</v>
      </c>
      <c r="G45" s="95">
        <v>15</v>
      </c>
      <c r="H45" s="97">
        <v>708.73</v>
      </c>
      <c r="I45" s="182">
        <v>2228.6999999999998</v>
      </c>
      <c r="J45" s="102">
        <f>(E45*F45)</f>
        <v>708.72659999999996</v>
      </c>
      <c r="K45" s="102">
        <f t="shared" si="29"/>
        <v>2228.7000000000003</v>
      </c>
      <c r="L45" s="96">
        <f>SUM(J45,K45)</f>
        <v>2937.4266000000002</v>
      </c>
      <c r="M45" s="103">
        <f t="shared" si="30"/>
        <v>-3.4000000000560249E-3</v>
      </c>
      <c r="N45" s="103">
        <f t="shared" si="31"/>
        <v>4.5474735088646412E-13</v>
      </c>
      <c r="O45" s="102"/>
      <c r="P45" s="102"/>
      <c r="Q45" s="103"/>
      <c r="R45" s="103"/>
      <c r="S45" s="103"/>
      <c r="T45" s="104"/>
    </row>
    <row r="46" spans="1:20" ht="24" x14ac:dyDescent="0.2">
      <c r="A46" s="257"/>
      <c r="B46" s="260"/>
      <c r="C46" s="268"/>
      <c r="D46" s="105" t="s">
        <v>52</v>
      </c>
      <c r="E46" s="106">
        <f>SUM(E43,E44,E45)</f>
        <v>431.68000000000006</v>
      </c>
      <c r="F46" s="106"/>
      <c r="G46" s="106"/>
      <c r="H46" s="107">
        <f>SUM(H43:H45)</f>
        <v>2059.11</v>
      </c>
      <c r="I46" s="107">
        <f>SUM(I43:I45)</f>
        <v>6475.2</v>
      </c>
      <c r="J46" s="106">
        <f t="shared" ref="J46:S46" si="32">SUM(J43,J44,J45)</f>
        <v>2059.1136000000001</v>
      </c>
      <c r="K46" s="106">
        <f t="shared" si="32"/>
        <v>6475.2000000000007</v>
      </c>
      <c r="L46" s="106">
        <f t="shared" si="32"/>
        <v>8534.3136000000013</v>
      </c>
      <c r="M46" s="106">
        <f t="shared" si="32"/>
        <v>3.6000000000058208E-3</v>
      </c>
      <c r="N46" s="106">
        <f t="shared" si="32"/>
        <v>6.8212102632969618E-13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57"/>
      <c r="B47" s="260"/>
      <c r="C47" s="268"/>
      <c r="D47" s="118" t="s">
        <v>11</v>
      </c>
      <c r="E47" s="119">
        <v>152</v>
      </c>
      <c r="F47" s="95">
        <v>4.7699999999999996</v>
      </c>
      <c r="G47" s="95">
        <v>15</v>
      </c>
      <c r="H47" s="97">
        <v>725.04</v>
      </c>
      <c r="I47" s="182">
        <v>2280</v>
      </c>
      <c r="J47" s="102">
        <f>(E47*F47)</f>
        <v>725.04</v>
      </c>
      <c r="K47" s="102">
        <f>(E47*G47)</f>
        <v>2280</v>
      </c>
      <c r="L47" s="96">
        <f>SUM(J47,K47)</f>
        <v>3005.04</v>
      </c>
      <c r="M47" s="103">
        <f>SUM(J47-H47)</f>
        <v>0</v>
      </c>
      <c r="N47" s="103">
        <f>SUM(K47-I47)</f>
        <v>0</v>
      </c>
      <c r="O47" s="102"/>
      <c r="P47" s="102"/>
      <c r="Q47" s="103"/>
      <c r="R47" s="103"/>
      <c r="S47" s="103"/>
      <c r="T47" s="104"/>
    </row>
    <row r="48" spans="1:20" x14ac:dyDescent="0.2">
      <c r="A48" s="257"/>
      <c r="B48" s="260"/>
      <c r="C48" s="268"/>
      <c r="D48" s="118" t="s">
        <v>12</v>
      </c>
      <c r="E48" s="119">
        <v>127.68</v>
      </c>
      <c r="F48" s="95">
        <v>4.7699999999999996</v>
      </c>
      <c r="G48" s="95">
        <v>15</v>
      </c>
      <c r="H48" s="97">
        <v>609.03</v>
      </c>
      <c r="I48" s="182">
        <v>1915.2</v>
      </c>
      <c r="J48" s="102">
        <f>(E48*F48)</f>
        <v>609.03359999999998</v>
      </c>
      <c r="K48" s="102">
        <f t="shared" ref="K48:K49" si="33">(E48*G48)</f>
        <v>1915.2</v>
      </c>
      <c r="L48" s="96">
        <f>SUM(J48,K48)</f>
        <v>2524.2336</v>
      </c>
      <c r="M48" s="103">
        <f t="shared" ref="M48:M49" si="34">SUM(J48-H48)</f>
        <v>3.6000000000058208E-3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57"/>
      <c r="B49" s="260"/>
      <c r="C49" s="268"/>
      <c r="D49" s="118" t="s">
        <v>13</v>
      </c>
      <c r="E49" s="119">
        <v>130.68</v>
      </c>
      <c r="F49" s="95">
        <v>4.7699999999999996</v>
      </c>
      <c r="G49" s="95">
        <v>15</v>
      </c>
      <c r="H49" s="97">
        <v>623.34</v>
      </c>
      <c r="I49" s="182">
        <v>1960.2</v>
      </c>
      <c r="J49" s="102">
        <f>(E49*F49)</f>
        <v>623.34359999999992</v>
      </c>
      <c r="K49" s="102">
        <f t="shared" si="33"/>
        <v>1960.2</v>
      </c>
      <c r="L49" s="96">
        <f>SUM(J49,K49)</f>
        <v>2583.5436</v>
      </c>
      <c r="M49" s="103">
        <f t="shared" si="34"/>
        <v>3.5999999998921339E-3</v>
      </c>
      <c r="N49" s="103">
        <f t="shared" si="35"/>
        <v>0</v>
      </c>
      <c r="O49" s="102"/>
      <c r="P49" s="102"/>
      <c r="Q49" s="103"/>
      <c r="R49" s="103"/>
      <c r="S49" s="103"/>
      <c r="T49" s="104"/>
    </row>
    <row r="50" spans="1:20" ht="24" x14ac:dyDescent="0.2">
      <c r="A50" s="257"/>
      <c r="B50" s="260"/>
      <c r="C50" s="268"/>
      <c r="D50" s="105" t="s">
        <v>53</v>
      </c>
      <c r="E50" s="106">
        <f>SUM(E47,E48,E49)</f>
        <v>410.36</v>
      </c>
      <c r="F50" s="106"/>
      <c r="G50" s="106"/>
      <c r="H50" s="107">
        <f>SUM(H47:H49)</f>
        <v>1957.4099999999999</v>
      </c>
      <c r="I50" s="107">
        <f>SUM(I47:I49)</f>
        <v>6155.4</v>
      </c>
      <c r="J50" s="106">
        <f t="shared" ref="J50:S50" si="36">SUM(J47,J48,J49)</f>
        <v>1957.4171999999999</v>
      </c>
      <c r="K50" s="106">
        <f t="shared" si="36"/>
        <v>6155.4</v>
      </c>
      <c r="L50" s="106">
        <f t="shared" si="36"/>
        <v>8112.8172000000004</v>
      </c>
      <c r="M50" s="106">
        <f t="shared" si="36"/>
        <v>7.1999999998979547E-3</v>
      </c>
      <c r="N50" s="106">
        <f t="shared" si="36"/>
        <v>0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57"/>
      <c r="B51" s="260"/>
      <c r="C51" s="268"/>
      <c r="D51" s="118" t="s">
        <v>14</v>
      </c>
      <c r="E51" s="119">
        <v>169.92</v>
      </c>
      <c r="F51" s="95">
        <v>4.7699999999999996</v>
      </c>
      <c r="G51" s="95">
        <v>15</v>
      </c>
      <c r="H51" s="97">
        <v>810.52</v>
      </c>
      <c r="I51" s="182">
        <v>2548.8000000000002</v>
      </c>
      <c r="J51" s="102">
        <f>(E51*F51)</f>
        <v>810.51839999999982</v>
      </c>
      <c r="K51" s="102">
        <f>(E51*G51)</f>
        <v>2548.7999999999997</v>
      </c>
      <c r="L51" s="96">
        <f>SUM(J51,K51)</f>
        <v>3359.3183999999997</v>
      </c>
      <c r="M51" s="103">
        <f>SUM(J51-H51)</f>
        <v>-1.6000000001668013E-3</v>
      </c>
      <c r="N51" s="103">
        <f>SUM(K51-I51)</f>
        <v>-4.5474735088646412E-13</v>
      </c>
      <c r="O51" s="102"/>
      <c r="P51" s="102"/>
      <c r="Q51" s="103"/>
      <c r="R51" s="103"/>
      <c r="S51" s="103"/>
      <c r="T51" s="104"/>
    </row>
    <row r="52" spans="1:20" x14ac:dyDescent="0.2">
      <c r="A52" s="257"/>
      <c r="B52" s="260"/>
      <c r="C52" s="268"/>
      <c r="D52" s="118" t="s">
        <v>15</v>
      </c>
      <c r="E52" s="119">
        <v>138.96</v>
      </c>
      <c r="F52" s="95">
        <v>4.7699999999999996</v>
      </c>
      <c r="G52" s="95">
        <v>15</v>
      </c>
      <c r="H52" s="97">
        <v>662.84</v>
      </c>
      <c r="I52" s="182">
        <v>2084.4</v>
      </c>
      <c r="J52" s="102">
        <f>(E52*F52)</f>
        <v>662.83920000000001</v>
      </c>
      <c r="K52" s="102">
        <f t="shared" ref="K52:K53" si="37">(E52*G52)</f>
        <v>2084.4</v>
      </c>
      <c r="L52" s="96">
        <f>SUM(J52,K52)</f>
        <v>2747.2392</v>
      </c>
      <c r="M52" s="103">
        <f t="shared" ref="M52:M53" si="38">SUM(J52-H52)</f>
        <v>-8.0000000002655725E-4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57"/>
      <c r="B53" s="260"/>
      <c r="C53" s="268"/>
      <c r="D53" s="118" t="s">
        <v>16</v>
      </c>
      <c r="E53" s="120">
        <v>168.18</v>
      </c>
      <c r="F53" s="95">
        <v>4.7699999999999996</v>
      </c>
      <c r="G53" s="95">
        <v>15</v>
      </c>
      <c r="H53" s="97">
        <v>802.22</v>
      </c>
      <c r="I53" s="182">
        <v>2522.6999999999998</v>
      </c>
      <c r="J53" s="102">
        <f>(E53*F53)</f>
        <v>802.21859999999992</v>
      </c>
      <c r="K53" s="102">
        <f t="shared" si="37"/>
        <v>2522.7000000000003</v>
      </c>
      <c r="L53" s="96">
        <f>SUM(J53,K53)</f>
        <v>3324.9186</v>
      </c>
      <c r="M53" s="103">
        <f t="shared" si="38"/>
        <v>-1.4000000001033186E-3</v>
      </c>
      <c r="N53" s="103">
        <f t="shared" si="39"/>
        <v>4.5474735088646412E-13</v>
      </c>
      <c r="O53" s="102"/>
      <c r="P53" s="102"/>
      <c r="Q53" s="103"/>
      <c r="R53" s="103"/>
      <c r="S53" s="103"/>
      <c r="T53" s="104"/>
    </row>
    <row r="54" spans="1:20" ht="24" x14ac:dyDescent="0.2">
      <c r="A54" s="257"/>
      <c r="B54" s="260"/>
      <c r="C54" s="268"/>
      <c r="D54" s="105" t="s">
        <v>54</v>
      </c>
      <c r="E54" s="106">
        <f>SUM(E51,E52,E53)</f>
        <v>477.06</v>
      </c>
      <c r="F54" s="106"/>
      <c r="G54" s="106"/>
      <c r="H54" s="107">
        <f>SUM(H51:H53)</f>
        <v>2275.58</v>
      </c>
      <c r="I54" s="107">
        <f>SUM(I51:I53)</f>
        <v>7155.9000000000005</v>
      </c>
      <c r="J54" s="106">
        <f t="shared" ref="J54:S54" si="40">SUM(J51,J52,J53)</f>
        <v>2275.5761999999995</v>
      </c>
      <c r="K54" s="106">
        <f t="shared" si="40"/>
        <v>7155.9</v>
      </c>
      <c r="L54" s="106">
        <f t="shared" si="40"/>
        <v>9431.476200000001</v>
      </c>
      <c r="M54" s="106">
        <f t="shared" si="40"/>
        <v>-3.8000000002966772E-3</v>
      </c>
      <c r="N54" s="106">
        <f t="shared" si="40"/>
        <v>0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57"/>
      <c r="B55" s="260"/>
      <c r="C55" s="268"/>
      <c r="D55" s="118" t="s">
        <v>17</v>
      </c>
      <c r="E55" s="119">
        <v>182.4</v>
      </c>
      <c r="F55" s="95">
        <v>4.7699999999999996</v>
      </c>
      <c r="G55" s="95">
        <v>15</v>
      </c>
      <c r="H55" s="97">
        <v>870.05</v>
      </c>
      <c r="I55" s="182">
        <v>2736</v>
      </c>
      <c r="J55" s="102">
        <f>(E55*F55)</f>
        <v>870.048</v>
      </c>
      <c r="K55" s="102">
        <f>(E55*G55)</f>
        <v>2736</v>
      </c>
      <c r="L55" s="96">
        <f t="shared" ref="L55:L63" si="41">SUM(J55,K55)</f>
        <v>3606.0479999999998</v>
      </c>
      <c r="M55" s="103">
        <f>SUM(J55-H55)</f>
        <v>-1.9999999999527063E-3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57"/>
      <c r="B56" s="260"/>
      <c r="C56" s="268"/>
      <c r="D56" s="118" t="s">
        <v>18</v>
      </c>
      <c r="E56" s="119">
        <v>161.58000000000001</v>
      </c>
      <c r="F56" s="95">
        <v>4.7699999999999996</v>
      </c>
      <c r="G56" s="95">
        <v>15</v>
      </c>
      <c r="H56" s="97">
        <v>770.74</v>
      </c>
      <c r="I56" s="182">
        <v>2423.6999999999998</v>
      </c>
      <c r="J56" s="102">
        <f>(E56*F56)</f>
        <v>770.73659999999995</v>
      </c>
      <c r="K56" s="102">
        <f t="shared" ref="K56:K57" si="42">(E56*G56)</f>
        <v>2423.7000000000003</v>
      </c>
      <c r="L56" s="96">
        <f t="shared" si="41"/>
        <v>3194.4366</v>
      </c>
      <c r="M56" s="103">
        <f t="shared" ref="M56:M57" si="43">SUM(J56-H56)</f>
        <v>-3.4000000000560249E-3</v>
      </c>
      <c r="N56" s="103">
        <f t="shared" ref="N56:N57" si="44">SUM(K56-I56)</f>
        <v>4.5474735088646412E-13</v>
      </c>
      <c r="O56" s="102"/>
      <c r="P56" s="102"/>
      <c r="Q56" s="103"/>
      <c r="R56" s="103"/>
      <c r="S56" s="103"/>
      <c r="T56" s="104"/>
    </row>
    <row r="57" spans="1:20" x14ac:dyDescent="0.2">
      <c r="A57" s="258"/>
      <c r="B57" s="266"/>
      <c r="C57" s="269"/>
      <c r="D57" s="118" t="s">
        <v>19</v>
      </c>
      <c r="E57" s="120">
        <v>135.82</v>
      </c>
      <c r="F57" s="95">
        <v>4.7699999999999996</v>
      </c>
      <c r="G57" s="95">
        <v>15</v>
      </c>
      <c r="H57" s="97">
        <v>647.86</v>
      </c>
      <c r="I57" s="182">
        <v>2037.3</v>
      </c>
      <c r="J57" s="102">
        <f>(E57*F57)</f>
        <v>647.86139999999989</v>
      </c>
      <c r="K57" s="102">
        <f t="shared" si="42"/>
        <v>2037.3</v>
      </c>
      <c r="L57" s="96">
        <f t="shared" si="41"/>
        <v>2685.1614</v>
      </c>
      <c r="M57" s="103">
        <f t="shared" si="43"/>
        <v>1.3999999998759449E-3</v>
      </c>
      <c r="N57" s="103">
        <f t="shared" si="44"/>
        <v>0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479.8</v>
      </c>
      <c r="F58" s="106"/>
      <c r="G58" s="106"/>
      <c r="H58" s="107">
        <f>SUM(H55:H57)</f>
        <v>2288.65</v>
      </c>
      <c r="I58" s="107">
        <f>SUM(I55:I57)</f>
        <v>7197</v>
      </c>
      <c r="J58" s="106">
        <f t="shared" ref="J58:S58" si="45">SUM(J55,J56,J57)</f>
        <v>2288.6459999999997</v>
      </c>
      <c r="K58" s="106">
        <f t="shared" si="45"/>
        <v>7197.0000000000009</v>
      </c>
      <c r="L58" s="106">
        <f t="shared" si="45"/>
        <v>9485.6460000000006</v>
      </c>
      <c r="M58" s="106">
        <f t="shared" si="45"/>
        <v>-4.0000000001327862E-3</v>
      </c>
      <c r="N58" s="106">
        <f t="shared" si="45"/>
        <v>4.5474735088646412E-13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1798.9</v>
      </c>
      <c r="F59" s="137"/>
      <c r="G59" s="137"/>
      <c r="H59" s="138">
        <f>SUM(H58,H54,H50,H46)</f>
        <v>8580.75</v>
      </c>
      <c r="I59" s="138">
        <f>SUM(I58,I54,I50,I46)</f>
        <v>26983.500000000004</v>
      </c>
      <c r="J59" s="137">
        <f t="shared" ref="J59:S59" si="46">SUM(J46+J50+J54+J58)</f>
        <v>8580.7530000000006</v>
      </c>
      <c r="K59" s="137">
        <f t="shared" si="46"/>
        <v>26983.5</v>
      </c>
      <c r="L59" s="137">
        <f t="shared" si="46"/>
        <v>35564.253000000004</v>
      </c>
      <c r="M59" s="137">
        <f t="shared" si="46"/>
        <v>2.9999999994743121E-3</v>
      </c>
      <c r="N59" s="137">
        <f t="shared" si="46"/>
        <v>1.1368683772161603E-12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E59+'2012'!E60</f>
        <v>4818.66</v>
      </c>
      <c r="F60" s="114"/>
      <c r="G60" s="114"/>
      <c r="H60" s="114">
        <f>H59+'2012'!H60</f>
        <v>22985.02</v>
      </c>
      <c r="I60" s="114">
        <f>I59+'2012'!I60</f>
        <v>46253.460000000006</v>
      </c>
      <c r="J60" s="114">
        <f>J59+'2012'!J60</f>
        <v>22985.008199999997</v>
      </c>
      <c r="K60" s="114">
        <f>K59+'2012'!K60</f>
        <v>46253.46</v>
      </c>
      <c r="L60" s="114">
        <f>L59+'2012'!L60</f>
        <v>69238.468200000003</v>
      </c>
      <c r="M60" s="114">
        <f>M59+'2012'!M60</f>
        <v>-1.1800000001983335E-2</v>
      </c>
      <c r="N60" s="114">
        <f>N59+'2012'!N60</f>
        <v>1.8189894035458565E-12</v>
      </c>
      <c r="O60" s="114">
        <f>O59+'2012'!O60</f>
        <v>0</v>
      </c>
      <c r="P60" s="114">
        <f>P59+'2012'!P60</f>
        <v>0</v>
      </c>
      <c r="Q60" s="114">
        <f>Q59+'2012'!Q60</f>
        <v>0</v>
      </c>
      <c r="R60" s="114">
        <f>R59+'2012'!R60</f>
        <v>0</v>
      </c>
      <c r="S60" s="114">
        <f>S59+'2012'!S60</f>
        <v>0</v>
      </c>
      <c r="T60" s="116"/>
    </row>
    <row r="61" spans="1:20" ht="12.75" customHeight="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526.74</v>
      </c>
      <c r="F61" s="95">
        <v>4.7699999999999996</v>
      </c>
      <c r="G61" s="95">
        <v>15</v>
      </c>
      <c r="H61" s="97">
        <v>2512.5500000000002</v>
      </c>
      <c r="I61" s="182">
        <v>7901.1</v>
      </c>
      <c r="J61" s="102">
        <f>(E61*F61)</f>
        <v>2512.5497999999998</v>
      </c>
      <c r="K61" s="102">
        <f>(E61*G61)</f>
        <v>7901.1</v>
      </c>
      <c r="L61" s="96">
        <f t="shared" si="41"/>
        <v>10413.649799999999</v>
      </c>
      <c r="M61" s="103">
        <f>SUM(J61-H61)</f>
        <v>-2.0000000040454324E-4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71"/>
      <c r="B62" s="260"/>
      <c r="C62" s="264"/>
      <c r="D62" s="118" t="s">
        <v>9</v>
      </c>
      <c r="E62" s="120">
        <v>436.58</v>
      </c>
      <c r="F62" s="95">
        <v>4.7699999999999996</v>
      </c>
      <c r="G62" s="95">
        <v>15</v>
      </c>
      <c r="H62" s="97">
        <v>2082.4899999999998</v>
      </c>
      <c r="I62" s="182">
        <v>6548.7</v>
      </c>
      <c r="J62" s="102">
        <f>(E62*F62)</f>
        <v>2082.4865999999997</v>
      </c>
      <c r="K62" s="102">
        <f t="shared" ref="K62:K63" si="47">(E62*G62)</f>
        <v>6548.7</v>
      </c>
      <c r="L62" s="96">
        <f t="shared" si="41"/>
        <v>8631.1865999999991</v>
      </c>
      <c r="M62" s="103">
        <f t="shared" ref="M62:M63" si="48">SUM(J62-H62)</f>
        <v>-3.4000000000560249E-3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71"/>
      <c r="B63" s="260"/>
      <c r="C63" s="264"/>
      <c r="D63" s="118" t="s">
        <v>10</v>
      </c>
      <c r="E63" s="120">
        <v>527.20000000000005</v>
      </c>
      <c r="F63" s="95">
        <v>4.7699999999999996</v>
      </c>
      <c r="G63" s="95">
        <v>15</v>
      </c>
      <c r="H63" s="97">
        <v>2514.7399999999998</v>
      </c>
      <c r="I63" s="182">
        <v>7908</v>
      </c>
      <c r="J63" s="102">
        <f>(E63*F63)</f>
        <v>2514.7440000000001</v>
      </c>
      <c r="K63" s="102">
        <f t="shared" si="47"/>
        <v>7908.0000000000009</v>
      </c>
      <c r="L63" s="96">
        <f t="shared" si="41"/>
        <v>10422.744000000001</v>
      </c>
      <c r="M63" s="103">
        <f t="shared" si="48"/>
        <v>4.0000000003601599E-3</v>
      </c>
      <c r="N63" s="103">
        <f t="shared" si="49"/>
        <v>9.0949470177292824E-13</v>
      </c>
      <c r="O63" s="102"/>
      <c r="P63" s="102"/>
      <c r="Q63" s="103"/>
      <c r="R63" s="103"/>
      <c r="S63" s="103"/>
      <c r="T63" s="104"/>
    </row>
    <row r="64" spans="1:20" ht="24" x14ac:dyDescent="0.2">
      <c r="A64" s="271"/>
      <c r="B64" s="260"/>
      <c r="C64" s="264"/>
      <c r="D64" s="105" t="s">
        <v>52</v>
      </c>
      <c r="E64" s="106">
        <f>SUM(E61,E62,E63)</f>
        <v>1490.52</v>
      </c>
      <c r="F64" s="106"/>
      <c r="G64" s="106"/>
      <c r="H64" s="107">
        <f>SUM(H61:H63)</f>
        <v>7109.78</v>
      </c>
      <c r="I64" s="107">
        <f>SUM(I61:I63)</f>
        <v>22357.8</v>
      </c>
      <c r="J64" s="106">
        <f t="shared" ref="J64:S64" si="50">SUM(J61,J62,J63)</f>
        <v>7109.7803999999996</v>
      </c>
      <c r="K64" s="106">
        <f t="shared" si="50"/>
        <v>22357.8</v>
      </c>
      <c r="L64" s="106">
        <f t="shared" si="50"/>
        <v>29467.580399999999</v>
      </c>
      <c r="M64" s="106">
        <f t="shared" si="50"/>
        <v>3.9999999989959178E-4</v>
      </c>
      <c r="N64" s="106">
        <f t="shared" si="50"/>
        <v>9.0949470177292824E-13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71"/>
      <c r="B65" s="260"/>
      <c r="C65" s="264"/>
      <c r="D65" s="118" t="s">
        <v>11</v>
      </c>
      <c r="E65" s="119">
        <v>545.9</v>
      </c>
      <c r="F65" s="95">
        <v>4.7699999999999996</v>
      </c>
      <c r="G65" s="95">
        <v>15</v>
      </c>
      <c r="H65" s="97">
        <v>2603.94</v>
      </c>
      <c r="I65" s="182">
        <v>8188.5</v>
      </c>
      <c r="J65" s="102">
        <f>(E65*F65)</f>
        <v>2603.9429999999998</v>
      </c>
      <c r="K65" s="102">
        <f>(E65*G65)</f>
        <v>8188.5</v>
      </c>
      <c r="L65" s="96">
        <f>SUM(J65,K65)</f>
        <v>10792.442999999999</v>
      </c>
      <c r="M65" s="103">
        <f>SUM(J65-H65)</f>
        <v>2.9999999997016857E-3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71"/>
      <c r="B66" s="260"/>
      <c r="C66" s="264"/>
      <c r="D66" s="118" t="s">
        <v>12</v>
      </c>
      <c r="E66" s="119">
        <v>449.82</v>
      </c>
      <c r="F66" s="95">
        <v>4.7699999999999996</v>
      </c>
      <c r="G66" s="95">
        <v>15</v>
      </c>
      <c r="H66" s="97">
        <v>2145.64</v>
      </c>
      <c r="I66" s="182">
        <v>6747.3</v>
      </c>
      <c r="J66" s="102">
        <f>(E66*F66)</f>
        <v>2145.6414</v>
      </c>
      <c r="K66" s="102">
        <f t="shared" ref="K66:K67" si="51">(E66*G66)</f>
        <v>6747.3</v>
      </c>
      <c r="L66" s="96">
        <f>SUM(J66,K66)</f>
        <v>8892.9413999999997</v>
      </c>
      <c r="M66" s="103">
        <f t="shared" ref="M66:M67" si="52">SUM(J66-H66)</f>
        <v>1.4000000001033186E-3</v>
      </c>
      <c r="N66" s="103">
        <f t="shared" ref="N66:N67" si="53">SUM(K66-I66)</f>
        <v>0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71"/>
      <c r="B67" s="260"/>
      <c r="C67" s="264"/>
      <c r="D67" s="118" t="s">
        <v>13</v>
      </c>
      <c r="E67" s="119">
        <v>411.54</v>
      </c>
      <c r="F67" s="95">
        <v>4.7699999999999996</v>
      </c>
      <c r="G67" s="95">
        <v>15</v>
      </c>
      <c r="H67" s="97">
        <v>1963.05</v>
      </c>
      <c r="I67" s="182">
        <v>6173.1</v>
      </c>
      <c r="J67" s="102">
        <f>(E67*F67)</f>
        <v>1963.0457999999999</v>
      </c>
      <c r="K67" s="102">
        <f t="shared" si="51"/>
        <v>6173.1</v>
      </c>
      <c r="L67" s="96">
        <f>SUM(J67,K67)</f>
        <v>8136.1458000000002</v>
      </c>
      <c r="M67" s="103">
        <f t="shared" si="52"/>
        <v>-4.2000000000825821E-3</v>
      </c>
      <c r="N67" s="103">
        <f t="shared" si="53"/>
        <v>0</v>
      </c>
      <c r="O67" s="102"/>
      <c r="P67" s="102"/>
      <c r="Q67" s="103"/>
      <c r="R67" s="103"/>
      <c r="S67" s="103"/>
      <c r="T67" s="104"/>
    </row>
    <row r="68" spans="1:20" ht="24" x14ac:dyDescent="0.2">
      <c r="A68" s="271"/>
      <c r="B68" s="260"/>
      <c r="C68" s="264"/>
      <c r="D68" s="105" t="s">
        <v>53</v>
      </c>
      <c r="E68" s="106">
        <f>SUM(E65,E66,E67)</f>
        <v>1407.26</v>
      </c>
      <c r="F68" s="106"/>
      <c r="G68" s="106"/>
      <c r="H68" s="107">
        <f>SUM(H65:H67)</f>
        <v>6712.63</v>
      </c>
      <c r="I68" s="107">
        <f>SUM(I65:I67)</f>
        <v>21108.9</v>
      </c>
      <c r="J68" s="106">
        <f t="shared" ref="J68:S68" si="54">SUM(J65,J66,J67)</f>
        <v>6712.6301999999996</v>
      </c>
      <c r="K68" s="106">
        <f t="shared" si="54"/>
        <v>21108.9</v>
      </c>
      <c r="L68" s="106">
        <f t="shared" si="54"/>
        <v>27821.530200000001</v>
      </c>
      <c r="M68" s="106">
        <f t="shared" si="54"/>
        <v>1.9999999972242222E-4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71"/>
      <c r="B69" s="260"/>
      <c r="C69" s="264"/>
      <c r="D69" s="118" t="s">
        <v>14</v>
      </c>
      <c r="E69" s="119">
        <v>551.98</v>
      </c>
      <c r="F69" s="95">
        <v>4.7699999999999996</v>
      </c>
      <c r="G69" s="95">
        <v>15</v>
      </c>
      <c r="H69" s="97">
        <v>2632.94</v>
      </c>
      <c r="I69" s="182">
        <v>8279.7000000000007</v>
      </c>
      <c r="J69" s="102">
        <f>(E69*F69)</f>
        <v>2632.9445999999998</v>
      </c>
      <c r="K69" s="102">
        <f>(E69*G69)</f>
        <v>8279.7000000000007</v>
      </c>
      <c r="L69" s="96">
        <f>SUM(J69,K69)</f>
        <v>10912.6446</v>
      </c>
      <c r="M69" s="103">
        <f>SUM(J69-H69)</f>
        <v>4.5999999997548002E-3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71"/>
      <c r="B70" s="260"/>
      <c r="C70" s="264"/>
      <c r="D70" s="118" t="s">
        <v>15</v>
      </c>
      <c r="E70" s="119">
        <v>466.18</v>
      </c>
      <c r="F70" s="95">
        <v>4.7699999999999996</v>
      </c>
      <c r="G70" s="95">
        <v>15</v>
      </c>
      <c r="H70" s="97">
        <v>2223.6799999999998</v>
      </c>
      <c r="I70" s="182">
        <v>6992.7</v>
      </c>
      <c r="J70" s="102">
        <f>(E70*F70)</f>
        <v>2223.6785999999997</v>
      </c>
      <c r="K70" s="102">
        <f t="shared" ref="K70:K71" si="55">(E70*G70)</f>
        <v>6992.7</v>
      </c>
      <c r="L70" s="96">
        <f>SUM(J70,K70)</f>
        <v>9216.3786</v>
      </c>
      <c r="M70" s="103">
        <f t="shared" ref="M70:M71" si="56">SUM(J70-H70)</f>
        <v>-1.4000000001033186E-3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71"/>
      <c r="B71" s="260"/>
      <c r="C71" s="264"/>
      <c r="D71" s="118" t="s">
        <v>16</v>
      </c>
      <c r="E71" s="120">
        <v>491.18</v>
      </c>
      <c r="F71" s="95">
        <v>4.7699999999999996</v>
      </c>
      <c r="G71" s="95">
        <v>15</v>
      </c>
      <c r="H71" s="97">
        <v>2342.9299999999998</v>
      </c>
      <c r="I71" s="182">
        <v>7367.7</v>
      </c>
      <c r="J71" s="102">
        <f>(E71*F71)</f>
        <v>2342.9285999999997</v>
      </c>
      <c r="K71" s="102">
        <f t="shared" si="55"/>
        <v>7367.7</v>
      </c>
      <c r="L71" s="96">
        <f>SUM(J71,K71)</f>
        <v>9710.6286</v>
      </c>
      <c r="M71" s="103">
        <f t="shared" si="56"/>
        <v>-1.4000000001033186E-3</v>
      </c>
      <c r="N71" s="103">
        <f t="shared" si="57"/>
        <v>0</v>
      </c>
      <c r="O71" s="102"/>
      <c r="P71" s="102"/>
      <c r="Q71" s="103"/>
      <c r="R71" s="103"/>
      <c r="S71" s="103"/>
      <c r="T71" s="104"/>
    </row>
    <row r="72" spans="1:20" ht="24" x14ac:dyDescent="0.2">
      <c r="A72" s="271"/>
      <c r="B72" s="260"/>
      <c r="C72" s="264"/>
      <c r="D72" s="105" t="s">
        <v>54</v>
      </c>
      <c r="E72" s="106">
        <f>SUM(E69,E70,E71)</f>
        <v>1509.3400000000001</v>
      </c>
      <c r="F72" s="106"/>
      <c r="G72" s="106"/>
      <c r="H72" s="107">
        <f>SUM(H69:H71)</f>
        <v>7199.5499999999993</v>
      </c>
      <c r="I72" s="107">
        <f>SUM(I69:I71)</f>
        <v>22640.100000000002</v>
      </c>
      <c r="J72" s="106">
        <f t="shared" ref="J72:S72" si="58">SUM(J69,J70,J71)</f>
        <v>7199.5517999999993</v>
      </c>
      <c r="K72" s="106">
        <f t="shared" si="58"/>
        <v>22640.100000000002</v>
      </c>
      <c r="L72" s="106">
        <f t="shared" si="58"/>
        <v>29839.6518</v>
      </c>
      <c r="M72" s="106">
        <f t="shared" si="58"/>
        <v>1.799999999548163E-3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71"/>
      <c r="B73" s="260"/>
      <c r="C73" s="264"/>
      <c r="D73" s="118" t="s">
        <v>17</v>
      </c>
      <c r="E73" s="119">
        <v>576.36</v>
      </c>
      <c r="F73" s="95">
        <v>4.7699999999999996</v>
      </c>
      <c r="G73" s="95">
        <v>15</v>
      </c>
      <c r="H73" s="97">
        <v>2749.24</v>
      </c>
      <c r="I73" s="182">
        <v>8645.4</v>
      </c>
      <c r="J73" s="102">
        <f>(E73*F73)</f>
        <v>2749.2372</v>
      </c>
      <c r="K73" s="102">
        <f>(E73*G73)</f>
        <v>8645.4</v>
      </c>
      <c r="L73" s="96">
        <f>SUM(J73,K73)</f>
        <v>11394.637199999999</v>
      </c>
      <c r="M73" s="103">
        <f>SUM(J73-H73)</f>
        <v>-2.7999999997518898E-3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71"/>
      <c r="B74" s="260"/>
      <c r="C74" s="264"/>
      <c r="D74" s="118" t="s">
        <v>18</v>
      </c>
      <c r="E74" s="119">
        <v>514.02</v>
      </c>
      <c r="F74" s="95">
        <v>4.7699999999999996</v>
      </c>
      <c r="G74" s="95">
        <v>15</v>
      </c>
      <c r="H74" s="97">
        <v>2451.88</v>
      </c>
      <c r="I74" s="182">
        <v>7710.3</v>
      </c>
      <c r="J74" s="102">
        <f>(E74*F74)</f>
        <v>2451.8753999999999</v>
      </c>
      <c r="K74" s="102">
        <f t="shared" ref="K74:K75" si="59">(E74*G74)</f>
        <v>7710.2999999999993</v>
      </c>
      <c r="L74" s="96">
        <f>SUM(J74,K74)</f>
        <v>10162.1754</v>
      </c>
      <c r="M74" s="103">
        <f t="shared" ref="M74:M75" si="60">SUM(J74-H74)</f>
        <v>-4.6000000002095476E-3</v>
      </c>
      <c r="N74" s="103">
        <f t="shared" ref="N74:N75" si="61">SUM(K74-I74)</f>
        <v>-9.0949470177292824E-13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72"/>
      <c r="B75" s="266"/>
      <c r="C75" s="265"/>
      <c r="D75" s="118" t="s">
        <v>19</v>
      </c>
      <c r="E75" s="120">
        <v>555.46</v>
      </c>
      <c r="F75" s="95">
        <v>4.7699999999999996</v>
      </c>
      <c r="G75" s="95">
        <v>15</v>
      </c>
      <c r="H75" s="97">
        <v>2649.5441999999998</v>
      </c>
      <c r="I75" s="97">
        <v>8331.9000000000015</v>
      </c>
      <c r="J75" s="102">
        <f>(E75*F75)</f>
        <v>2649.5441999999998</v>
      </c>
      <c r="K75" s="102">
        <f t="shared" si="59"/>
        <v>8331.9000000000015</v>
      </c>
      <c r="L75" s="96">
        <f>SUM(J75,K75)</f>
        <v>10981.444200000002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1645.8400000000001</v>
      </c>
      <c r="F76" s="106"/>
      <c r="G76" s="106"/>
      <c r="H76" s="107">
        <f>SUM(H73:H75)</f>
        <v>7850.6641999999993</v>
      </c>
      <c r="I76" s="107">
        <f>SUM(I73:I75)</f>
        <v>24687.600000000002</v>
      </c>
      <c r="J76" s="106">
        <f t="shared" ref="J76:S76" si="62">SUM(J73,J74,J75)</f>
        <v>7850.6568000000007</v>
      </c>
      <c r="K76" s="106">
        <f t="shared" si="62"/>
        <v>24687.599999999999</v>
      </c>
      <c r="L76" s="106">
        <f t="shared" si="62"/>
        <v>32538.256799999999</v>
      </c>
      <c r="M76" s="106">
        <f t="shared" si="62"/>
        <v>-7.3999999999614374E-3</v>
      </c>
      <c r="N76" s="106">
        <f t="shared" si="62"/>
        <v>-9.0949470177292824E-13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6052.96</v>
      </c>
      <c r="F77" s="137"/>
      <c r="G77" s="137"/>
      <c r="H77" s="138">
        <f>SUM(H76,H72,H68,H64)</f>
        <v>28872.624199999998</v>
      </c>
      <c r="I77" s="138">
        <f>SUM(I76,I72,I68,I64)</f>
        <v>90794.400000000009</v>
      </c>
      <c r="J77" s="137">
        <f t="shared" ref="J77:S77" si="63">SUM(J64+J68+J72+J76)</f>
        <v>28872.619199999997</v>
      </c>
      <c r="K77" s="137">
        <f t="shared" si="63"/>
        <v>90794.4</v>
      </c>
      <c r="L77" s="137">
        <f t="shared" si="63"/>
        <v>119667.01920000001</v>
      </c>
      <c r="M77" s="137">
        <f t="shared" si="63"/>
        <v>-5.0000000007912604E-3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E77+'2012'!E78</f>
        <v>17278.96</v>
      </c>
      <c r="F78" s="114"/>
      <c r="G78" s="114"/>
      <c r="H78" s="114">
        <f>H77+'2012'!H78</f>
        <v>82420.65419999999</v>
      </c>
      <c r="I78" s="114">
        <f>I77+'2012'!I78</f>
        <v>151901.76000000001</v>
      </c>
      <c r="J78" s="114">
        <f>J77+'2012'!J78</f>
        <v>82420.639199999991</v>
      </c>
      <c r="K78" s="114">
        <f>K77+'2012'!K78</f>
        <v>151901.75999999998</v>
      </c>
      <c r="L78" s="114">
        <f>L77+'2012'!L78</f>
        <v>234322.39919999999</v>
      </c>
      <c r="M78" s="114">
        <f>M77+'2012'!M78</f>
        <v>-1.5000000006693881E-2</v>
      </c>
      <c r="N78" s="114">
        <f>N77+'2012'!N78</f>
        <v>-9.0949470177292824E-13</v>
      </c>
      <c r="O78" s="114">
        <f>O77+'2012'!O78</f>
        <v>0</v>
      </c>
      <c r="P78" s="114">
        <f>P77+'2012'!P78</f>
        <v>0</v>
      </c>
      <c r="Q78" s="114">
        <f>Q77+'2012'!Q78</f>
        <v>0</v>
      </c>
      <c r="R78" s="114">
        <f>R77+'2012'!R78</f>
        <v>0</v>
      </c>
      <c r="S78" s="114">
        <f>S77+'2012'!S78</f>
        <v>0</v>
      </c>
      <c r="T78" s="116"/>
    </row>
    <row r="79" spans="1:20" ht="12.75" customHeight="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274.32</v>
      </c>
      <c r="F79" s="95">
        <v>4.7699999999999996</v>
      </c>
      <c r="G79" s="95">
        <v>15</v>
      </c>
      <c r="H79" s="97">
        <v>1308.51</v>
      </c>
      <c r="I79" s="182">
        <v>4114.8</v>
      </c>
      <c r="J79" s="102">
        <f>(E79*F79)</f>
        <v>1308.5063999999998</v>
      </c>
      <c r="K79" s="102">
        <f>(E79*G79)</f>
        <v>4114.8</v>
      </c>
      <c r="L79" s="96">
        <f>SUM(J79,K79)</f>
        <v>5423.3063999999995</v>
      </c>
      <c r="M79" s="103">
        <f>SUM(J79-H79)</f>
        <v>-3.6000000002331944E-3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71"/>
      <c r="B80" s="260"/>
      <c r="C80" s="264"/>
      <c r="D80" s="118" t="s">
        <v>9</v>
      </c>
      <c r="E80" s="120">
        <v>247.92</v>
      </c>
      <c r="F80" s="95">
        <v>4.7699999999999996</v>
      </c>
      <c r="G80" s="95">
        <v>15</v>
      </c>
      <c r="H80" s="97">
        <v>1182.58</v>
      </c>
      <c r="I80" s="182">
        <v>3718.8</v>
      </c>
      <c r="J80" s="102">
        <f>(E80*F80)</f>
        <v>1182.5783999999999</v>
      </c>
      <c r="K80" s="102">
        <f t="shared" ref="K80:K81" si="64">(E80*G80)</f>
        <v>3718.7999999999997</v>
      </c>
      <c r="L80" s="96">
        <f>SUM(J80,K80)</f>
        <v>4901.3783999999996</v>
      </c>
      <c r="M80" s="103">
        <f t="shared" ref="M80:M81" si="65">SUM(J80-H80)</f>
        <v>-1.6000000000531145E-3</v>
      </c>
      <c r="N80" s="103">
        <f t="shared" ref="N80:N81" si="66">SUM(K80-I80)</f>
        <v>-4.5474735088646412E-13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71"/>
      <c r="B81" s="260"/>
      <c r="C81" s="264"/>
      <c r="D81" s="118" t="s">
        <v>10</v>
      </c>
      <c r="E81" s="120">
        <v>281.16000000000003</v>
      </c>
      <c r="F81" s="95">
        <v>4.7699999999999996</v>
      </c>
      <c r="G81" s="95">
        <v>15</v>
      </c>
      <c r="H81" s="97">
        <v>1341.13</v>
      </c>
      <c r="I81" s="182">
        <v>4217.3999999999996</v>
      </c>
      <c r="J81" s="102">
        <f>(E81*F81)</f>
        <v>1341.1332</v>
      </c>
      <c r="K81" s="102">
        <f t="shared" si="64"/>
        <v>4217.4000000000005</v>
      </c>
      <c r="L81" s="96">
        <f>SUM(J81,K81)</f>
        <v>5558.5332000000008</v>
      </c>
      <c r="M81" s="103">
        <f t="shared" si="65"/>
        <v>3.1999999998788553E-3</v>
      </c>
      <c r="N81" s="103">
        <f t="shared" si="66"/>
        <v>9.0949470177292824E-13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71"/>
      <c r="B82" s="260"/>
      <c r="C82" s="264"/>
      <c r="D82" s="105" t="s">
        <v>52</v>
      </c>
      <c r="E82" s="106">
        <f>SUM(E79,E80,E81)</f>
        <v>803.40000000000009</v>
      </c>
      <c r="F82" s="106"/>
      <c r="G82" s="106"/>
      <c r="H82" s="107">
        <f>SUM(H79:H81)</f>
        <v>3832.2200000000003</v>
      </c>
      <c r="I82" s="107">
        <f>SUM(I79:I81)</f>
        <v>12051</v>
      </c>
      <c r="J82" s="106">
        <f t="shared" ref="J82:S82" si="67">SUM(J79,J80,J81)</f>
        <v>3832.2179999999998</v>
      </c>
      <c r="K82" s="106">
        <f t="shared" si="67"/>
        <v>12051</v>
      </c>
      <c r="L82" s="106">
        <f t="shared" si="67"/>
        <v>15883.218000000001</v>
      </c>
      <c r="M82" s="106">
        <f t="shared" si="67"/>
        <v>-2.0000000004074536E-3</v>
      </c>
      <c r="N82" s="106">
        <f t="shared" si="67"/>
        <v>4.5474735088646412E-13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71"/>
      <c r="B83" s="260"/>
      <c r="C83" s="264"/>
      <c r="D83" s="118" t="s">
        <v>11</v>
      </c>
      <c r="E83" s="119">
        <v>296.12</v>
      </c>
      <c r="F83" s="95">
        <v>4.7699999999999996</v>
      </c>
      <c r="G83" s="95">
        <v>15</v>
      </c>
      <c r="H83" s="97">
        <v>1412.49</v>
      </c>
      <c r="I83" s="182">
        <v>4441.8</v>
      </c>
      <c r="J83" s="102">
        <f>(E83*F83)</f>
        <v>1412.4923999999999</v>
      </c>
      <c r="K83" s="102">
        <f>(E83*G83)</f>
        <v>4441.8</v>
      </c>
      <c r="L83" s="96">
        <f>SUM(J83,K83)</f>
        <v>5854.2924000000003</v>
      </c>
      <c r="M83" s="103">
        <f>SUM(J83-H83)</f>
        <v>2.3999999998522981E-3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71"/>
      <c r="B84" s="260"/>
      <c r="C84" s="264"/>
      <c r="D84" s="118" t="s">
        <v>12</v>
      </c>
      <c r="E84" s="119">
        <v>288.14</v>
      </c>
      <c r="F84" s="95">
        <v>4.7699999999999996</v>
      </c>
      <c r="G84" s="95">
        <v>15</v>
      </c>
      <c r="H84" s="97">
        <v>1374.43</v>
      </c>
      <c r="I84" s="182">
        <v>4322.1000000000004</v>
      </c>
      <c r="J84" s="102">
        <f>(E84*F84)</f>
        <v>1374.4277999999997</v>
      </c>
      <c r="K84" s="102">
        <f t="shared" ref="K84:K85" si="68">(E84*G84)</f>
        <v>4322.0999999999995</v>
      </c>
      <c r="L84" s="96">
        <f>SUM(J84,K84)</f>
        <v>5696.5277999999989</v>
      </c>
      <c r="M84" s="103">
        <f t="shared" ref="M84:M85" si="69">SUM(J84-H84)</f>
        <v>-2.2000000003572495E-3</v>
      </c>
      <c r="N84" s="103">
        <f t="shared" ref="N84:N85" si="70">SUM(K84-I84)</f>
        <v>-9.0949470177292824E-13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71"/>
      <c r="B85" s="260"/>
      <c r="C85" s="264"/>
      <c r="D85" s="118" t="s">
        <v>13</v>
      </c>
      <c r="E85" s="119">
        <v>250.24</v>
      </c>
      <c r="F85" s="95">
        <v>4.7699999999999996</v>
      </c>
      <c r="G85" s="95">
        <v>15</v>
      </c>
      <c r="H85" s="97">
        <v>1193.6400000000001</v>
      </c>
      <c r="I85" s="182">
        <v>3753.6</v>
      </c>
      <c r="J85" s="102">
        <f>(E85*F85)</f>
        <v>1193.6448</v>
      </c>
      <c r="K85" s="102">
        <f t="shared" si="68"/>
        <v>3753.6000000000004</v>
      </c>
      <c r="L85" s="96">
        <f>SUM(J85,K85)</f>
        <v>4947.2448000000004</v>
      </c>
      <c r="M85" s="103">
        <f t="shared" si="69"/>
        <v>4.7999999999319698E-3</v>
      </c>
      <c r="N85" s="103">
        <f t="shared" si="70"/>
        <v>4.5474735088646412E-13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71"/>
      <c r="B86" s="260"/>
      <c r="C86" s="264"/>
      <c r="D86" s="105" t="s">
        <v>53</v>
      </c>
      <c r="E86" s="106">
        <f>SUM(E83,E84,E85)</f>
        <v>834.5</v>
      </c>
      <c r="F86" s="106"/>
      <c r="G86" s="106"/>
      <c r="H86" s="107">
        <f>SUM(H83:H85)</f>
        <v>3980.5600000000004</v>
      </c>
      <c r="I86" s="107">
        <f>SUM(I83:I85)</f>
        <v>12517.500000000002</v>
      </c>
      <c r="J86" s="106">
        <f t="shared" ref="J86:S86" si="71">SUM(J83,J84,J85)</f>
        <v>3980.5649999999996</v>
      </c>
      <c r="K86" s="106">
        <f t="shared" si="71"/>
        <v>12517.5</v>
      </c>
      <c r="L86" s="106">
        <f t="shared" si="71"/>
        <v>16498.064999999999</v>
      </c>
      <c r="M86" s="106">
        <f t="shared" si="71"/>
        <v>4.9999999994270183E-3</v>
      </c>
      <c r="N86" s="106">
        <f t="shared" si="71"/>
        <v>-4.5474735088646412E-13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71"/>
      <c r="B87" s="260"/>
      <c r="C87" s="264"/>
      <c r="D87" s="118" t="s">
        <v>14</v>
      </c>
      <c r="E87" s="119">
        <v>284.42</v>
      </c>
      <c r="F87" s="95">
        <v>4.7699999999999996</v>
      </c>
      <c r="G87" s="95">
        <v>15</v>
      </c>
      <c r="H87" s="97">
        <v>1356.68</v>
      </c>
      <c r="I87" s="182">
        <v>4266.3</v>
      </c>
      <c r="J87" s="102">
        <f>(E87*F87)</f>
        <v>1356.6833999999999</v>
      </c>
      <c r="K87" s="102">
        <f>(E87*G87)</f>
        <v>4266.3</v>
      </c>
      <c r="L87" s="96">
        <f>SUM(J87,K87)</f>
        <v>5622.9834000000001</v>
      </c>
      <c r="M87" s="103">
        <f>SUM(J87-H87)</f>
        <v>3.3999999998286512E-3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71"/>
      <c r="B88" s="260"/>
      <c r="C88" s="264"/>
      <c r="D88" s="118" t="s">
        <v>15</v>
      </c>
      <c r="E88" s="119">
        <v>269.66000000000003</v>
      </c>
      <c r="F88" s="95">
        <v>4.7699999999999996</v>
      </c>
      <c r="G88" s="95">
        <v>15</v>
      </c>
      <c r="H88" s="97">
        <v>1286.28</v>
      </c>
      <c r="I88" s="97">
        <v>4044.9</v>
      </c>
      <c r="J88" s="102">
        <f>(E88*F88)</f>
        <v>1286.2782</v>
      </c>
      <c r="K88" s="102">
        <f t="shared" ref="K88:K89" si="72">(E88*G88)</f>
        <v>4044.9000000000005</v>
      </c>
      <c r="L88" s="96">
        <f>SUM(J88,K88)</f>
        <v>5331.1782000000003</v>
      </c>
      <c r="M88" s="103">
        <f t="shared" ref="M88:M89" si="73">SUM(J88-H88)</f>
        <v>-1.8000000000029104E-3</v>
      </c>
      <c r="N88" s="103">
        <f t="shared" ref="N88:N89" si="74">SUM(K88-I88)</f>
        <v>4.5474735088646412E-13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71"/>
      <c r="B89" s="260"/>
      <c r="C89" s="264"/>
      <c r="D89" s="118" t="s">
        <v>16</v>
      </c>
      <c r="E89" s="120">
        <v>271.7</v>
      </c>
      <c r="F89" s="95">
        <v>4.7699999999999996</v>
      </c>
      <c r="G89" s="95">
        <v>15</v>
      </c>
      <c r="H89" s="97">
        <v>1296.01</v>
      </c>
      <c r="I89" s="182">
        <v>4075.5</v>
      </c>
      <c r="J89" s="102">
        <f>(E89*F89)</f>
        <v>1296.0089999999998</v>
      </c>
      <c r="K89" s="102">
        <f t="shared" si="72"/>
        <v>4075.5</v>
      </c>
      <c r="L89" s="96">
        <f>SUM(J89,K89)</f>
        <v>5371.509</v>
      </c>
      <c r="M89" s="103">
        <f t="shared" si="73"/>
        <v>-1.0000000002037268E-3</v>
      </c>
      <c r="N89" s="103">
        <f t="shared" si="74"/>
        <v>0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71"/>
      <c r="B90" s="260"/>
      <c r="C90" s="264"/>
      <c r="D90" s="105" t="s">
        <v>54</v>
      </c>
      <c r="E90" s="106">
        <f>SUM(E87,E88,E89)</f>
        <v>825.78</v>
      </c>
      <c r="F90" s="106"/>
      <c r="G90" s="106"/>
      <c r="H90" s="107">
        <f>SUM(H87:H89)</f>
        <v>3938.9700000000003</v>
      </c>
      <c r="I90" s="107">
        <f>SUM(I87:I89)</f>
        <v>12386.7</v>
      </c>
      <c r="J90" s="106">
        <f t="shared" ref="J90:S90" si="75">SUM(J87,J88,J89)</f>
        <v>3938.9705999999996</v>
      </c>
      <c r="K90" s="106">
        <f t="shared" si="75"/>
        <v>12386.7</v>
      </c>
      <c r="L90" s="106">
        <f t="shared" si="75"/>
        <v>16325.670599999999</v>
      </c>
      <c r="M90" s="106">
        <f t="shared" si="75"/>
        <v>5.99999999622014E-4</v>
      </c>
      <c r="N90" s="106">
        <f t="shared" si="75"/>
        <v>4.5474735088646412E-13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71"/>
      <c r="B91" s="260"/>
      <c r="C91" s="264"/>
      <c r="D91" s="118" t="s">
        <v>17</v>
      </c>
      <c r="E91" s="119">
        <v>277.94</v>
      </c>
      <c r="F91" s="95">
        <v>4.7699999999999996</v>
      </c>
      <c r="G91" s="95">
        <v>15</v>
      </c>
      <c r="H91" s="97">
        <v>1325.77</v>
      </c>
      <c r="I91" s="182">
        <v>4169.1000000000004</v>
      </c>
      <c r="J91" s="102">
        <f>(E91*F91)</f>
        <v>1325.7737999999999</v>
      </c>
      <c r="K91" s="102">
        <f>(E91*G91)</f>
        <v>4169.1000000000004</v>
      </c>
      <c r="L91" s="96">
        <f>SUM(J91,K91)</f>
        <v>5494.8738000000003</v>
      </c>
      <c r="M91" s="103">
        <f>SUM(J91-H91)</f>
        <v>3.7999999999556167E-3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71"/>
      <c r="B92" s="260"/>
      <c r="C92" s="264"/>
      <c r="D92" s="118" t="s">
        <v>18</v>
      </c>
      <c r="E92" s="119">
        <v>309.22000000000003</v>
      </c>
      <c r="F92" s="95">
        <v>4.7699999999999996</v>
      </c>
      <c r="G92" s="95">
        <v>15</v>
      </c>
      <c r="H92" s="97">
        <v>1474.98</v>
      </c>
      <c r="I92" s="182">
        <v>4638.3</v>
      </c>
      <c r="J92" s="102">
        <f>(E92*F92)</f>
        <v>1474.9793999999999</v>
      </c>
      <c r="K92" s="102">
        <f t="shared" ref="K92:K93" si="76">(E92*G92)</f>
        <v>4638.3</v>
      </c>
      <c r="L92" s="96">
        <f>SUM(J92,K92)</f>
        <v>6113.2794000000004</v>
      </c>
      <c r="M92" s="103">
        <f t="shared" ref="M92:M93" si="77">SUM(J92-H92)</f>
        <v>-6.0000000007676135E-4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72"/>
      <c r="B93" s="266"/>
      <c r="C93" s="265"/>
      <c r="D93" s="118" t="s">
        <v>19</v>
      </c>
      <c r="E93" s="120">
        <v>305.12</v>
      </c>
      <c r="F93" s="95">
        <v>4.7699999999999996</v>
      </c>
      <c r="G93" s="95">
        <v>15</v>
      </c>
      <c r="H93" s="97">
        <v>1455.42</v>
      </c>
      <c r="I93" s="182">
        <v>4576.8</v>
      </c>
      <c r="J93" s="102">
        <f>(E93*F93)</f>
        <v>1455.4223999999999</v>
      </c>
      <c r="K93" s="102">
        <f t="shared" si="76"/>
        <v>4576.8</v>
      </c>
      <c r="L93" s="96">
        <f>SUM(J93,K93)</f>
        <v>6032.2224000000006</v>
      </c>
      <c r="M93" s="103">
        <f t="shared" si="77"/>
        <v>2.3999999998522981E-3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892.28000000000009</v>
      </c>
      <c r="F94" s="106"/>
      <c r="G94" s="106"/>
      <c r="H94" s="107">
        <f>SUM(H91:H93)</f>
        <v>4256.17</v>
      </c>
      <c r="I94" s="107">
        <f>SUM(I91:I93)</f>
        <v>13384.2</v>
      </c>
      <c r="J94" s="106">
        <f t="shared" ref="J94:S94" si="79">SUM(J91,J92,J93)</f>
        <v>4256.1756000000005</v>
      </c>
      <c r="K94" s="106">
        <f t="shared" si="79"/>
        <v>13384.2</v>
      </c>
      <c r="L94" s="106">
        <f t="shared" si="79"/>
        <v>17640.375599999999</v>
      </c>
      <c r="M94" s="106">
        <f t="shared" si="79"/>
        <v>5.5999999997311534E-3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3355.9600000000005</v>
      </c>
      <c r="F95" s="137"/>
      <c r="G95" s="137"/>
      <c r="H95" s="138">
        <f>SUM(H94,H90,H86,H82)</f>
        <v>16007.920000000002</v>
      </c>
      <c r="I95" s="138">
        <f>SUM(I94,I90,I86,I82)</f>
        <v>50339.4</v>
      </c>
      <c r="J95" s="137">
        <f t="shared" ref="J95:S95" si="80">SUM(J82+J86+J90+J94)</f>
        <v>16007.9292</v>
      </c>
      <c r="K95" s="137">
        <f t="shared" si="80"/>
        <v>50339.399999999994</v>
      </c>
      <c r="L95" s="137">
        <f t="shared" si="80"/>
        <v>66347.329200000007</v>
      </c>
      <c r="M95" s="137">
        <f t="shared" si="80"/>
        <v>9.1999999983727321E-3</v>
      </c>
      <c r="N95" s="137">
        <f t="shared" si="80"/>
        <v>4.5474735088646412E-13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E95+'2012'!E96</f>
        <v>8919.3000000000011</v>
      </c>
      <c r="F96" s="114"/>
      <c r="G96" s="114"/>
      <c r="H96" s="114">
        <f>H95+'2012'!H96</f>
        <v>42545.06</v>
      </c>
      <c r="I96" s="114">
        <f>I95+'2012'!I96</f>
        <v>83482.62</v>
      </c>
      <c r="J96" s="114">
        <f>J95+'2012'!J96</f>
        <v>42545.060999999994</v>
      </c>
      <c r="K96" s="114">
        <f>K95+'2012'!K96</f>
        <v>83482.62</v>
      </c>
      <c r="L96" s="114">
        <f>L95+'2012'!L96</f>
        <v>126027.68100000001</v>
      </c>
      <c r="M96" s="114">
        <f>M95+'2012'!M96</f>
        <v>9.9999999679312168E-4</v>
      </c>
      <c r="N96" s="114">
        <f>N95+'2012'!N96</f>
        <v>1.0231815394945443E-12</v>
      </c>
      <c r="O96" s="114">
        <f>O95+'2012'!O96</f>
        <v>0</v>
      </c>
      <c r="P96" s="114">
        <f>P95+'2012'!P96</f>
        <v>0</v>
      </c>
      <c r="Q96" s="114">
        <f>Q95+'2012'!Q96</f>
        <v>0</v>
      </c>
      <c r="R96" s="114">
        <f>R95+'2012'!R96</f>
        <v>0</v>
      </c>
      <c r="S96" s="114">
        <f>S95+'2012'!S96</f>
        <v>0</v>
      </c>
      <c r="T96" s="116"/>
    </row>
    <row r="97" spans="1:20" ht="12.75" customHeight="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247.28</v>
      </c>
      <c r="F97" s="95">
        <v>4.7699999999999996</v>
      </c>
      <c r="G97" s="95">
        <v>15</v>
      </c>
      <c r="H97" s="97">
        <v>1179.53</v>
      </c>
      <c r="I97" s="182">
        <v>3709.2</v>
      </c>
      <c r="J97" s="102">
        <f>(E97*F97)</f>
        <v>1179.5255999999999</v>
      </c>
      <c r="K97" s="102">
        <f>(E97*G97)</f>
        <v>3709.2</v>
      </c>
      <c r="L97" s="96">
        <f>SUM(J97,K97)</f>
        <v>4888.7255999999998</v>
      </c>
      <c r="M97" s="103">
        <f>SUM(J97-H97)</f>
        <v>-4.400000000032378E-3</v>
      </c>
      <c r="N97" s="103">
        <f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71"/>
      <c r="B98" s="260"/>
      <c r="C98" s="264"/>
      <c r="D98" s="118" t="s">
        <v>9</v>
      </c>
      <c r="E98" s="120">
        <v>223.6</v>
      </c>
      <c r="F98" s="95">
        <v>4.7699999999999996</v>
      </c>
      <c r="G98" s="95">
        <v>15</v>
      </c>
      <c r="H98" s="97">
        <v>1066.57</v>
      </c>
      <c r="I98" s="182">
        <v>3354</v>
      </c>
      <c r="J98" s="102">
        <f>(E98*F98)</f>
        <v>1066.5719999999999</v>
      </c>
      <c r="K98" s="102">
        <f t="shared" ref="K98:K99" si="81">(E98*G98)</f>
        <v>3354</v>
      </c>
      <c r="L98" s="96">
        <f>SUM(J98,K98)</f>
        <v>4420.5720000000001</v>
      </c>
      <c r="M98" s="103">
        <f t="shared" ref="M98:M99" si="82">SUM(J98-H98)</f>
        <v>1.9999999999527063E-3</v>
      </c>
      <c r="N98" s="103">
        <f t="shared" ref="N98:N99" si="83">SUM(K98-I98)</f>
        <v>0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71"/>
      <c r="B99" s="260"/>
      <c r="C99" s="264"/>
      <c r="D99" s="118" t="s">
        <v>10</v>
      </c>
      <c r="E99" s="120">
        <v>252.3</v>
      </c>
      <c r="F99" s="95">
        <v>4.7699999999999996</v>
      </c>
      <c r="G99" s="95">
        <v>15</v>
      </c>
      <c r="H99" s="97">
        <v>1203.47</v>
      </c>
      <c r="I99" s="182">
        <v>3784.5</v>
      </c>
      <c r="J99" s="102">
        <f>(E99*F99)</f>
        <v>1203.471</v>
      </c>
      <c r="K99" s="102">
        <f t="shared" si="81"/>
        <v>3784.5</v>
      </c>
      <c r="L99" s="96">
        <f>SUM(J99,K99)</f>
        <v>4987.9709999999995</v>
      </c>
      <c r="M99" s="103">
        <f t="shared" si="82"/>
        <v>9.9999999997635314E-4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71"/>
      <c r="B100" s="260"/>
      <c r="C100" s="264"/>
      <c r="D100" s="105" t="s">
        <v>52</v>
      </c>
      <c r="E100" s="106">
        <f>SUM(E97,E98,E99)</f>
        <v>723.18000000000006</v>
      </c>
      <c r="F100" s="106"/>
      <c r="G100" s="106"/>
      <c r="H100" s="107">
        <f>SUM(H97:H99)</f>
        <v>3449.5699999999997</v>
      </c>
      <c r="I100" s="107">
        <f>SUM(I97:I99)</f>
        <v>10847.7</v>
      </c>
      <c r="J100" s="106">
        <f t="shared" ref="J100:S100" si="84">SUM(J97,J98,J99)</f>
        <v>3449.5686000000001</v>
      </c>
      <c r="K100" s="106">
        <f t="shared" si="84"/>
        <v>10847.7</v>
      </c>
      <c r="L100" s="106">
        <f t="shared" si="84"/>
        <v>14297.268599999999</v>
      </c>
      <c r="M100" s="106">
        <f t="shared" si="84"/>
        <v>-1.4000000001033186E-3</v>
      </c>
      <c r="N100" s="106">
        <f t="shared" si="84"/>
        <v>0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71"/>
      <c r="B101" s="260"/>
      <c r="C101" s="264"/>
      <c r="D101" s="118" t="s">
        <v>11</v>
      </c>
      <c r="E101" s="119">
        <v>275.48</v>
      </c>
      <c r="F101" s="95">
        <v>4.7699999999999996</v>
      </c>
      <c r="G101" s="95">
        <v>15</v>
      </c>
      <c r="H101" s="97">
        <v>1314.04</v>
      </c>
      <c r="I101" s="182">
        <v>4132.2</v>
      </c>
      <c r="J101" s="102">
        <f>(E101*F101)</f>
        <v>1314.0396000000001</v>
      </c>
      <c r="K101" s="102">
        <f>(E101*G101)</f>
        <v>4132.2000000000007</v>
      </c>
      <c r="L101" s="96">
        <f>SUM(J101,K101)</f>
        <v>5446.2396000000008</v>
      </c>
      <c r="M101" s="103">
        <f>SUM(J101-H101)</f>
        <v>-3.9999999989959178E-4</v>
      </c>
      <c r="N101" s="103">
        <f>SUM(K101-I101)</f>
        <v>9.0949470177292824E-13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71"/>
      <c r="B102" s="260"/>
      <c r="C102" s="264"/>
      <c r="D102" s="118" t="s">
        <v>12</v>
      </c>
      <c r="E102" s="119">
        <v>281.8</v>
      </c>
      <c r="F102" s="95">
        <v>4.7699999999999996</v>
      </c>
      <c r="G102" s="95">
        <v>15</v>
      </c>
      <c r="H102" s="97">
        <v>1344.19</v>
      </c>
      <c r="I102" s="182">
        <v>4227</v>
      </c>
      <c r="J102" s="102">
        <f>(E102*F102)</f>
        <v>1344.1859999999999</v>
      </c>
      <c r="K102" s="102">
        <f t="shared" ref="K102:K103" si="85">(E102*G102)</f>
        <v>4227</v>
      </c>
      <c r="L102" s="96">
        <f>SUM(J102,K102)</f>
        <v>5571.1859999999997</v>
      </c>
      <c r="M102" s="103">
        <f t="shared" ref="M102:M103" si="86">SUM(J102-H102)</f>
        <v>-4.0000000001327862E-3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71"/>
      <c r="B103" s="260"/>
      <c r="C103" s="264"/>
      <c r="D103" s="118" t="s">
        <v>13</v>
      </c>
      <c r="E103" s="119">
        <v>284.39999999999998</v>
      </c>
      <c r="F103" s="95">
        <v>4.7699999999999996</v>
      </c>
      <c r="G103" s="95">
        <v>15</v>
      </c>
      <c r="H103" s="97">
        <v>1356.59</v>
      </c>
      <c r="I103" s="182">
        <v>4266</v>
      </c>
      <c r="J103" s="102">
        <f>(E103*F103)</f>
        <v>1356.5879999999997</v>
      </c>
      <c r="K103" s="102">
        <f t="shared" si="85"/>
        <v>4266</v>
      </c>
      <c r="L103" s="96">
        <f>SUM(J103,K103)</f>
        <v>5622.5879999999997</v>
      </c>
      <c r="M103" s="103">
        <f t="shared" si="86"/>
        <v>-2.00000000018008E-3</v>
      </c>
      <c r="N103" s="103">
        <f t="shared" si="87"/>
        <v>0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71"/>
      <c r="B104" s="260"/>
      <c r="C104" s="264"/>
      <c r="D104" s="105" t="s">
        <v>53</v>
      </c>
      <c r="E104" s="106">
        <f>SUM(E101,E102,E103)</f>
        <v>841.68</v>
      </c>
      <c r="F104" s="106"/>
      <c r="G104" s="106"/>
      <c r="H104" s="107">
        <f>SUM(H101:H103)</f>
        <v>4014.8199999999997</v>
      </c>
      <c r="I104" s="107">
        <f>SUM(I101:I103)</f>
        <v>12625.2</v>
      </c>
      <c r="J104" s="106">
        <f t="shared" ref="J104:S104" si="88">SUM(J101,J102,J103)</f>
        <v>4014.8135999999995</v>
      </c>
      <c r="K104" s="106">
        <f t="shared" si="88"/>
        <v>12625.2</v>
      </c>
      <c r="L104" s="106">
        <f t="shared" si="88"/>
        <v>16640.013599999998</v>
      </c>
      <c r="M104" s="106">
        <f t="shared" si="88"/>
        <v>-6.400000000212458E-3</v>
      </c>
      <c r="N104" s="106">
        <f t="shared" si="88"/>
        <v>9.0949470177292824E-13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71"/>
      <c r="B105" s="260"/>
      <c r="C105" s="264"/>
      <c r="D105" s="118" t="s">
        <v>14</v>
      </c>
      <c r="E105" s="119">
        <v>328.58</v>
      </c>
      <c r="F105" s="95">
        <v>4.7699999999999996</v>
      </c>
      <c r="G105" s="95">
        <v>15</v>
      </c>
      <c r="H105" s="97">
        <v>1567.33</v>
      </c>
      <c r="I105" s="182">
        <v>4928.7</v>
      </c>
      <c r="J105" s="102">
        <f>(E105*F105)</f>
        <v>1567.3265999999999</v>
      </c>
      <c r="K105" s="102">
        <f>(E105*G105)</f>
        <v>4928.7</v>
      </c>
      <c r="L105" s="96">
        <f>SUM(J105,K105)</f>
        <v>6496.0265999999992</v>
      </c>
      <c r="M105" s="103">
        <f>SUM(J105-H105)</f>
        <v>-3.4000000000560249E-3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71"/>
      <c r="B106" s="260"/>
      <c r="C106" s="264"/>
      <c r="D106" s="118" t="s">
        <v>15</v>
      </c>
      <c r="E106" s="119">
        <v>315.60000000000002</v>
      </c>
      <c r="F106" s="95">
        <v>4.7699999999999996</v>
      </c>
      <c r="G106" s="95">
        <v>15</v>
      </c>
      <c r="H106" s="97">
        <v>1505.41</v>
      </c>
      <c r="I106" s="97">
        <v>4734</v>
      </c>
      <c r="J106" s="102">
        <f>(E106*F106)</f>
        <v>1505.412</v>
      </c>
      <c r="K106" s="102">
        <f t="shared" ref="K106:K107" si="89">(E106*G106)</f>
        <v>4734</v>
      </c>
      <c r="L106" s="96">
        <f>SUM(J106,K106)</f>
        <v>6239.4120000000003</v>
      </c>
      <c r="M106" s="103">
        <f t="shared" ref="M106:M107" si="90">SUM(J106-H106)</f>
        <v>1.9999999999527063E-3</v>
      </c>
      <c r="N106" s="103">
        <f t="shared" ref="N106:N107" si="91">SUM(K106-I106)</f>
        <v>0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71"/>
      <c r="B107" s="260"/>
      <c r="C107" s="264"/>
      <c r="D107" s="118" t="s">
        <v>16</v>
      </c>
      <c r="E107" s="120">
        <v>316.7</v>
      </c>
      <c r="F107" s="95">
        <v>4.7699999999999996</v>
      </c>
      <c r="G107" s="95">
        <v>15</v>
      </c>
      <c r="H107" s="97">
        <v>1510.66</v>
      </c>
      <c r="I107" s="182">
        <v>4750.5</v>
      </c>
      <c r="J107" s="102">
        <f>(E107*F107)</f>
        <v>1510.6589999999999</v>
      </c>
      <c r="K107" s="102">
        <f t="shared" si="89"/>
        <v>4750.5</v>
      </c>
      <c r="L107" s="96">
        <f>SUM(J107,K107)</f>
        <v>6261.1589999999997</v>
      </c>
      <c r="M107" s="103">
        <f t="shared" si="90"/>
        <v>-1.0000000002037268E-3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71"/>
      <c r="B108" s="260"/>
      <c r="C108" s="264"/>
      <c r="D108" s="105" t="s">
        <v>54</v>
      </c>
      <c r="E108" s="106">
        <f>SUM(E105,E106,E107)</f>
        <v>960.88000000000011</v>
      </c>
      <c r="F108" s="106"/>
      <c r="G108" s="106"/>
      <c r="H108" s="107">
        <f>SUM(H105:H107)</f>
        <v>4583.3999999999996</v>
      </c>
      <c r="I108" s="107">
        <f>SUM(I105:I107)</f>
        <v>14413.2</v>
      </c>
      <c r="J108" s="106">
        <f t="shared" ref="J108:S108" si="92">SUM(J105,J106,J107)</f>
        <v>4583.3975999999993</v>
      </c>
      <c r="K108" s="106">
        <f t="shared" si="92"/>
        <v>14413.2</v>
      </c>
      <c r="L108" s="106">
        <f t="shared" si="92"/>
        <v>18996.597600000001</v>
      </c>
      <c r="M108" s="106">
        <f t="shared" si="92"/>
        <v>-2.4000000003070454E-3</v>
      </c>
      <c r="N108" s="106">
        <f t="shared" si="92"/>
        <v>0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71"/>
      <c r="B109" s="260"/>
      <c r="C109" s="264"/>
      <c r="D109" s="118" t="s">
        <v>17</v>
      </c>
      <c r="E109" s="119">
        <v>310.22000000000003</v>
      </c>
      <c r="F109" s="95">
        <v>4.7699999999999996</v>
      </c>
      <c r="G109" s="95">
        <v>15</v>
      </c>
      <c r="H109" s="97">
        <v>1479.75</v>
      </c>
      <c r="I109" s="182">
        <v>4653.3</v>
      </c>
      <c r="J109" s="102">
        <f>(E109*F109)</f>
        <v>1479.7493999999999</v>
      </c>
      <c r="K109" s="102">
        <f>(E109*G109)</f>
        <v>4653.3</v>
      </c>
      <c r="L109" s="96">
        <f>SUM(J109,K109)</f>
        <v>6133.0493999999999</v>
      </c>
      <c r="M109" s="103">
        <f>SUM(J109-H109)</f>
        <v>-6.0000000007676135E-4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71"/>
      <c r="B110" s="260"/>
      <c r="C110" s="264"/>
      <c r="D110" s="118" t="s">
        <v>18</v>
      </c>
      <c r="E110" s="119">
        <v>286.44</v>
      </c>
      <c r="F110" s="95">
        <v>4.7699999999999996</v>
      </c>
      <c r="G110" s="95">
        <v>15</v>
      </c>
      <c r="H110" s="97">
        <v>1366.32</v>
      </c>
      <c r="I110" s="182">
        <v>4296.6000000000004</v>
      </c>
      <c r="J110" s="102">
        <f>(E110*F110)</f>
        <v>1366.3187999999998</v>
      </c>
      <c r="K110" s="102">
        <f t="shared" ref="K110:K111" si="93">(E110*G110)</f>
        <v>4296.6000000000004</v>
      </c>
      <c r="L110" s="96">
        <f>SUM(J110,K110)</f>
        <v>5662.9188000000004</v>
      </c>
      <c r="M110" s="103">
        <f t="shared" ref="M110:M111" si="94">SUM(J110-H110)</f>
        <v>-1.2000000001535227E-3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72"/>
      <c r="B111" s="266"/>
      <c r="C111" s="265"/>
      <c r="D111" s="118" t="s">
        <v>19</v>
      </c>
      <c r="E111" s="120">
        <v>254.94</v>
      </c>
      <c r="F111" s="95">
        <v>4.7699999999999996</v>
      </c>
      <c r="G111" s="95">
        <v>15</v>
      </c>
      <c r="H111" s="97">
        <v>1216.06</v>
      </c>
      <c r="I111" s="182">
        <v>3824.1</v>
      </c>
      <c r="J111" s="102">
        <f>(E111*F111)</f>
        <v>1216.0637999999999</v>
      </c>
      <c r="K111" s="102">
        <f t="shared" si="93"/>
        <v>3824.1</v>
      </c>
      <c r="L111" s="96">
        <f>SUM(J111,K111)</f>
        <v>5040.1638000000003</v>
      </c>
      <c r="M111" s="103">
        <f t="shared" si="94"/>
        <v>3.7999999999556167E-3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851.60000000000014</v>
      </c>
      <c r="F112" s="106"/>
      <c r="G112" s="106"/>
      <c r="H112" s="107">
        <f>SUM(H109:H111)</f>
        <v>4062.1299999999997</v>
      </c>
      <c r="I112" s="107">
        <f>SUM(I109:I111)</f>
        <v>12774.000000000002</v>
      </c>
      <c r="J112" s="106">
        <f t="shared" ref="J112:S112" si="96">SUM(J109,J110,J111)</f>
        <v>4062.1319999999996</v>
      </c>
      <c r="K112" s="106">
        <f t="shared" si="96"/>
        <v>12774.000000000002</v>
      </c>
      <c r="L112" s="106">
        <f t="shared" si="96"/>
        <v>16836.131999999998</v>
      </c>
      <c r="M112" s="106">
        <f t="shared" si="96"/>
        <v>1.9999999997253326E-3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8">
        <f>SUM(E112,E108,E104,E100)</f>
        <v>3377.34</v>
      </c>
      <c r="F113" s="137"/>
      <c r="G113" s="137"/>
      <c r="H113" s="138">
        <f>SUM(H112,H108,H104,H100)</f>
        <v>16109.919999999998</v>
      </c>
      <c r="I113" s="138">
        <f>SUM(I112,I108,I104,I100)</f>
        <v>50660.100000000006</v>
      </c>
      <c r="J113" s="137">
        <f t="shared" ref="J113:S113" si="97">SUM(J100+J104+J108+J112)</f>
        <v>16109.9118</v>
      </c>
      <c r="K113" s="137">
        <f t="shared" si="97"/>
        <v>50660.100000000006</v>
      </c>
      <c r="L113" s="137">
        <f t="shared" si="97"/>
        <v>66770.011799999993</v>
      </c>
      <c r="M113" s="137">
        <f t="shared" si="97"/>
        <v>-8.2000000008974894E-3</v>
      </c>
      <c r="N113" s="137">
        <f t="shared" si="97"/>
        <v>9.0949470177292824E-13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E113+'2012'!E114</f>
        <v>9031.52</v>
      </c>
      <c r="F114" s="114"/>
      <c r="G114" s="114"/>
      <c r="H114" s="114">
        <f>H113+'2012'!H114</f>
        <v>43080.38</v>
      </c>
      <c r="I114" s="114">
        <f>I113+'2012'!I114</f>
        <v>86102.040000000008</v>
      </c>
      <c r="J114" s="114">
        <f>J113+'2012'!J114</f>
        <v>43080.350399999996</v>
      </c>
      <c r="K114" s="114">
        <f>K113+'2012'!K114</f>
        <v>86102.040000000008</v>
      </c>
      <c r="L114" s="114">
        <f>L113+'2012'!L114</f>
        <v>129182.39039999999</v>
      </c>
      <c r="M114" s="114">
        <f>M113+'2012'!M114</f>
        <v>-2.9600000002801607E-2</v>
      </c>
      <c r="N114" s="114">
        <f>N113+'2012'!N114</f>
        <v>1.2505552149377763E-12</v>
      </c>
      <c r="O114" s="114">
        <f>O113+'2012'!O114</f>
        <v>0</v>
      </c>
      <c r="P114" s="114">
        <f>P113+'2012'!P114</f>
        <v>0</v>
      </c>
      <c r="Q114" s="114">
        <f>Q113+'2012'!Q114</f>
        <v>0</v>
      </c>
      <c r="R114" s="114">
        <f>R113+'2012'!R114</f>
        <v>0</v>
      </c>
      <c r="S114" s="114">
        <f>S113+'2012'!S114</f>
        <v>0</v>
      </c>
      <c r="T114" s="116"/>
    </row>
    <row r="115" spans="1:20" ht="12.75" customHeight="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1022.02</v>
      </c>
      <c r="F115" s="95">
        <v>4.7699999999999996</v>
      </c>
      <c r="G115" s="95">
        <v>15</v>
      </c>
      <c r="H115" s="97"/>
      <c r="I115" s="97"/>
      <c r="J115" s="102">
        <f>(E115*F115)</f>
        <v>4875.0353999999998</v>
      </c>
      <c r="K115" s="102">
        <f>(E115*G115)</f>
        <v>15330.3</v>
      </c>
      <c r="L115" s="96">
        <f>SUM(J115,K115)</f>
        <v>20205.3354</v>
      </c>
      <c r="M115" s="103">
        <f>SUM(J115-H115)</f>
        <v>4875.0353999999998</v>
      </c>
      <c r="N115" s="103">
        <f>SUM(K115-I115)</f>
        <v>15330.3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71"/>
      <c r="B116" s="260"/>
      <c r="C116" s="264"/>
      <c r="D116" s="118" t="s">
        <v>9</v>
      </c>
      <c r="E116" s="120">
        <v>862.64</v>
      </c>
      <c r="F116" s="95">
        <v>4.7699999999999996</v>
      </c>
      <c r="G116" s="95">
        <v>15</v>
      </c>
      <c r="H116" s="97"/>
      <c r="I116" s="97"/>
      <c r="J116" s="102">
        <f>(E116*F116)</f>
        <v>4114.7927999999993</v>
      </c>
      <c r="K116" s="102">
        <f t="shared" ref="K116:K117" si="98">(E116*G116)</f>
        <v>12939.6</v>
      </c>
      <c r="L116" s="96">
        <f>SUM(J116,K116)</f>
        <v>17054.392800000001</v>
      </c>
      <c r="M116" s="103">
        <f t="shared" ref="M116:M117" si="99">SUM(J116-H116)</f>
        <v>4114.7927999999993</v>
      </c>
      <c r="N116" s="103">
        <f t="shared" ref="N116:N117" si="100">SUM(K116-I116)</f>
        <v>12939.6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71"/>
      <c r="B117" s="260"/>
      <c r="C117" s="264"/>
      <c r="D117" s="118" t="s">
        <v>10</v>
      </c>
      <c r="E117" s="120">
        <v>973.4</v>
      </c>
      <c r="F117" s="95">
        <v>4.7699999999999996</v>
      </c>
      <c r="G117" s="95">
        <v>15</v>
      </c>
      <c r="H117" s="97"/>
      <c r="I117" s="97"/>
      <c r="J117" s="102">
        <f>(E117*F117)</f>
        <v>4643.1179999999995</v>
      </c>
      <c r="K117" s="102">
        <f t="shared" si="98"/>
        <v>14601</v>
      </c>
      <c r="L117" s="96">
        <f>SUM(J117,K117)</f>
        <v>19244.117999999999</v>
      </c>
      <c r="M117" s="103">
        <f t="shared" si="99"/>
        <v>4643.1179999999995</v>
      </c>
      <c r="N117" s="103">
        <f t="shared" si="100"/>
        <v>14601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71"/>
      <c r="B118" s="260"/>
      <c r="C118" s="264"/>
      <c r="D118" s="105" t="s">
        <v>52</v>
      </c>
      <c r="E118" s="106">
        <f>SUM(E115,E116,E117)</f>
        <v>2858.06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S118" si="101">SUM(J115,J116,J117)</f>
        <v>13632.946199999998</v>
      </c>
      <c r="K118" s="106">
        <f t="shared" si="101"/>
        <v>42870.9</v>
      </c>
      <c r="L118" s="106">
        <f t="shared" si="101"/>
        <v>56503.8462</v>
      </c>
      <c r="M118" s="106">
        <f t="shared" si="101"/>
        <v>13632.946199999998</v>
      </c>
      <c r="N118" s="106">
        <f t="shared" si="101"/>
        <v>42870.9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71"/>
      <c r="B119" s="260"/>
      <c r="C119" s="264"/>
      <c r="D119" s="118" t="s">
        <v>11</v>
      </c>
      <c r="E119" s="119">
        <v>1121.26</v>
      </c>
      <c r="F119" s="95">
        <v>4.7699999999999996</v>
      </c>
      <c r="G119" s="95">
        <v>15</v>
      </c>
      <c r="H119" s="97"/>
      <c r="I119" s="97"/>
      <c r="J119" s="102">
        <f>(E119*F119)</f>
        <v>5348.4101999999993</v>
      </c>
      <c r="K119" s="102">
        <f>(E119*G119)</f>
        <v>16818.900000000001</v>
      </c>
      <c r="L119" s="96">
        <f>SUM(J119,K119)</f>
        <v>22167.3102</v>
      </c>
      <c r="M119" s="103">
        <f>SUM(J119-H119)</f>
        <v>5348.4101999999993</v>
      </c>
      <c r="N119" s="103">
        <f t="shared" ref="M119:N121" si="102">SUM(K119-P119)</f>
        <v>16818.900000000001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71"/>
      <c r="B120" s="260"/>
      <c r="C120" s="264"/>
      <c r="D120" s="118" t="s">
        <v>12</v>
      </c>
      <c r="E120" s="119">
        <v>1063.5</v>
      </c>
      <c r="F120" s="95">
        <v>4.7699999999999996</v>
      </c>
      <c r="G120" s="95">
        <v>15</v>
      </c>
      <c r="H120" s="97"/>
      <c r="I120" s="97"/>
      <c r="J120" s="102">
        <f>(E120*F120)</f>
        <v>5072.8949999999995</v>
      </c>
      <c r="K120" s="102">
        <f t="shared" ref="K120:K121" si="103">(E120*G120)</f>
        <v>15952.5</v>
      </c>
      <c r="L120" s="96">
        <f>SUM(J120,K120)</f>
        <v>21025.395</v>
      </c>
      <c r="M120" s="103">
        <f t="shared" si="102"/>
        <v>5072.8949999999995</v>
      </c>
      <c r="N120" s="103">
        <f t="shared" si="102"/>
        <v>15952.5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71"/>
      <c r="B121" s="260"/>
      <c r="C121" s="264"/>
      <c r="D121" s="118" t="s">
        <v>13</v>
      </c>
      <c r="E121" s="119">
        <v>931.02</v>
      </c>
      <c r="F121" s="95">
        <v>4.7699999999999996</v>
      </c>
      <c r="G121" s="95">
        <v>15</v>
      </c>
      <c r="H121" s="97"/>
      <c r="I121" s="97"/>
      <c r="J121" s="102">
        <f>(E121*F121)</f>
        <v>4440.9653999999991</v>
      </c>
      <c r="K121" s="102">
        <f t="shared" si="103"/>
        <v>13965.3</v>
      </c>
      <c r="L121" s="96">
        <f>SUM(J121,K121)</f>
        <v>18406.265399999997</v>
      </c>
      <c r="M121" s="103">
        <f t="shared" si="102"/>
        <v>4440.9653999999991</v>
      </c>
      <c r="N121" s="103">
        <f t="shared" si="102"/>
        <v>13965.3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71"/>
      <c r="B122" s="260"/>
      <c r="C122" s="264"/>
      <c r="D122" s="105" t="s">
        <v>53</v>
      </c>
      <c r="E122" s="106">
        <f>SUM(E119,E120,E121)</f>
        <v>3115.78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S122" si="104">SUM(J119,J120,J121)</f>
        <v>14862.270599999998</v>
      </c>
      <c r="K122" s="106">
        <f t="shared" si="104"/>
        <v>46736.7</v>
      </c>
      <c r="L122" s="106">
        <f t="shared" si="104"/>
        <v>61598.970599999993</v>
      </c>
      <c r="M122" s="106">
        <f t="shared" si="104"/>
        <v>14862.270599999998</v>
      </c>
      <c r="N122" s="106">
        <f t="shared" si="104"/>
        <v>46736.7</v>
      </c>
      <c r="O122" s="106">
        <f t="shared" si="104"/>
        <v>0</v>
      </c>
      <c r="P122" s="106">
        <f t="shared" si="104"/>
        <v>0</v>
      </c>
      <c r="Q122" s="106">
        <f t="shared" si="104"/>
        <v>0</v>
      </c>
      <c r="R122" s="106">
        <f t="shared" si="104"/>
        <v>0</v>
      </c>
      <c r="S122" s="106">
        <f t="shared" si="104"/>
        <v>0</v>
      </c>
      <c r="T122" s="108"/>
    </row>
    <row r="123" spans="1:20" ht="12.75" customHeight="1" x14ac:dyDescent="0.2">
      <c r="A123" s="271"/>
      <c r="B123" s="260"/>
      <c r="C123" s="264"/>
      <c r="D123" s="118" t="s">
        <v>14</v>
      </c>
      <c r="E123" s="119">
        <v>1114.6199999999999</v>
      </c>
      <c r="F123" s="95">
        <v>4.7699999999999996</v>
      </c>
      <c r="G123" s="95">
        <v>15</v>
      </c>
      <c r="H123" s="97"/>
      <c r="I123" s="97"/>
      <c r="J123" s="102">
        <f>(E123*F123)</f>
        <v>5316.7373999999991</v>
      </c>
      <c r="K123" s="102">
        <f>(E123*G123)</f>
        <v>16719.3</v>
      </c>
      <c r="L123" s="96">
        <f>SUM(J123,K123)</f>
        <v>22036.037399999997</v>
      </c>
      <c r="M123" s="103">
        <f t="shared" ref="M123:N125" si="105">SUM(J123-O123)</f>
        <v>5316.7373999999991</v>
      </c>
      <c r="N123" s="103">
        <f t="shared" si="105"/>
        <v>16719.3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71"/>
      <c r="B124" s="260"/>
      <c r="C124" s="264"/>
      <c r="D124" s="118" t="s">
        <v>15</v>
      </c>
      <c r="E124" s="119">
        <v>1107.3399999999999</v>
      </c>
      <c r="F124" s="95">
        <v>4.7699999999999996</v>
      </c>
      <c r="G124" s="95">
        <v>15</v>
      </c>
      <c r="H124" s="97"/>
      <c r="I124" s="97"/>
      <c r="J124" s="102">
        <f>(E124*F124)</f>
        <v>5282.0117999999993</v>
      </c>
      <c r="K124" s="102">
        <f t="shared" ref="K124:K125" si="106">(E124*G124)</f>
        <v>16610.099999999999</v>
      </c>
      <c r="L124" s="96">
        <f>SUM(J124,K124)</f>
        <v>21892.111799999999</v>
      </c>
      <c r="M124" s="103">
        <f t="shared" si="105"/>
        <v>5282.0117999999993</v>
      </c>
      <c r="N124" s="103">
        <f t="shared" si="105"/>
        <v>16610.099999999999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71"/>
      <c r="B125" s="260"/>
      <c r="C125" s="264"/>
      <c r="D125" s="118" t="s">
        <v>16</v>
      </c>
      <c r="E125" s="120">
        <v>1003.42</v>
      </c>
      <c r="F125" s="95">
        <v>4.7699999999999996</v>
      </c>
      <c r="G125" s="95">
        <v>15</v>
      </c>
      <c r="H125" s="97"/>
      <c r="I125" s="97"/>
      <c r="J125" s="102">
        <f>(E125*F125)</f>
        <v>4786.3133999999991</v>
      </c>
      <c r="K125" s="102">
        <f t="shared" si="106"/>
        <v>15051.3</v>
      </c>
      <c r="L125" s="96">
        <f>SUM(J125,K125)</f>
        <v>19837.613399999998</v>
      </c>
      <c r="M125" s="103">
        <f t="shared" si="105"/>
        <v>4786.3133999999991</v>
      </c>
      <c r="N125" s="103">
        <f t="shared" si="105"/>
        <v>15051.3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71"/>
      <c r="B126" s="260"/>
      <c r="C126" s="264"/>
      <c r="D126" s="105" t="s">
        <v>54</v>
      </c>
      <c r="E126" s="106">
        <f>SUM(E123,E124,E125)</f>
        <v>3225.38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S126" si="107">SUM(J123,J124,J125)</f>
        <v>15385.062599999997</v>
      </c>
      <c r="K126" s="106">
        <f t="shared" si="107"/>
        <v>48380.7</v>
      </c>
      <c r="L126" s="106">
        <f t="shared" si="107"/>
        <v>63765.762600000002</v>
      </c>
      <c r="M126" s="106">
        <f t="shared" si="107"/>
        <v>15385.062599999997</v>
      </c>
      <c r="N126" s="106">
        <f t="shared" si="107"/>
        <v>48380.7</v>
      </c>
      <c r="O126" s="106">
        <f t="shared" si="107"/>
        <v>0</v>
      </c>
      <c r="P126" s="106">
        <f t="shared" si="107"/>
        <v>0</v>
      </c>
      <c r="Q126" s="106">
        <f t="shared" si="107"/>
        <v>0</v>
      </c>
      <c r="R126" s="106">
        <f t="shared" si="107"/>
        <v>0</v>
      </c>
      <c r="S126" s="106">
        <f t="shared" si="107"/>
        <v>0</v>
      </c>
      <c r="T126" s="108"/>
    </row>
    <row r="127" spans="1:20" ht="12.75" customHeight="1" x14ac:dyDescent="0.2">
      <c r="A127" s="271"/>
      <c r="B127" s="260"/>
      <c r="C127" s="264"/>
      <c r="D127" s="118" t="s">
        <v>17</v>
      </c>
      <c r="E127" s="119">
        <v>1170.9000000000001</v>
      </c>
      <c r="F127" s="95">
        <v>4.7699999999999996</v>
      </c>
      <c r="G127" s="95">
        <v>15</v>
      </c>
      <c r="H127" s="97"/>
      <c r="I127" s="97"/>
      <c r="J127" s="102">
        <f>(E127*F127)</f>
        <v>5585.1930000000002</v>
      </c>
      <c r="K127" s="102">
        <f>(E127*G127)</f>
        <v>17563.5</v>
      </c>
      <c r="L127" s="96">
        <f>SUM(J127,K127)</f>
        <v>23148.692999999999</v>
      </c>
      <c r="M127" s="103">
        <f t="shared" ref="M127:N129" si="108">SUM(J127-O127)</f>
        <v>5585.1930000000002</v>
      </c>
      <c r="N127" s="103">
        <f t="shared" si="108"/>
        <v>17563.5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71"/>
      <c r="B128" s="260"/>
      <c r="C128" s="264"/>
      <c r="D128" s="118" t="s">
        <v>18</v>
      </c>
      <c r="E128" s="119">
        <v>1107.08</v>
      </c>
      <c r="F128" s="95">
        <v>4.7699999999999996</v>
      </c>
      <c r="G128" s="95">
        <v>15</v>
      </c>
      <c r="H128" s="97"/>
      <c r="I128" s="97"/>
      <c r="J128" s="102">
        <f>(E128*F128)</f>
        <v>5280.7715999999991</v>
      </c>
      <c r="K128" s="102">
        <f t="shared" ref="K128:K129" si="109">(E128*G128)</f>
        <v>16606.199999999997</v>
      </c>
      <c r="L128" s="96">
        <f>SUM(J128,K128)</f>
        <v>21886.971599999997</v>
      </c>
      <c r="M128" s="103">
        <f t="shared" si="108"/>
        <v>5280.7715999999991</v>
      </c>
      <c r="N128" s="103">
        <f t="shared" si="108"/>
        <v>16606.199999999997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72"/>
      <c r="B129" s="266"/>
      <c r="C129" s="265"/>
      <c r="D129" s="118" t="s">
        <v>19</v>
      </c>
      <c r="E129" s="120">
        <v>1044.5</v>
      </c>
      <c r="F129" s="95">
        <v>4.7699999999999996</v>
      </c>
      <c r="G129" s="95">
        <v>15</v>
      </c>
      <c r="H129" s="97"/>
      <c r="I129" s="97"/>
      <c r="J129" s="102">
        <f>(E129*F129)</f>
        <v>4982.2649999999994</v>
      </c>
      <c r="K129" s="102">
        <f t="shared" si="109"/>
        <v>15667.5</v>
      </c>
      <c r="L129" s="96">
        <f>SUM(J129,K129)</f>
        <v>20649.764999999999</v>
      </c>
      <c r="M129" s="103">
        <f t="shared" si="108"/>
        <v>4982.2649999999994</v>
      </c>
      <c r="N129" s="103">
        <f t="shared" si="108"/>
        <v>15667.5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3322.48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S130" si="110">SUM(J127,J128,J129)</f>
        <v>15848.229599999999</v>
      </c>
      <c r="K130" s="106">
        <f t="shared" si="110"/>
        <v>49837.2</v>
      </c>
      <c r="L130" s="106">
        <f t="shared" si="110"/>
        <v>65685.429600000003</v>
      </c>
      <c r="M130" s="106">
        <f t="shared" si="110"/>
        <v>15848.229599999999</v>
      </c>
      <c r="N130" s="106">
        <f t="shared" si="110"/>
        <v>49837.2</v>
      </c>
      <c r="O130" s="106">
        <f t="shared" si="110"/>
        <v>0</v>
      </c>
      <c r="P130" s="106">
        <f t="shared" si="110"/>
        <v>0</v>
      </c>
      <c r="Q130" s="106">
        <f t="shared" si="110"/>
        <v>0</v>
      </c>
      <c r="R130" s="106">
        <f t="shared" si="110"/>
        <v>0</v>
      </c>
      <c r="S130" s="106">
        <f t="shared" si="110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12521.7</v>
      </c>
      <c r="F131" s="137"/>
      <c r="G131" s="137"/>
      <c r="H131" s="138">
        <f>SUM(H118+H122+H126+H130)</f>
        <v>0</v>
      </c>
      <c r="I131" s="134">
        <f>SUM(I118+I122+I126+I130)</f>
        <v>0</v>
      </c>
      <c r="J131" s="137">
        <f t="shared" ref="J131:S131" si="111">SUM(J118+J122+J126+J130)</f>
        <v>59728.508999999991</v>
      </c>
      <c r="K131" s="137">
        <f t="shared" si="111"/>
        <v>187825.5</v>
      </c>
      <c r="L131" s="137">
        <f t="shared" si="111"/>
        <v>247554.00899999999</v>
      </c>
      <c r="M131" s="137">
        <f t="shared" si="111"/>
        <v>59728.508999999991</v>
      </c>
      <c r="N131" s="137">
        <f t="shared" si="111"/>
        <v>187825.5</v>
      </c>
      <c r="O131" s="137">
        <f t="shared" si="111"/>
        <v>0</v>
      </c>
      <c r="P131" s="137">
        <f t="shared" si="111"/>
        <v>0</v>
      </c>
      <c r="Q131" s="137">
        <f t="shared" si="111"/>
        <v>0</v>
      </c>
      <c r="R131" s="137">
        <f t="shared" si="111"/>
        <v>0</v>
      </c>
      <c r="S131" s="137">
        <f t="shared" si="111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E131+'2012'!E132</f>
        <v>38356.86</v>
      </c>
      <c r="F132" s="114"/>
      <c r="G132" s="114"/>
      <c r="H132" s="114">
        <f>H131+'2012'!H132</f>
        <v>63005.020000000004</v>
      </c>
      <c r="I132" s="114">
        <f>I131+'2012'!I132</f>
        <v>39625.800000000003</v>
      </c>
      <c r="J132" s="114">
        <f>J131+'2012'!J132</f>
        <v>182962.22219999999</v>
      </c>
      <c r="K132" s="114">
        <f>K131+'2012'!K132</f>
        <v>341090.33999999997</v>
      </c>
      <c r="L132" s="114">
        <f>L131+'2012'!L132</f>
        <v>524052.56219999993</v>
      </c>
      <c r="M132" s="114">
        <f>M131+'2012'!M132</f>
        <v>119957.20219999999</v>
      </c>
      <c r="N132" s="114">
        <f>N131+'2012'!N132</f>
        <v>301464.53999999998</v>
      </c>
      <c r="O132" s="114">
        <f>O131+'2012'!O132</f>
        <v>0</v>
      </c>
      <c r="P132" s="114">
        <f>P131+'2012'!P132</f>
        <v>0</v>
      </c>
      <c r="Q132" s="114">
        <f>Q131+'2012'!Q132</f>
        <v>0</v>
      </c>
      <c r="R132" s="114">
        <f>R131+'2012'!R132</f>
        <v>0</v>
      </c>
      <c r="S132" s="114">
        <f>S131+'2012'!S132</f>
        <v>0</v>
      </c>
      <c r="T132" s="116"/>
    </row>
    <row r="133" spans="1:20" ht="12.75" customHeight="1" x14ac:dyDescent="0.2">
      <c r="A133" s="270">
        <v>8</v>
      </c>
      <c r="B133" s="259" t="s">
        <v>33</v>
      </c>
      <c r="C133" s="263" t="s">
        <v>28</v>
      </c>
      <c r="D133" s="118" t="s">
        <v>8</v>
      </c>
      <c r="E133" s="119">
        <v>42.26</v>
      </c>
      <c r="F133" s="95">
        <v>4.7699999999999996</v>
      </c>
      <c r="G133" s="95">
        <v>15</v>
      </c>
      <c r="H133" s="97">
        <v>201.58</v>
      </c>
      <c r="I133" s="182">
        <v>633.9</v>
      </c>
      <c r="J133" s="102">
        <f>(E133*F133)</f>
        <v>201.58019999999996</v>
      </c>
      <c r="K133" s="102">
        <f>(E133*G133)</f>
        <v>633.9</v>
      </c>
      <c r="L133" s="96">
        <f>SUM(J133,K133)</f>
        <v>835.48019999999997</v>
      </c>
      <c r="M133" s="103">
        <f>SUM(J133-H133)</f>
        <v>1.9999999994979589E-4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71"/>
      <c r="B134" s="260"/>
      <c r="C134" s="264"/>
      <c r="D134" s="118" t="s">
        <v>9</v>
      </c>
      <c r="E134" s="143">
        <v>41.66</v>
      </c>
      <c r="F134" s="95">
        <v>4.7699999999999996</v>
      </c>
      <c r="G134" s="95">
        <v>15</v>
      </c>
      <c r="H134" s="97">
        <v>198.72</v>
      </c>
      <c r="I134" s="182">
        <v>624.9</v>
      </c>
      <c r="J134" s="102">
        <f t="shared" ref="J134:J135" si="112">(E134*F134)</f>
        <v>198.71819999999997</v>
      </c>
      <c r="K134" s="102">
        <f t="shared" ref="K134:K135" si="113">(E134*G134)</f>
        <v>624.9</v>
      </c>
      <c r="L134" s="96">
        <f>SUM(J134,K134)</f>
        <v>823.61819999999989</v>
      </c>
      <c r="M134" s="103">
        <f t="shared" ref="M134:M135" si="114">SUM(J134-H134)</f>
        <v>-1.8000000000313321E-3</v>
      </c>
      <c r="N134" s="103">
        <f t="shared" ref="N134:N135" si="115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71"/>
      <c r="B135" s="260"/>
      <c r="C135" s="264"/>
      <c r="D135" s="118" t="s">
        <v>10</v>
      </c>
      <c r="E135" s="120">
        <v>169.84</v>
      </c>
      <c r="F135" s="95">
        <v>4.7699999999999996</v>
      </c>
      <c r="G135" s="95">
        <v>15</v>
      </c>
      <c r="H135" s="97">
        <v>810.14</v>
      </c>
      <c r="I135" s="182">
        <v>2547.6</v>
      </c>
      <c r="J135" s="102">
        <f t="shared" si="112"/>
        <v>810.13679999999999</v>
      </c>
      <c r="K135" s="102">
        <f t="shared" si="113"/>
        <v>2547.6</v>
      </c>
      <c r="L135" s="96">
        <f>SUM(J135,K135)</f>
        <v>3357.7367999999997</v>
      </c>
      <c r="M135" s="103">
        <f t="shared" si="114"/>
        <v>-3.1999999999925421E-3</v>
      </c>
      <c r="N135" s="103">
        <f t="shared" si="115"/>
        <v>0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71"/>
      <c r="B136" s="260"/>
      <c r="C136" s="264"/>
      <c r="D136" s="105" t="s">
        <v>52</v>
      </c>
      <c r="E136" s="106">
        <f>SUM(E133:E135)</f>
        <v>253.76</v>
      </c>
      <c r="F136" s="106"/>
      <c r="G136" s="106"/>
      <c r="H136" s="107">
        <f>SUM(H133:H135)</f>
        <v>1210.44</v>
      </c>
      <c r="I136" s="107">
        <f>SUM(I133:I135)</f>
        <v>3806.3999999999996</v>
      </c>
      <c r="J136" s="106">
        <f t="shared" ref="J136:S136" si="116">SUM(J133,J134,J135)</f>
        <v>1210.4351999999999</v>
      </c>
      <c r="K136" s="106">
        <f t="shared" si="116"/>
        <v>3806.3999999999996</v>
      </c>
      <c r="L136" s="106">
        <f t="shared" si="116"/>
        <v>5016.8351999999995</v>
      </c>
      <c r="M136" s="106">
        <f t="shared" si="116"/>
        <v>-4.8000000000740783E-3</v>
      </c>
      <c r="N136" s="106">
        <f t="shared" si="116"/>
        <v>0</v>
      </c>
      <c r="O136" s="106">
        <f t="shared" si="116"/>
        <v>0</v>
      </c>
      <c r="P136" s="106">
        <f t="shared" si="116"/>
        <v>0</v>
      </c>
      <c r="Q136" s="106">
        <f t="shared" si="116"/>
        <v>0</v>
      </c>
      <c r="R136" s="106">
        <f t="shared" si="116"/>
        <v>0</v>
      </c>
      <c r="S136" s="106">
        <f t="shared" si="116"/>
        <v>0</v>
      </c>
      <c r="T136" s="108"/>
    </row>
    <row r="137" spans="1:20" ht="12.75" customHeight="1" x14ac:dyDescent="0.2">
      <c r="A137" s="271"/>
      <c r="B137" s="260"/>
      <c r="C137" s="264"/>
      <c r="D137" s="118" t="s">
        <v>11</v>
      </c>
      <c r="E137" s="119">
        <v>60.98</v>
      </c>
      <c r="F137" s="95">
        <v>4.7699999999999996</v>
      </c>
      <c r="G137" s="95">
        <v>15</v>
      </c>
      <c r="H137" s="97">
        <v>290.87</v>
      </c>
      <c r="I137" s="182">
        <v>914.7</v>
      </c>
      <c r="J137" s="102">
        <f>(E137*F137)</f>
        <v>290.87459999999999</v>
      </c>
      <c r="K137" s="102">
        <f>(E137*G137)</f>
        <v>914.69999999999993</v>
      </c>
      <c r="L137" s="96">
        <f>SUM(J137,K137)</f>
        <v>1205.5745999999999</v>
      </c>
      <c r="M137" s="103">
        <f>SUM(J137-H137)</f>
        <v>4.5999999999821739E-3</v>
      </c>
      <c r="N137" s="103">
        <f>SUM(K137-I137)</f>
        <v>-1.1368683772161603E-13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71"/>
      <c r="B138" s="260"/>
      <c r="C138" s="264"/>
      <c r="D138" s="118" t="s">
        <v>12</v>
      </c>
      <c r="E138" s="119">
        <v>59.9</v>
      </c>
      <c r="F138" s="95">
        <v>4.7699999999999996</v>
      </c>
      <c r="G138" s="95">
        <v>15</v>
      </c>
      <c r="H138" s="97">
        <v>285.72000000000003</v>
      </c>
      <c r="I138" s="182">
        <v>898.5</v>
      </c>
      <c r="J138" s="102">
        <f>(E138*F138)</f>
        <v>285.72299999999996</v>
      </c>
      <c r="K138" s="102">
        <f t="shared" ref="K138:K139" si="117">(E138*G138)</f>
        <v>898.5</v>
      </c>
      <c r="L138" s="96">
        <f>SUM(J138,K138)</f>
        <v>1184.223</v>
      </c>
      <c r="M138" s="103">
        <f t="shared" ref="M138:M139" si="118">SUM(J138-H138)</f>
        <v>2.9999999999290594E-3</v>
      </c>
      <c r="N138" s="103">
        <f t="shared" ref="N138:N139" si="119"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71"/>
      <c r="B139" s="260"/>
      <c r="C139" s="264"/>
      <c r="D139" s="118" t="s">
        <v>13</v>
      </c>
      <c r="E139" s="119">
        <v>56.2</v>
      </c>
      <c r="F139" s="95">
        <v>4.7699999999999996</v>
      </c>
      <c r="G139" s="95">
        <v>15</v>
      </c>
      <c r="H139" s="97">
        <v>268.07</v>
      </c>
      <c r="I139" s="182">
        <v>843</v>
      </c>
      <c r="J139" s="102">
        <f>(E139*F139)</f>
        <v>268.07400000000001</v>
      </c>
      <c r="K139" s="102">
        <f t="shared" si="117"/>
        <v>843</v>
      </c>
      <c r="L139" s="96">
        <f>SUM(J139,K139)</f>
        <v>1111.0740000000001</v>
      </c>
      <c r="M139" s="103">
        <f t="shared" si="118"/>
        <v>4.0000000000190994E-3</v>
      </c>
      <c r="N139" s="103">
        <f t="shared" si="119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71"/>
      <c r="B140" s="260"/>
      <c r="C140" s="264"/>
      <c r="D140" s="105" t="s">
        <v>53</v>
      </c>
      <c r="E140" s="106">
        <f>SUM(E137:E139)</f>
        <v>177.07999999999998</v>
      </c>
      <c r="F140" s="106"/>
      <c r="G140" s="106"/>
      <c r="H140" s="107">
        <f>SUM(H137:H139)</f>
        <v>844.66000000000008</v>
      </c>
      <c r="I140" s="107">
        <f>SUM(I137:I139)</f>
        <v>2656.2</v>
      </c>
      <c r="J140" s="106">
        <f t="shared" ref="J140:S140" si="120">SUM(J137,J138,J139)</f>
        <v>844.6715999999999</v>
      </c>
      <c r="K140" s="106">
        <f t="shared" si="120"/>
        <v>2656.2</v>
      </c>
      <c r="L140" s="106">
        <f t="shared" si="120"/>
        <v>3500.8715999999999</v>
      </c>
      <c r="M140" s="106">
        <f t="shared" si="120"/>
        <v>1.1599999999930333E-2</v>
      </c>
      <c r="N140" s="106">
        <f t="shared" si="120"/>
        <v>-1.1368683772161603E-13</v>
      </c>
      <c r="O140" s="106">
        <f t="shared" si="120"/>
        <v>0</v>
      </c>
      <c r="P140" s="106">
        <f t="shared" si="120"/>
        <v>0</v>
      </c>
      <c r="Q140" s="106">
        <f t="shared" si="120"/>
        <v>0</v>
      </c>
      <c r="R140" s="106">
        <f t="shared" si="120"/>
        <v>0</v>
      </c>
      <c r="S140" s="106">
        <f t="shared" si="120"/>
        <v>0</v>
      </c>
      <c r="T140" s="108"/>
    </row>
    <row r="141" spans="1:20" ht="12.75" customHeight="1" x14ac:dyDescent="0.2">
      <c r="A141" s="271"/>
      <c r="B141" s="260"/>
      <c r="C141" s="264"/>
      <c r="D141" s="118" t="s">
        <v>14</v>
      </c>
      <c r="E141" s="119">
        <v>74.08</v>
      </c>
      <c r="F141" s="95">
        <v>4.7699999999999996</v>
      </c>
      <c r="G141" s="95">
        <v>15</v>
      </c>
      <c r="H141" s="97">
        <v>353.36</v>
      </c>
      <c r="I141" s="182">
        <v>1111.2</v>
      </c>
      <c r="J141" s="102">
        <f>(E141*F141)</f>
        <v>353.36159999999995</v>
      </c>
      <c r="K141" s="102">
        <f>(E141*G141)</f>
        <v>1111.2</v>
      </c>
      <c r="L141" s="96">
        <f>SUM(J141,K141)</f>
        <v>1464.5616</v>
      </c>
      <c r="M141" s="103">
        <f t="shared" ref="M141:N143" si="121">SUM(J141-H141)</f>
        <v>1.5999999999394277E-3</v>
      </c>
      <c r="N141" s="103">
        <f t="shared" si="121"/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71"/>
      <c r="B142" s="260"/>
      <c r="C142" s="264"/>
      <c r="D142" s="118" t="s">
        <v>15</v>
      </c>
      <c r="E142" s="119">
        <v>53.92</v>
      </c>
      <c r="F142" s="95">
        <v>4.7699999999999996</v>
      </c>
      <c r="G142" s="95">
        <v>15</v>
      </c>
      <c r="H142" s="97">
        <v>257.2</v>
      </c>
      <c r="I142" s="97">
        <v>808.8</v>
      </c>
      <c r="J142" s="102">
        <f>(E142*F142)</f>
        <v>257.19839999999999</v>
      </c>
      <c r="K142" s="102">
        <f t="shared" ref="K142:K143" si="122">(E142*G142)</f>
        <v>808.80000000000007</v>
      </c>
      <c r="L142" s="96">
        <f>SUM(J142,K142)</f>
        <v>1065.9983999999999</v>
      </c>
      <c r="M142" s="103">
        <f t="shared" si="121"/>
        <v>-1.5999999999962711E-3</v>
      </c>
      <c r="N142" s="103">
        <f t="shared" si="121"/>
        <v>1.1368683772161603E-13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71"/>
      <c r="B143" s="260"/>
      <c r="C143" s="264"/>
      <c r="D143" s="118" t="s">
        <v>16</v>
      </c>
      <c r="E143" s="120">
        <v>63.42</v>
      </c>
      <c r="F143" s="95">
        <v>4.7699999999999996</v>
      </c>
      <c r="G143" s="95">
        <v>15</v>
      </c>
      <c r="H143" s="97">
        <v>302.51</v>
      </c>
      <c r="I143" s="182">
        <v>951.3</v>
      </c>
      <c r="J143" s="102">
        <f>(E143*F143)</f>
        <v>302.51339999999999</v>
      </c>
      <c r="K143" s="102">
        <f t="shared" si="122"/>
        <v>951.30000000000007</v>
      </c>
      <c r="L143" s="96">
        <f>SUM(J143,K143)</f>
        <v>1253.8134</v>
      </c>
      <c r="M143" s="103">
        <f t="shared" si="121"/>
        <v>3.3999999999991815E-3</v>
      </c>
      <c r="N143" s="103">
        <f t="shared" si="121"/>
        <v>1.1368683772161603E-13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71"/>
      <c r="B144" s="260"/>
      <c r="C144" s="264"/>
      <c r="D144" s="105" t="s">
        <v>54</v>
      </c>
      <c r="E144" s="106">
        <f>SUM(E141:E143)</f>
        <v>191.42000000000002</v>
      </c>
      <c r="F144" s="106"/>
      <c r="G144" s="106"/>
      <c r="H144" s="107">
        <f>SUM(H141:H143)</f>
        <v>913.06999999999994</v>
      </c>
      <c r="I144" s="107">
        <f>SUM(I141:I143)</f>
        <v>2871.3</v>
      </c>
      <c r="J144" s="106">
        <f t="shared" ref="J144:S144" si="123">SUM(J141,J142,J143)</f>
        <v>913.07339999999999</v>
      </c>
      <c r="K144" s="106">
        <f t="shared" si="123"/>
        <v>2871.3</v>
      </c>
      <c r="L144" s="106">
        <f t="shared" si="123"/>
        <v>3784.3733999999999</v>
      </c>
      <c r="M144" s="106">
        <f t="shared" si="123"/>
        <v>3.399999999942338E-3</v>
      </c>
      <c r="N144" s="106">
        <f t="shared" si="123"/>
        <v>2.2737367544323206E-13</v>
      </c>
      <c r="O144" s="106">
        <f t="shared" si="123"/>
        <v>0</v>
      </c>
      <c r="P144" s="106">
        <f t="shared" si="123"/>
        <v>0</v>
      </c>
      <c r="Q144" s="106">
        <f t="shared" si="123"/>
        <v>0</v>
      </c>
      <c r="R144" s="106">
        <f t="shared" si="123"/>
        <v>0</v>
      </c>
      <c r="S144" s="106">
        <f t="shared" si="123"/>
        <v>0</v>
      </c>
      <c r="T144" s="108"/>
    </row>
    <row r="145" spans="1:20" ht="12.75" customHeight="1" x14ac:dyDescent="0.2">
      <c r="A145" s="271"/>
      <c r="B145" s="260"/>
      <c r="C145" s="264"/>
      <c r="D145" s="118" t="s">
        <v>17</v>
      </c>
      <c r="E145" s="119">
        <v>77</v>
      </c>
      <c r="F145" s="95">
        <v>4.7699999999999996</v>
      </c>
      <c r="G145" s="95">
        <v>15</v>
      </c>
      <c r="H145" s="97">
        <v>367.29</v>
      </c>
      <c r="I145" s="182">
        <v>1155</v>
      </c>
      <c r="J145" s="102">
        <f>(E145*F145)</f>
        <v>367.28999999999996</v>
      </c>
      <c r="K145" s="102">
        <f>(E145*G145)</f>
        <v>1155</v>
      </c>
      <c r="L145" s="96">
        <f>SUM(J145,K145)</f>
        <v>1522.29</v>
      </c>
      <c r="M145" s="103">
        <f>SUM(J145-H145)</f>
        <v>-5.6843418860808015E-14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71"/>
      <c r="B146" s="260"/>
      <c r="C146" s="264"/>
      <c r="D146" s="118" t="s">
        <v>18</v>
      </c>
      <c r="E146" s="119">
        <v>56.38</v>
      </c>
      <c r="F146" s="95">
        <v>4.7699999999999996</v>
      </c>
      <c r="G146" s="95">
        <v>15</v>
      </c>
      <c r="H146" s="97">
        <v>268.93</v>
      </c>
      <c r="I146" s="182">
        <v>845.7</v>
      </c>
      <c r="J146" s="102">
        <f>(E146*F146)</f>
        <v>268.93259999999998</v>
      </c>
      <c r="K146" s="102">
        <f t="shared" ref="K146:K147" si="124">(E146*G146)</f>
        <v>845.7</v>
      </c>
      <c r="L146" s="96">
        <f>SUM(J146,K146)</f>
        <v>1114.6325999999999</v>
      </c>
      <c r="M146" s="103">
        <f t="shared" ref="M146:M147" si="125">SUM(J146-H146)</f>
        <v>2.5999999999726242E-3</v>
      </c>
      <c r="N146" s="103">
        <f t="shared" ref="N146:N147" si="126">SUM(K146-I146)</f>
        <v>0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72"/>
      <c r="B147" s="266"/>
      <c r="C147" s="265"/>
      <c r="D147" s="118" t="s">
        <v>19</v>
      </c>
      <c r="E147" s="120">
        <v>55.48</v>
      </c>
      <c r="F147" s="95">
        <v>4.7699999999999996</v>
      </c>
      <c r="G147" s="95">
        <v>15</v>
      </c>
      <c r="H147" s="97">
        <v>264.64</v>
      </c>
      <c r="I147" s="182">
        <v>832.2</v>
      </c>
      <c r="J147" s="102">
        <f>(E147*F147)</f>
        <v>264.63959999999997</v>
      </c>
      <c r="K147" s="102">
        <f t="shared" si="124"/>
        <v>832.19999999999993</v>
      </c>
      <c r="L147" s="96">
        <f>SUM(J147,K147)</f>
        <v>1096.8395999999998</v>
      </c>
      <c r="M147" s="103">
        <f t="shared" si="125"/>
        <v>-4.0000000001327862E-4</v>
      </c>
      <c r="N147" s="103">
        <f t="shared" si="126"/>
        <v>-1.1368683772161603E-13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SUM(E145:E147)</f>
        <v>188.85999999999999</v>
      </c>
      <c r="F148" s="106"/>
      <c r="G148" s="106"/>
      <c r="H148" s="107">
        <f>SUM(H145:H147)</f>
        <v>900.86</v>
      </c>
      <c r="I148" s="107">
        <f>SUM(I145:I147)</f>
        <v>2832.9</v>
      </c>
      <c r="J148" s="106">
        <f t="shared" ref="J148:S148" si="127">SUM(J145,J146,J147)</f>
        <v>900.86219999999992</v>
      </c>
      <c r="K148" s="106">
        <f t="shared" si="127"/>
        <v>2832.9</v>
      </c>
      <c r="L148" s="106">
        <f t="shared" si="127"/>
        <v>3733.7621999999997</v>
      </c>
      <c r="M148" s="106">
        <f t="shared" si="127"/>
        <v>2.1999999999025022E-3</v>
      </c>
      <c r="N148" s="106">
        <f t="shared" si="127"/>
        <v>-1.1368683772161603E-13</v>
      </c>
      <c r="O148" s="106">
        <f t="shared" si="127"/>
        <v>0</v>
      </c>
      <c r="P148" s="106">
        <f t="shared" si="127"/>
        <v>0</v>
      </c>
      <c r="Q148" s="106">
        <f t="shared" si="127"/>
        <v>0</v>
      </c>
      <c r="R148" s="106">
        <f t="shared" si="127"/>
        <v>0</v>
      </c>
      <c r="S148" s="106">
        <f t="shared" si="127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SUM(E148,E144,E140,E136)</f>
        <v>811.11999999999989</v>
      </c>
      <c r="F149" s="137"/>
      <c r="G149" s="137"/>
      <c r="H149" s="138">
        <f>SUM(H148,H144,H140,H136)</f>
        <v>3869.03</v>
      </c>
      <c r="I149" s="138">
        <f>SUM(I148,I144,I140,I136)</f>
        <v>12166.800000000001</v>
      </c>
      <c r="J149" s="137">
        <f t="shared" ref="J149:S149" si="128">SUM(J136+J140+J144+J148)</f>
        <v>3869.0423999999998</v>
      </c>
      <c r="K149" s="137">
        <f t="shared" si="128"/>
        <v>12166.8</v>
      </c>
      <c r="L149" s="137">
        <f t="shared" si="128"/>
        <v>16035.8424</v>
      </c>
      <c r="M149" s="137">
        <f t="shared" si="128"/>
        <v>1.2399999999701095E-2</v>
      </c>
      <c r="N149" s="137">
        <f t="shared" si="128"/>
        <v>0</v>
      </c>
      <c r="O149" s="137">
        <f t="shared" si="128"/>
        <v>0</v>
      </c>
      <c r="P149" s="137">
        <f t="shared" si="128"/>
        <v>0</v>
      </c>
      <c r="Q149" s="137">
        <f t="shared" si="128"/>
        <v>0</v>
      </c>
      <c r="R149" s="137">
        <f t="shared" si="128"/>
        <v>0</v>
      </c>
      <c r="S149" s="137">
        <f t="shared" si="128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E149+'2012'!E150</f>
        <v>3539.68</v>
      </c>
      <c r="F150" s="114"/>
      <c r="G150" s="114"/>
      <c r="H150" s="114">
        <f>H149+'2012'!H150</f>
        <v>16884.260000000002</v>
      </c>
      <c r="I150" s="114">
        <f>I149+'2012'!I150</f>
        <v>25674.6</v>
      </c>
      <c r="J150" s="114">
        <f>J149+'2012'!J150</f>
        <v>16884.2736</v>
      </c>
      <c r="K150" s="114">
        <f>K149+'2012'!K150</f>
        <v>25674.6</v>
      </c>
      <c r="L150" s="114">
        <f>L149+'2012'!L150</f>
        <v>42558.873599999999</v>
      </c>
      <c r="M150" s="114">
        <f>M149+'2012'!M150</f>
        <v>1.9799999993466599E-2</v>
      </c>
      <c r="N150" s="114">
        <f>N149+'2012'!N150</f>
        <v>5.6843418860808015E-13</v>
      </c>
      <c r="O150" s="114">
        <f>O149+'2012'!O150</f>
        <v>0</v>
      </c>
      <c r="P150" s="114">
        <f>P149+'2012'!P150</f>
        <v>0</v>
      </c>
      <c r="Q150" s="114">
        <f>Q149+'2012'!Q150</f>
        <v>0</v>
      </c>
      <c r="R150" s="114">
        <f>R149+'2012'!R150</f>
        <v>0</v>
      </c>
      <c r="S150" s="114">
        <f>S149+'2012'!S150</f>
        <v>0</v>
      </c>
      <c r="T150" s="116"/>
    </row>
    <row r="151" spans="1:20" ht="13.5" customHeight="1" x14ac:dyDescent="0.2">
      <c r="A151" s="270">
        <v>9</v>
      </c>
      <c r="B151" s="273" t="s">
        <v>20</v>
      </c>
      <c r="C151" s="236" t="s">
        <v>21</v>
      </c>
      <c r="D151" s="118" t="s">
        <v>8</v>
      </c>
      <c r="E151" s="119">
        <v>1618.453</v>
      </c>
      <c r="F151" s="122">
        <v>3.33</v>
      </c>
      <c r="G151" s="122">
        <v>15</v>
      </c>
      <c r="H151" s="97">
        <v>5389.45</v>
      </c>
      <c r="I151" s="97"/>
      <c r="J151" s="102">
        <f>(E151*F151)</f>
        <v>5389.4484899999998</v>
      </c>
      <c r="K151" s="102"/>
      <c r="L151" s="96">
        <f>SUM(J151,K151)</f>
        <v>5389.4484899999998</v>
      </c>
      <c r="M151" s="103">
        <f>SUM(J151-H151)</f>
        <v>-1.510000000052969E-3</v>
      </c>
      <c r="N151" s="103">
        <f>SUM(K151-I151)</f>
        <v>0</v>
      </c>
      <c r="O151" s="102"/>
      <c r="P151" s="102"/>
      <c r="Q151" s="103"/>
      <c r="R151" s="103"/>
      <c r="S151" s="103"/>
      <c r="T151" s="104" t="s">
        <v>57</v>
      </c>
    </row>
    <row r="152" spans="1:20" ht="13.5" customHeight="1" x14ac:dyDescent="0.2">
      <c r="A152" s="271"/>
      <c r="B152" s="274"/>
      <c r="C152" s="237"/>
      <c r="D152" s="118" t="s">
        <v>9</v>
      </c>
      <c r="E152" s="120">
        <v>1447.1020000000001</v>
      </c>
      <c r="F152" s="122">
        <v>3.33</v>
      </c>
      <c r="G152" s="122">
        <v>15</v>
      </c>
      <c r="H152" s="97">
        <v>4818.8500000000004</v>
      </c>
      <c r="I152" s="97"/>
      <c r="J152" s="102">
        <f>(E152*F152)</f>
        <v>4818.8496600000008</v>
      </c>
      <c r="K152" s="102"/>
      <c r="L152" s="96">
        <f>SUM(J152,K152)</f>
        <v>4818.8496600000008</v>
      </c>
      <c r="M152" s="103">
        <f t="shared" ref="M152:M153" si="129">SUM(J152-H152)</f>
        <v>-3.3999999959632987E-4</v>
      </c>
      <c r="N152" s="103">
        <f t="shared" ref="N152:N153" si="130">SUM(K152-I152)</f>
        <v>0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71"/>
      <c r="B153" s="274"/>
      <c r="C153" s="237"/>
      <c r="D153" s="118" t="s">
        <v>10</v>
      </c>
      <c r="E153" s="120">
        <v>1733.1189999999999</v>
      </c>
      <c r="F153" s="122">
        <v>3.33</v>
      </c>
      <c r="G153" s="122">
        <v>15</v>
      </c>
      <c r="H153" s="97">
        <v>5771.29</v>
      </c>
      <c r="I153" s="97"/>
      <c r="J153" s="102">
        <f>(E153*F153)</f>
        <v>5771.2862699999996</v>
      </c>
      <c r="K153" s="102"/>
      <c r="L153" s="96">
        <f>SUM(J153,K153)</f>
        <v>5771.2862699999996</v>
      </c>
      <c r="M153" s="103">
        <f t="shared" si="129"/>
        <v>-3.7300000003597233E-3</v>
      </c>
      <c r="N153" s="103">
        <f t="shared" si="130"/>
        <v>0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71"/>
      <c r="B154" s="274"/>
      <c r="C154" s="237"/>
      <c r="D154" s="105" t="s">
        <v>52</v>
      </c>
      <c r="E154" s="106">
        <f>SUM(E151,E152,E153)</f>
        <v>4798.674</v>
      </c>
      <c r="F154" s="106"/>
      <c r="G154" s="106"/>
      <c r="H154" s="107">
        <f>SUM(H151:H153)</f>
        <v>15979.59</v>
      </c>
      <c r="I154" s="107">
        <f>SUM(I151+I152+I153)</f>
        <v>0</v>
      </c>
      <c r="J154" s="106">
        <f t="shared" ref="J154:S154" si="131">SUM(J151,J152,J153)</f>
        <v>15979.584419999999</v>
      </c>
      <c r="K154" s="106">
        <f>SUM(K151+K152+K153)</f>
        <v>0</v>
      </c>
      <c r="L154" s="106">
        <f t="shared" si="131"/>
        <v>15979.584419999999</v>
      </c>
      <c r="M154" s="106">
        <f t="shared" si="131"/>
        <v>-5.5800000000090222E-3</v>
      </c>
      <c r="N154" s="106">
        <f t="shared" si="131"/>
        <v>0</v>
      </c>
      <c r="O154" s="106">
        <f t="shared" si="131"/>
        <v>0</v>
      </c>
      <c r="P154" s="106">
        <f t="shared" si="131"/>
        <v>0</v>
      </c>
      <c r="Q154" s="106">
        <f t="shared" si="131"/>
        <v>0</v>
      </c>
      <c r="R154" s="106">
        <f t="shared" si="131"/>
        <v>0</v>
      </c>
      <c r="S154" s="106">
        <f t="shared" si="131"/>
        <v>0</v>
      </c>
      <c r="T154" s="108"/>
    </row>
    <row r="155" spans="1:20" ht="13.5" customHeight="1" x14ac:dyDescent="0.2">
      <c r="A155" s="271"/>
      <c r="B155" s="274"/>
      <c r="C155" s="237"/>
      <c r="D155" s="118" t="s">
        <v>11</v>
      </c>
      <c r="E155" s="119">
        <v>1772.4949999999999</v>
      </c>
      <c r="F155" s="122">
        <v>3.33</v>
      </c>
      <c r="G155" s="122">
        <v>15</v>
      </c>
      <c r="H155" s="97">
        <v>5902.41</v>
      </c>
      <c r="I155" s="97"/>
      <c r="J155" s="102">
        <f>(E155*F155)</f>
        <v>5902.4083499999997</v>
      </c>
      <c r="K155" s="102"/>
      <c r="L155" s="96">
        <f>SUM(J155,K155)</f>
        <v>5902.4083499999997</v>
      </c>
      <c r="M155" s="103">
        <f>SUM(J155-H155)</f>
        <v>-1.6500000001542503E-3</v>
      </c>
      <c r="N155" s="103">
        <f>SUM(K155-I155)</f>
        <v>0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71"/>
      <c r="B156" s="274"/>
      <c r="C156" s="237"/>
      <c r="D156" s="118" t="s">
        <v>12</v>
      </c>
      <c r="E156" s="119">
        <v>1691.2159999999999</v>
      </c>
      <c r="F156" s="122">
        <v>3.33</v>
      </c>
      <c r="G156" s="122">
        <v>15</v>
      </c>
      <c r="H156" s="97">
        <v>5631.75</v>
      </c>
      <c r="I156" s="97"/>
      <c r="J156" s="102">
        <f>(E156*F156)</f>
        <v>5631.74928</v>
      </c>
      <c r="K156" s="102"/>
      <c r="L156" s="96">
        <f>SUM(J156,K156)</f>
        <v>5631.74928</v>
      </c>
      <c r="M156" s="103">
        <f t="shared" ref="M156:M157" si="132">SUM(J156-H156)</f>
        <v>-7.2000000000116415E-4</v>
      </c>
      <c r="N156" s="103">
        <f t="shared" ref="N156:N157" si="133">SUM(K156-I156)</f>
        <v>0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71"/>
      <c r="B157" s="275"/>
      <c r="C157" s="237"/>
      <c r="D157" s="118" t="s">
        <v>13</v>
      </c>
      <c r="E157" s="119">
        <v>1686.2539999999999</v>
      </c>
      <c r="F157" s="122">
        <v>3.33</v>
      </c>
      <c r="G157" s="122">
        <v>15</v>
      </c>
      <c r="H157" s="97">
        <v>5615.23</v>
      </c>
      <c r="I157" s="97"/>
      <c r="J157" s="102">
        <f>(E157*F157)</f>
        <v>5615.2258199999997</v>
      </c>
      <c r="K157" s="102"/>
      <c r="L157" s="96">
        <f>SUM(J157,K157)</f>
        <v>5615.2258199999997</v>
      </c>
      <c r="M157" s="103">
        <f t="shared" si="132"/>
        <v>-4.1799999999057036E-3</v>
      </c>
      <c r="N157" s="103">
        <f t="shared" si="133"/>
        <v>0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71"/>
      <c r="B158" s="123"/>
      <c r="C158" s="237"/>
      <c r="D158" s="105" t="s">
        <v>53</v>
      </c>
      <c r="E158" s="106">
        <f>SUM(E155,E156,E157)</f>
        <v>5149.9650000000001</v>
      </c>
      <c r="F158" s="106"/>
      <c r="G158" s="106"/>
      <c r="H158" s="107">
        <f>SUM(H155:H157)</f>
        <v>17149.39</v>
      </c>
      <c r="I158" s="107">
        <f>SUM(I155+I156+I157)</f>
        <v>0</v>
      </c>
      <c r="J158" s="106">
        <f t="shared" ref="J158:S158" si="134">SUM(J155,J156,J157)</f>
        <v>17149.383450000001</v>
      </c>
      <c r="K158" s="107">
        <f>SUM(K155+K156+K157)</f>
        <v>0</v>
      </c>
      <c r="L158" s="106">
        <f t="shared" si="134"/>
        <v>17149.383450000001</v>
      </c>
      <c r="M158" s="106">
        <f t="shared" si="134"/>
        <v>-6.550000000061118E-3</v>
      </c>
      <c r="N158" s="106">
        <f t="shared" si="134"/>
        <v>0</v>
      </c>
      <c r="O158" s="106">
        <f t="shared" si="134"/>
        <v>0</v>
      </c>
      <c r="P158" s="106">
        <f t="shared" si="134"/>
        <v>0</v>
      </c>
      <c r="Q158" s="106">
        <f t="shared" si="134"/>
        <v>0</v>
      </c>
      <c r="R158" s="106">
        <f t="shared" si="134"/>
        <v>0</v>
      </c>
      <c r="S158" s="106">
        <f t="shared" si="134"/>
        <v>0</v>
      </c>
      <c r="T158" s="108"/>
    </row>
    <row r="159" spans="1:20" ht="13.5" customHeight="1" x14ac:dyDescent="0.2">
      <c r="A159" s="271"/>
      <c r="B159" s="273" t="s">
        <v>29</v>
      </c>
      <c r="C159" s="237"/>
      <c r="D159" s="118" t="s">
        <v>14</v>
      </c>
      <c r="E159" s="119">
        <v>1856.5250000000001</v>
      </c>
      <c r="F159" s="122">
        <v>3.33</v>
      </c>
      <c r="G159" s="122">
        <v>15</v>
      </c>
      <c r="H159" s="97">
        <v>6182.23</v>
      </c>
      <c r="I159" s="97"/>
      <c r="J159" s="102">
        <f>(E159*F159)</f>
        <v>6182.2282500000001</v>
      </c>
      <c r="K159" s="102"/>
      <c r="L159" s="96">
        <f>SUM(J159,K159)</f>
        <v>6182.2282500000001</v>
      </c>
      <c r="M159" s="103">
        <f>SUM(J159-H159)</f>
        <v>-1.7499999994470272E-3</v>
      </c>
      <c r="N159" s="103">
        <f>SUM(K159-I159)</f>
        <v>0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71"/>
      <c r="B160" s="274"/>
      <c r="C160" s="237"/>
      <c r="D160" s="118" t="s">
        <v>15</v>
      </c>
      <c r="E160" s="119">
        <v>1865.193</v>
      </c>
      <c r="F160" s="122">
        <v>3.33</v>
      </c>
      <c r="G160" s="122">
        <v>15</v>
      </c>
      <c r="H160" s="97">
        <v>6211.09</v>
      </c>
      <c r="I160" s="97"/>
      <c r="J160" s="102">
        <f>(E160*F160)</f>
        <v>6211.0926900000004</v>
      </c>
      <c r="K160" s="102"/>
      <c r="L160" s="96">
        <f>SUM(J160,K160)</f>
        <v>6211.0926900000004</v>
      </c>
      <c r="M160" s="103">
        <f t="shared" ref="M160:M161" si="135">SUM(J160-H160)</f>
        <v>2.6900000002569868E-3</v>
      </c>
      <c r="N160" s="103">
        <f t="shared" ref="N160:N161" si="136">SUM(K160-I160)</f>
        <v>0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71"/>
      <c r="B161" s="274"/>
      <c r="C161" s="237"/>
      <c r="D161" s="118" t="s">
        <v>16</v>
      </c>
      <c r="E161" s="120">
        <v>1833.1579999999999</v>
      </c>
      <c r="F161" s="122">
        <v>3.33</v>
      </c>
      <c r="G161" s="122">
        <v>15</v>
      </c>
      <c r="H161" s="97">
        <v>6104.42</v>
      </c>
      <c r="I161" s="97"/>
      <c r="J161" s="102">
        <f>(E161*F161)</f>
        <v>6104.4161399999994</v>
      </c>
      <c r="K161" s="102"/>
      <c r="L161" s="96">
        <f>SUM(J161,K161)</f>
        <v>6104.4161399999994</v>
      </c>
      <c r="M161" s="103">
        <f t="shared" si="135"/>
        <v>-3.8600000007136259E-3</v>
      </c>
      <c r="N161" s="103">
        <f t="shared" si="136"/>
        <v>0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71"/>
      <c r="B162" s="274"/>
      <c r="C162" s="237"/>
      <c r="D162" s="105" t="s">
        <v>54</v>
      </c>
      <c r="E162" s="106">
        <f>SUM(E159,E160,E161)</f>
        <v>5554.8760000000002</v>
      </c>
      <c r="F162" s="106"/>
      <c r="G162" s="106"/>
      <c r="H162" s="107">
        <f>SUM(H159:H161)</f>
        <v>18497.739999999998</v>
      </c>
      <c r="I162" s="107">
        <f>SUM(I159+I160+I161)</f>
        <v>0</v>
      </c>
      <c r="J162" s="106">
        <f t="shared" ref="J162:S162" si="137">SUM(J159,J160,J161)</f>
        <v>18497.737079999999</v>
      </c>
      <c r="K162" s="107">
        <f>SUM(K159+K160+K161)</f>
        <v>0</v>
      </c>
      <c r="L162" s="106">
        <f t="shared" si="137"/>
        <v>18497.737079999999</v>
      </c>
      <c r="M162" s="106">
        <f t="shared" si="137"/>
        <v>-2.9199999999036663E-3</v>
      </c>
      <c r="N162" s="106">
        <f t="shared" si="137"/>
        <v>0</v>
      </c>
      <c r="O162" s="106">
        <f t="shared" si="137"/>
        <v>0</v>
      </c>
      <c r="P162" s="106">
        <f t="shared" si="137"/>
        <v>0</v>
      </c>
      <c r="Q162" s="106">
        <f t="shared" si="137"/>
        <v>0</v>
      </c>
      <c r="R162" s="106">
        <f t="shared" si="137"/>
        <v>0</v>
      </c>
      <c r="S162" s="106">
        <f t="shared" si="137"/>
        <v>0</v>
      </c>
      <c r="T162" s="108"/>
    </row>
    <row r="163" spans="1:20" ht="13.5" customHeight="1" x14ac:dyDescent="0.2">
      <c r="A163" s="271"/>
      <c r="B163" s="274"/>
      <c r="C163" s="237"/>
      <c r="D163" s="118" t="s">
        <v>17</v>
      </c>
      <c r="E163" s="119">
        <v>1841.2819999999999</v>
      </c>
      <c r="F163" s="122">
        <v>3.33</v>
      </c>
      <c r="G163" s="122">
        <v>15</v>
      </c>
      <c r="H163" s="97">
        <v>6131.47</v>
      </c>
      <c r="I163" s="97"/>
      <c r="J163" s="102">
        <f>(E163*F163)</f>
        <v>6131.4690599999994</v>
      </c>
      <c r="K163" s="102"/>
      <c r="L163" s="96">
        <f>SUM(J163,K163)</f>
        <v>6131.4690599999994</v>
      </c>
      <c r="M163" s="103">
        <f>SUM(J163-H163)</f>
        <v>-9.400000008099596E-4</v>
      </c>
      <c r="N163" s="103">
        <f>SUM(K163-I163)</f>
        <v>0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71"/>
      <c r="B164" s="274"/>
      <c r="C164" s="237"/>
      <c r="D164" s="118" t="s">
        <v>18</v>
      </c>
      <c r="E164" s="119">
        <v>1962.377</v>
      </c>
      <c r="F164" s="122">
        <v>3.33</v>
      </c>
      <c r="G164" s="122">
        <v>15</v>
      </c>
      <c r="H164" s="97">
        <v>6534.71</v>
      </c>
      <c r="I164" s="97"/>
      <c r="J164" s="102">
        <f>(E164*F164)</f>
        <v>6534.7154099999998</v>
      </c>
      <c r="K164" s="102"/>
      <c r="L164" s="96">
        <f>SUM(J164,K164)</f>
        <v>6534.7154099999998</v>
      </c>
      <c r="M164" s="103">
        <f t="shared" ref="M164:M165" si="138">SUM(J164-H164)</f>
        <v>5.4099999997561099E-3</v>
      </c>
      <c r="N164" s="103">
        <f t="shared" ref="N164:N165" si="139">SUM(K164-I164)</f>
        <v>0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72"/>
      <c r="B165" s="275"/>
      <c r="C165" s="238"/>
      <c r="D165" s="118" t="s">
        <v>19</v>
      </c>
      <c r="E165" s="120">
        <v>1950.713</v>
      </c>
      <c r="F165" s="122">
        <v>3.33</v>
      </c>
      <c r="G165" s="122">
        <v>15</v>
      </c>
      <c r="H165" s="97">
        <v>6495.87</v>
      </c>
      <c r="I165" s="97">
        <v>29260.69</v>
      </c>
      <c r="J165" s="102">
        <f>(E165*F165)</f>
        <v>6495.8742899999997</v>
      </c>
      <c r="K165" s="102">
        <f t="shared" ref="K165" si="140">(E165*G165)</f>
        <v>29260.695</v>
      </c>
      <c r="L165" s="96">
        <f>SUM(J165,K165)</f>
        <v>35756.569289999999</v>
      </c>
      <c r="M165" s="103">
        <f t="shared" si="138"/>
        <v>4.289999999855354E-3</v>
      </c>
      <c r="N165" s="103">
        <f t="shared" si="139"/>
        <v>5.0000000010186341E-3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5754.3719999999994</v>
      </c>
      <c r="F166" s="106"/>
      <c r="G166" s="106"/>
      <c r="H166" s="107">
        <f>SUM(H163:H165)</f>
        <v>19162.05</v>
      </c>
      <c r="I166" s="107">
        <f>SUM(I163+I164+I165)</f>
        <v>29260.69</v>
      </c>
      <c r="J166" s="106">
        <f t="shared" ref="J166:S166" si="141">SUM(J163,J164,J165)</f>
        <v>19162.05876</v>
      </c>
      <c r="K166" s="106">
        <f t="shared" si="141"/>
        <v>29260.695</v>
      </c>
      <c r="L166" s="106">
        <f t="shared" si="141"/>
        <v>48422.75376</v>
      </c>
      <c r="M166" s="106">
        <f t="shared" si="141"/>
        <v>8.7599999988015043E-3</v>
      </c>
      <c r="N166" s="106">
        <f t="shared" si="141"/>
        <v>5.0000000010186341E-3</v>
      </c>
      <c r="O166" s="106">
        <f t="shared" si="141"/>
        <v>0</v>
      </c>
      <c r="P166" s="106">
        <f t="shared" si="141"/>
        <v>0</v>
      </c>
      <c r="Q166" s="106">
        <f t="shared" si="141"/>
        <v>0</v>
      </c>
      <c r="R166" s="106">
        <f t="shared" si="141"/>
        <v>0</v>
      </c>
      <c r="S166" s="106">
        <f t="shared" si="141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21257.886999999999</v>
      </c>
      <c r="F167" s="137"/>
      <c r="G167" s="137"/>
      <c r="H167" s="138">
        <f>SUM(H166,H162,H158,H154)</f>
        <v>70788.76999999999</v>
      </c>
      <c r="I167" s="138">
        <f>SUM(I166)</f>
        <v>29260.69</v>
      </c>
      <c r="J167" s="137">
        <f t="shared" ref="J167:S167" si="142">SUM(J154+J158+J162+J166)</f>
        <v>70788.763709999999</v>
      </c>
      <c r="K167" s="137">
        <f t="shared" si="142"/>
        <v>29260.695</v>
      </c>
      <c r="L167" s="137">
        <f t="shared" si="142"/>
        <v>100049.45871000001</v>
      </c>
      <c r="M167" s="137">
        <f t="shared" si="142"/>
        <v>-6.2900000011723023E-3</v>
      </c>
      <c r="N167" s="137">
        <f t="shared" si="142"/>
        <v>5.0000000010186341E-3</v>
      </c>
      <c r="O167" s="137">
        <f t="shared" si="142"/>
        <v>0</v>
      </c>
      <c r="P167" s="137">
        <f t="shared" si="142"/>
        <v>0</v>
      </c>
      <c r="Q167" s="137">
        <f t="shared" si="142"/>
        <v>0</v>
      </c>
      <c r="R167" s="137">
        <f t="shared" si="142"/>
        <v>0</v>
      </c>
      <c r="S167" s="137">
        <f t="shared" si="142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E167+'2012'!E168</f>
        <v>76351.664999999994</v>
      </c>
      <c r="F168" s="114"/>
      <c r="G168" s="114"/>
      <c r="H168" s="114">
        <f>H167+'2012'!H168</f>
        <v>254361.26599999997</v>
      </c>
      <c r="I168" s="114">
        <f>I167+'2012'!I168</f>
        <v>326646.34399999998</v>
      </c>
      <c r="J168" s="114">
        <f>J167+'2012'!J168</f>
        <v>254361.28234999999</v>
      </c>
      <c r="K168" s="114">
        <f>K167+'2012'!K168</f>
        <v>326646.47700000001</v>
      </c>
      <c r="L168" s="114">
        <f>L167+'2012'!L168</f>
        <v>581007.75934999995</v>
      </c>
      <c r="M168" s="114">
        <f>M167+'2012'!M168</f>
        <v>1.6349999997146369E-2</v>
      </c>
      <c r="N168" s="114">
        <f>N167+'2012'!N168</f>
        <v>0.13300000000253931</v>
      </c>
      <c r="O168" s="114">
        <f>O167+'2012'!O168</f>
        <v>0</v>
      </c>
      <c r="P168" s="114">
        <f>P167+'2012'!P168</f>
        <v>0</v>
      </c>
      <c r="Q168" s="114">
        <f>Q167+'2012'!Q168</f>
        <v>0</v>
      </c>
      <c r="R168" s="114">
        <f>R167+'2012'!R168</f>
        <v>0</v>
      </c>
      <c r="S168" s="114">
        <f>S167+'2012'!S168</f>
        <v>0</v>
      </c>
      <c r="T168" s="116"/>
    </row>
    <row r="169" spans="1:20" ht="12.75" customHeight="1" x14ac:dyDescent="0.2">
      <c r="A169" s="270">
        <v>10</v>
      </c>
      <c r="B169" s="273" t="s">
        <v>34</v>
      </c>
      <c r="C169" s="276" t="s">
        <v>30</v>
      </c>
      <c r="D169" s="118" t="s">
        <v>8</v>
      </c>
      <c r="E169" s="119">
        <v>184.37299999999999</v>
      </c>
      <c r="F169" s="122">
        <v>3.33</v>
      </c>
      <c r="G169" s="122">
        <v>15</v>
      </c>
      <c r="H169" s="97">
        <v>613.96</v>
      </c>
      <c r="I169" s="182">
        <v>2765.6</v>
      </c>
      <c r="J169" s="102">
        <f>(E169*F169)</f>
        <v>613.96208999999999</v>
      </c>
      <c r="K169" s="102">
        <f>(E169*G169)</f>
        <v>2765.5949999999998</v>
      </c>
      <c r="L169" s="96">
        <f>SUM(J169,K169)</f>
        <v>3379.5570899999998</v>
      </c>
      <c r="M169" s="103">
        <f>SUM(J169-H169)</f>
        <v>2.0899999999528518E-3</v>
      </c>
      <c r="N169" s="103">
        <f>SUM(K169-I169)</f>
        <v>-5.0000000001091394E-3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71"/>
      <c r="B170" s="274"/>
      <c r="C170" s="277"/>
      <c r="D170" s="118" t="s">
        <v>9</v>
      </c>
      <c r="E170" s="143">
        <v>163.70400000000001</v>
      </c>
      <c r="F170" s="122">
        <v>3.33</v>
      </c>
      <c r="G170" s="122">
        <v>15</v>
      </c>
      <c r="H170" s="97">
        <v>545.14</v>
      </c>
      <c r="I170" s="182">
        <v>2455.5700000000002</v>
      </c>
      <c r="J170" s="102">
        <f>(E170*F170)</f>
        <v>545.13432</v>
      </c>
      <c r="K170" s="102">
        <f t="shared" ref="K170:K171" si="143">(E170*G170)</f>
        <v>2455.56</v>
      </c>
      <c r="L170" s="96">
        <f>SUM(J170,K170)</f>
        <v>3000.6943200000001</v>
      </c>
      <c r="M170" s="103">
        <f t="shared" ref="M170:M171" si="144">SUM(J170-H170)</f>
        <v>-5.6799999999839201E-3</v>
      </c>
      <c r="N170" s="103">
        <f t="shared" ref="N170:N171" si="145">SUM(K170-I170)</f>
        <v>-1.0000000000218279E-2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71"/>
      <c r="B171" s="274"/>
      <c r="C171" s="277"/>
      <c r="D171" s="118" t="s">
        <v>10</v>
      </c>
      <c r="E171" s="120">
        <v>214.57499999999999</v>
      </c>
      <c r="F171" s="122">
        <v>3.33</v>
      </c>
      <c r="G171" s="122">
        <v>15</v>
      </c>
      <c r="H171" s="97">
        <v>714.54</v>
      </c>
      <c r="I171" s="182">
        <v>3218.63</v>
      </c>
      <c r="J171" s="102">
        <f>(E171*F171)</f>
        <v>714.53475000000003</v>
      </c>
      <c r="K171" s="102">
        <f t="shared" si="143"/>
        <v>3218.625</v>
      </c>
      <c r="L171" s="96">
        <f>SUM(J171,K171)</f>
        <v>3933.1597499999998</v>
      </c>
      <c r="M171" s="103">
        <f t="shared" si="144"/>
        <v>-5.2499999999326974E-3</v>
      </c>
      <c r="N171" s="103">
        <f t="shared" si="145"/>
        <v>-5.0000000001091394E-3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71"/>
      <c r="B172" s="274"/>
      <c r="C172" s="277"/>
      <c r="D172" s="105" t="s">
        <v>52</v>
      </c>
      <c r="E172" s="106">
        <f>SUM(E169,E170,E171)</f>
        <v>562.65200000000004</v>
      </c>
      <c r="F172" s="106"/>
      <c r="G172" s="106"/>
      <c r="H172" s="107">
        <f>SUM(H169:H171)</f>
        <v>1873.6399999999999</v>
      </c>
      <c r="I172" s="107">
        <f>SUM(I169:I171)</f>
        <v>8439.7999999999993</v>
      </c>
      <c r="J172" s="106">
        <f t="shared" ref="J172:S172" si="146">SUM(J169,J170,J171)</f>
        <v>1873.6311600000001</v>
      </c>
      <c r="K172" s="106">
        <f t="shared" si="146"/>
        <v>8439.7799999999988</v>
      </c>
      <c r="L172" s="106">
        <f t="shared" si="146"/>
        <v>10313.41116</v>
      </c>
      <c r="M172" s="106">
        <f t="shared" si="146"/>
        <v>-8.8399999999637657E-3</v>
      </c>
      <c r="N172" s="106">
        <f t="shared" si="146"/>
        <v>-2.0000000000436557E-2</v>
      </c>
      <c r="O172" s="106">
        <f t="shared" si="146"/>
        <v>0</v>
      </c>
      <c r="P172" s="106">
        <f t="shared" si="146"/>
        <v>0</v>
      </c>
      <c r="Q172" s="106">
        <f t="shared" si="146"/>
        <v>0</v>
      </c>
      <c r="R172" s="106">
        <f t="shared" si="146"/>
        <v>0</v>
      </c>
      <c r="S172" s="106">
        <f t="shared" si="146"/>
        <v>0</v>
      </c>
      <c r="T172" s="108"/>
    </row>
    <row r="173" spans="1:20" ht="12.75" customHeight="1" x14ac:dyDescent="0.2">
      <c r="A173" s="271"/>
      <c r="B173" s="274"/>
      <c r="C173" s="277"/>
      <c r="D173" s="118" t="s">
        <v>11</v>
      </c>
      <c r="E173" s="119">
        <v>217.43700000000001</v>
      </c>
      <c r="F173" s="122">
        <v>3.33</v>
      </c>
      <c r="G173" s="122">
        <v>15</v>
      </c>
      <c r="H173" s="97">
        <v>724.07</v>
      </c>
      <c r="I173" s="182">
        <v>3261.56</v>
      </c>
      <c r="J173" s="102">
        <f>(E173*F173)</f>
        <v>724.06521000000009</v>
      </c>
      <c r="K173" s="102">
        <f>(E173*G173)</f>
        <v>3261.5550000000003</v>
      </c>
      <c r="L173" s="96">
        <f>SUM(J173,K173)</f>
        <v>3985.6202100000005</v>
      </c>
      <c r="M173" s="103">
        <f>SUM(J173-H173)</f>
        <v>-4.7899999999572174E-3</v>
      </c>
      <c r="N173" s="103">
        <f>SUM(K173-I173)</f>
        <v>-4.999999999654392E-3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71"/>
      <c r="B174" s="274"/>
      <c r="C174" s="277"/>
      <c r="D174" s="118" t="s">
        <v>12</v>
      </c>
      <c r="E174" s="119">
        <v>214.73599999999999</v>
      </c>
      <c r="F174" s="122">
        <v>3.33</v>
      </c>
      <c r="G174" s="122">
        <v>15</v>
      </c>
      <c r="H174" s="97">
        <v>715.07</v>
      </c>
      <c r="I174" s="182">
        <v>3221.05</v>
      </c>
      <c r="J174" s="102">
        <f>(E174*F174)</f>
        <v>715.07087999999999</v>
      </c>
      <c r="K174" s="102">
        <f t="shared" ref="K174:K175" si="147">(E174*G174)</f>
        <v>3221.04</v>
      </c>
      <c r="L174" s="96">
        <f>SUM(J174,K174)</f>
        <v>3936.1108800000002</v>
      </c>
      <c r="M174" s="103">
        <f t="shared" ref="M174:M175" si="148">SUM(J174-H174)</f>
        <v>8.799999999382635E-4</v>
      </c>
      <c r="N174" s="103">
        <f t="shared" ref="N174:N175" si="149">SUM(K174-I174)</f>
        <v>-1.0000000000218279E-2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71"/>
      <c r="B175" s="275"/>
      <c r="C175" s="277"/>
      <c r="D175" s="118" t="s">
        <v>13</v>
      </c>
      <c r="E175" s="119">
        <v>191.80600000000001</v>
      </c>
      <c r="F175" s="122">
        <v>3.33</v>
      </c>
      <c r="G175" s="122">
        <v>15</v>
      </c>
      <c r="H175" s="97">
        <v>638.71</v>
      </c>
      <c r="I175" s="182">
        <v>2877.09</v>
      </c>
      <c r="J175" s="102">
        <f>(E175*F175)</f>
        <v>638.71398000000011</v>
      </c>
      <c r="K175" s="102">
        <f t="shared" si="147"/>
        <v>2877.09</v>
      </c>
      <c r="L175" s="96">
        <f>SUM(J175,K175)</f>
        <v>3515.8039800000001</v>
      </c>
      <c r="M175" s="103">
        <f t="shared" si="148"/>
        <v>3.9800000000695945E-3</v>
      </c>
      <c r="N175" s="103">
        <f t="shared" si="149"/>
        <v>0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71"/>
      <c r="B176" s="123"/>
      <c r="C176" s="277"/>
      <c r="D176" s="105" t="s">
        <v>53</v>
      </c>
      <c r="E176" s="106">
        <f>SUM(E173,E174,E175)</f>
        <v>623.97900000000004</v>
      </c>
      <c r="F176" s="106"/>
      <c r="G176" s="106"/>
      <c r="H176" s="107">
        <f>SUM(H173:H175)</f>
        <v>2077.8500000000004</v>
      </c>
      <c r="I176" s="107">
        <f>SUM(I173:I175)</f>
        <v>9359.7000000000007</v>
      </c>
      <c r="J176" s="106">
        <f t="shared" ref="J176:S176" si="150">SUM(J173,J174,J175)</f>
        <v>2077.85007</v>
      </c>
      <c r="K176" s="106">
        <f t="shared" si="150"/>
        <v>9359.6850000000013</v>
      </c>
      <c r="L176" s="106">
        <f t="shared" si="150"/>
        <v>11437.535070000002</v>
      </c>
      <c r="M176" s="106">
        <f t="shared" si="150"/>
        <v>7.0000000050640665E-5</v>
      </c>
      <c r="N176" s="106">
        <f t="shared" si="150"/>
        <v>-1.4999999999872671E-2</v>
      </c>
      <c r="O176" s="106">
        <f t="shared" si="150"/>
        <v>0</v>
      </c>
      <c r="P176" s="106">
        <f t="shared" si="150"/>
        <v>0</v>
      </c>
      <c r="Q176" s="106">
        <f t="shared" si="150"/>
        <v>0</v>
      </c>
      <c r="R176" s="106">
        <f t="shared" si="150"/>
        <v>0</v>
      </c>
      <c r="S176" s="106">
        <f t="shared" si="150"/>
        <v>0</v>
      </c>
      <c r="T176" s="108"/>
    </row>
    <row r="177" spans="1:20" ht="12.75" customHeight="1" x14ac:dyDescent="0.2">
      <c r="A177" s="271"/>
      <c r="B177" s="273" t="s">
        <v>29</v>
      </c>
      <c r="C177" s="277"/>
      <c r="D177" s="118" t="s">
        <v>14</v>
      </c>
      <c r="E177" s="119">
        <v>259.29500000000002</v>
      </c>
      <c r="F177" s="122">
        <v>3.33</v>
      </c>
      <c r="G177" s="122">
        <v>15</v>
      </c>
      <c r="H177" s="97">
        <v>863.45</v>
      </c>
      <c r="I177" s="182">
        <v>3889.43</v>
      </c>
      <c r="J177" s="102">
        <f>(E177*F177)</f>
        <v>863.45235000000002</v>
      </c>
      <c r="K177" s="102">
        <f>(E177*G177)</f>
        <v>3889.4250000000002</v>
      </c>
      <c r="L177" s="96">
        <f>SUM(J177,K177)</f>
        <v>4752.8773500000007</v>
      </c>
      <c r="M177" s="103">
        <f>SUM(J177-H177)</f>
        <v>2.3499999999785359E-3</v>
      </c>
      <c r="N177" s="103">
        <f>SUM(K177-I177)</f>
        <v>-4.999999999654392E-3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71"/>
      <c r="B178" s="274"/>
      <c r="C178" s="277"/>
      <c r="D178" s="118" t="s">
        <v>15</v>
      </c>
      <c r="E178" s="119">
        <v>228.012</v>
      </c>
      <c r="F178" s="122">
        <v>3.33</v>
      </c>
      <c r="G178" s="122">
        <v>15</v>
      </c>
      <c r="H178" s="97">
        <v>759.28</v>
      </c>
      <c r="I178" s="182">
        <v>3420.17</v>
      </c>
      <c r="J178" s="102">
        <f>(E178*F178)</f>
        <v>759.27996000000007</v>
      </c>
      <c r="K178" s="102">
        <f t="shared" ref="K178:K179" si="151">(E178*G178)</f>
        <v>3420.18</v>
      </c>
      <c r="L178" s="96">
        <f>SUM(J178,K178)</f>
        <v>4179.4599600000001</v>
      </c>
      <c r="M178" s="103">
        <f t="shared" ref="M178:M179" si="152">SUM(J178-H178)</f>
        <v>-3.9999999899009708E-5</v>
      </c>
      <c r="N178" s="103">
        <f t="shared" ref="N178:N179" si="153">SUM(K178-I178)</f>
        <v>9.9999999997635314E-3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71"/>
      <c r="B179" s="274"/>
      <c r="C179" s="277"/>
      <c r="D179" s="118" t="s">
        <v>16</v>
      </c>
      <c r="E179" s="120">
        <v>211.559</v>
      </c>
      <c r="F179" s="122">
        <v>3.33</v>
      </c>
      <c r="G179" s="122">
        <v>15</v>
      </c>
      <c r="H179" s="97">
        <v>704.49</v>
      </c>
      <c r="I179" s="182">
        <v>3173.38</v>
      </c>
      <c r="J179" s="102">
        <f>(E179*F179)</f>
        <v>704.49147000000005</v>
      </c>
      <c r="K179" s="102">
        <f t="shared" si="151"/>
        <v>3173.3849999999998</v>
      </c>
      <c r="L179" s="96">
        <f>SUM(J179,K179)</f>
        <v>3877.8764699999997</v>
      </c>
      <c r="M179" s="103">
        <f t="shared" si="152"/>
        <v>1.4700000000402724E-3</v>
      </c>
      <c r="N179" s="103">
        <f t="shared" si="153"/>
        <v>4.999999999654392E-3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71"/>
      <c r="B180" s="274"/>
      <c r="C180" s="277"/>
      <c r="D180" s="105" t="s">
        <v>54</v>
      </c>
      <c r="E180" s="106">
        <f>SUM(E177,E178,E179)</f>
        <v>698.86599999999999</v>
      </c>
      <c r="F180" s="106"/>
      <c r="G180" s="106"/>
      <c r="H180" s="107">
        <f>SUM(H177:H179)</f>
        <v>2327.2200000000003</v>
      </c>
      <c r="I180" s="107">
        <f>SUM(I177:I179)</f>
        <v>10482.98</v>
      </c>
      <c r="J180" s="106">
        <f t="shared" ref="J180:S180" si="154">SUM(J177,J178,J179)</f>
        <v>2327.2237800000003</v>
      </c>
      <c r="K180" s="106">
        <f t="shared" si="154"/>
        <v>10482.99</v>
      </c>
      <c r="L180" s="106">
        <f t="shared" si="154"/>
        <v>12810.21378</v>
      </c>
      <c r="M180" s="106">
        <f t="shared" si="154"/>
        <v>3.7800000001197986E-3</v>
      </c>
      <c r="N180" s="106">
        <f t="shared" si="154"/>
        <v>9.9999999997635314E-3</v>
      </c>
      <c r="O180" s="106">
        <f t="shared" si="154"/>
        <v>0</v>
      </c>
      <c r="P180" s="106">
        <f t="shared" si="154"/>
        <v>0</v>
      </c>
      <c r="Q180" s="106">
        <f t="shared" si="154"/>
        <v>0</v>
      </c>
      <c r="R180" s="106">
        <f t="shared" si="154"/>
        <v>0</v>
      </c>
      <c r="S180" s="106">
        <f t="shared" si="154"/>
        <v>0</v>
      </c>
      <c r="T180" s="108"/>
    </row>
    <row r="181" spans="1:20" ht="12.75" customHeight="1" x14ac:dyDescent="0.2">
      <c r="A181" s="271"/>
      <c r="B181" s="274"/>
      <c r="C181" s="277"/>
      <c r="D181" s="118" t="s">
        <v>17</v>
      </c>
      <c r="E181" s="119">
        <v>240.26300000000001</v>
      </c>
      <c r="F181" s="122">
        <v>3.33</v>
      </c>
      <c r="G181" s="122">
        <v>15</v>
      </c>
      <c r="H181" s="97">
        <v>800.08</v>
      </c>
      <c r="I181" s="182">
        <v>3603.94</v>
      </c>
      <c r="J181" s="102">
        <f>(E181*F181)</f>
        <v>800.07578999999998</v>
      </c>
      <c r="K181" s="102">
        <f>(E181*G181)</f>
        <v>3603.9450000000002</v>
      </c>
      <c r="L181" s="96">
        <f>SUM(J181,K181)</f>
        <v>4404.0207900000005</v>
      </c>
      <c r="M181" s="103">
        <f>SUM(J181-H181)</f>
        <v>-4.2100000000573345E-3</v>
      </c>
      <c r="N181" s="103">
        <f>SUM(K181-I181)</f>
        <v>5.0000000001091394E-3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71"/>
      <c r="B182" s="274"/>
      <c r="C182" s="277"/>
      <c r="D182" s="118" t="s">
        <v>18</v>
      </c>
      <c r="E182" s="119">
        <v>204.03399999999999</v>
      </c>
      <c r="F182" s="122">
        <v>3.33</v>
      </c>
      <c r="G182" s="122">
        <v>15</v>
      </c>
      <c r="H182" s="97">
        <v>679.43</v>
      </c>
      <c r="I182" s="182">
        <v>3060.51</v>
      </c>
      <c r="J182" s="102">
        <f>(E182*F182)</f>
        <v>679.43322000000001</v>
      </c>
      <c r="K182" s="102">
        <f t="shared" ref="K182:K183" si="155">(E182*G182)</f>
        <v>3060.5099999999998</v>
      </c>
      <c r="L182" s="96">
        <f>SUM(J182,K182)</f>
        <v>3739.9432199999997</v>
      </c>
      <c r="M182" s="103">
        <f t="shared" ref="M182:M183" si="156">SUM(J182-H182)</f>
        <v>3.2200000000557338E-3</v>
      </c>
      <c r="N182" s="103">
        <f t="shared" ref="N182:N183" si="157">SUM(K182-I182)</f>
        <v>-4.5474735088646412E-13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72"/>
      <c r="B183" s="275"/>
      <c r="C183" s="278"/>
      <c r="D183" s="118" t="s">
        <v>19</v>
      </c>
      <c r="E183" s="120">
        <v>188.607</v>
      </c>
      <c r="F183" s="122">
        <v>3.33</v>
      </c>
      <c r="G183" s="122">
        <v>15</v>
      </c>
      <c r="H183" s="97">
        <v>628.05999999999995</v>
      </c>
      <c r="I183" s="182">
        <v>2829.11</v>
      </c>
      <c r="J183" s="102">
        <f>(E183*F183)</f>
        <v>628.06131000000005</v>
      </c>
      <c r="K183" s="102">
        <f t="shared" si="155"/>
        <v>2829.105</v>
      </c>
      <c r="L183" s="96">
        <f>SUM(J183,K183)</f>
        <v>3457.1663100000001</v>
      </c>
      <c r="M183" s="103">
        <f t="shared" si="156"/>
        <v>1.3100000001031731E-3</v>
      </c>
      <c r="N183" s="103">
        <f t="shared" si="157"/>
        <v>-5.0000000001091394E-3</v>
      </c>
      <c r="O183" s="102"/>
      <c r="P183" s="102"/>
      <c r="Q183" s="103"/>
      <c r="R183" s="103"/>
      <c r="S183" s="103"/>
      <c r="T183" s="104"/>
    </row>
    <row r="184" spans="1:20" s="117" customFormat="1" ht="24" x14ac:dyDescent="0.2">
      <c r="A184" s="124"/>
      <c r="B184" s="124"/>
      <c r="C184" s="125"/>
      <c r="D184" s="126" t="s">
        <v>55</v>
      </c>
      <c r="E184" s="127">
        <f>SUM(E181:E183)</f>
        <v>632.904</v>
      </c>
      <c r="F184" s="127"/>
      <c r="G184" s="127"/>
      <c r="H184" s="128">
        <f>SUM(H181:H183)</f>
        <v>2107.5699999999997</v>
      </c>
      <c r="I184" s="128">
        <f>SUM(I181:I183)</f>
        <v>9493.5600000000013</v>
      </c>
      <c r="J184" s="127">
        <f>SUM(J181:J183)</f>
        <v>2107.5703199999998</v>
      </c>
      <c r="K184" s="127">
        <f>SUM(K181:K183)</f>
        <v>9493.56</v>
      </c>
      <c r="L184" s="127">
        <f t="shared" ref="L184:S184" si="158">SUM(L171+L175+L179+L183)</f>
        <v>14784.006509999999</v>
      </c>
      <c r="M184" s="127">
        <f t="shared" si="158"/>
        <v>1.5100000002803426E-3</v>
      </c>
      <c r="N184" s="127">
        <f t="shared" si="158"/>
        <v>-5.0000000005638867E-3</v>
      </c>
      <c r="O184" s="127">
        <f t="shared" si="158"/>
        <v>0</v>
      </c>
      <c r="P184" s="127">
        <f t="shared" si="158"/>
        <v>0</v>
      </c>
      <c r="Q184" s="127">
        <f t="shared" si="158"/>
        <v>0</v>
      </c>
      <c r="R184" s="127">
        <f t="shared" si="158"/>
        <v>0</v>
      </c>
      <c r="S184" s="127">
        <f t="shared" si="158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SUM(E172,E176,E180,E184)</f>
        <v>2518.4009999999998</v>
      </c>
      <c r="F185" s="137"/>
      <c r="G185" s="137"/>
      <c r="H185" s="138">
        <f>SUM(H184,H180,H176,H172)</f>
        <v>8386.2800000000007</v>
      </c>
      <c r="I185" s="138">
        <f>SUM(I184,I180,I176,I172)</f>
        <v>37776.04</v>
      </c>
      <c r="J185" s="137">
        <f>SUM(J172,J176,J180,J184)</f>
        <v>8386.2753300000004</v>
      </c>
      <c r="K185" s="137">
        <f>SUM(K172,K176,K180,K184)</f>
        <v>37776.014999999999</v>
      </c>
      <c r="L185" s="137">
        <f t="shared" ref="L185:S185" si="159">SUM(L181,L182,L183)</f>
        <v>11601.13032</v>
      </c>
      <c r="M185" s="137">
        <f>SUM(M172,M176,M180,M184)</f>
        <v>-3.4799999995129838E-3</v>
      </c>
      <c r="N185" s="137">
        <f>SUM(N172,N176,N180,N184)</f>
        <v>-3.0000000001109584E-2</v>
      </c>
      <c r="O185" s="137">
        <f t="shared" si="159"/>
        <v>0</v>
      </c>
      <c r="P185" s="137">
        <f t="shared" si="159"/>
        <v>0</v>
      </c>
      <c r="Q185" s="137">
        <f t="shared" si="159"/>
        <v>0</v>
      </c>
      <c r="R185" s="137">
        <f t="shared" si="159"/>
        <v>0</v>
      </c>
      <c r="S185" s="137">
        <f t="shared" si="159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E185+'2012'!E186</f>
        <v>7368.92</v>
      </c>
      <c r="F186" s="114"/>
      <c r="G186" s="114"/>
      <c r="H186" s="114">
        <f>H185+'2012'!H186</f>
        <v>24546.720000000001</v>
      </c>
      <c r="I186" s="114">
        <f>I185+'2012'!I186</f>
        <v>66651.482000000004</v>
      </c>
      <c r="J186" s="114">
        <f>J185+'2012'!J186</f>
        <v>24546.7176</v>
      </c>
      <c r="K186" s="114">
        <f>K185+'2012'!K186</f>
        <v>66651.486000000004</v>
      </c>
      <c r="L186" s="114">
        <f>L185+'2012'!L186</f>
        <v>56637.043590000001</v>
      </c>
      <c r="M186" s="114">
        <f>M185+'2012'!M186</f>
        <v>-1.2099999993324673E-3</v>
      </c>
      <c r="N186" s="114">
        <f>N185+'2012'!N186</f>
        <v>-1.0000000010563781E-3</v>
      </c>
      <c r="O186" s="114">
        <f>O185+'2012'!O186</f>
        <v>0</v>
      </c>
      <c r="P186" s="114">
        <f>P185+'2012'!P186</f>
        <v>0</v>
      </c>
      <c r="Q186" s="114">
        <f>Q185+'2012'!Q186</f>
        <v>0</v>
      </c>
      <c r="R186" s="114">
        <f>R185+'2012'!R186</f>
        <v>0</v>
      </c>
      <c r="S186" s="114">
        <f>S185+'2012'!S186</f>
        <v>0</v>
      </c>
      <c r="T186" s="116"/>
    </row>
    <row r="187" spans="1:20" ht="12.75" customHeight="1" x14ac:dyDescent="0.2">
      <c r="A187" s="270">
        <v>11</v>
      </c>
      <c r="B187" s="273" t="s">
        <v>34</v>
      </c>
      <c r="C187" s="236" t="s">
        <v>31</v>
      </c>
      <c r="D187" s="118" t="s">
        <v>8</v>
      </c>
      <c r="E187" s="119"/>
      <c r="F187" s="122">
        <v>3.33</v>
      </c>
      <c r="G187" s="122">
        <v>15</v>
      </c>
      <c r="H187" s="97"/>
      <c r="I187" s="97"/>
      <c r="J187" s="102">
        <f>(E187*F187)</f>
        <v>0</v>
      </c>
      <c r="K187" s="102">
        <f>(F187*H187)</f>
        <v>0</v>
      </c>
      <c r="L187" s="96">
        <f>SUM(J187,K187)</f>
        <v>0</v>
      </c>
      <c r="M187" s="103">
        <f>SUM(J187-H187)</f>
        <v>0</v>
      </c>
      <c r="N187" s="103">
        <f>SUM(K187-I187)</f>
        <v>0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71"/>
      <c r="B188" s="274"/>
      <c r="C188" s="237"/>
      <c r="D188" s="118" t="s">
        <v>9</v>
      </c>
      <c r="E188" s="119">
        <v>11.069000000000001</v>
      </c>
      <c r="F188" s="122">
        <v>3.33</v>
      </c>
      <c r="G188" s="122">
        <v>15</v>
      </c>
      <c r="H188" s="97">
        <v>36.86</v>
      </c>
      <c r="I188" s="97">
        <v>166.03</v>
      </c>
      <c r="J188" s="102">
        <f>(E188*F188)</f>
        <v>36.859770000000005</v>
      </c>
      <c r="K188" s="102">
        <f>(E188*G188)</f>
        <v>166.03500000000003</v>
      </c>
      <c r="L188" s="96">
        <f>SUM(J188,K188)</f>
        <v>202.89477000000002</v>
      </c>
      <c r="M188" s="103">
        <f t="shared" ref="M188:M189" si="160">SUM(J188-H188)</f>
        <v>-2.2999999999484544E-4</v>
      </c>
      <c r="N188" s="103">
        <f t="shared" ref="N188:N189" si="161">SUM(K188-I188)</f>
        <v>5.0000000000238742E-3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71"/>
      <c r="B189" s="274"/>
      <c r="C189" s="237"/>
      <c r="D189" s="118" t="s">
        <v>10</v>
      </c>
      <c r="E189" s="120">
        <v>30.286000000000001</v>
      </c>
      <c r="F189" s="122">
        <v>3.33</v>
      </c>
      <c r="G189" s="122">
        <v>15</v>
      </c>
      <c r="H189" s="97">
        <v>100.85</v>
      </c>
      <c r="I189" s="97">
        <v>454.29</v>
      </c>
      <c r="J189" s="102">
        <f>(E189*F189)</f>
        <v>100.85238000000001</v>
      </c>
      <c r="K189" s="102">
        <f>(E189*G189)</f>
        <v>454.29</v>
      </c>
      <c r="L189" s="96">
        <f>SUM(J189,K189)</f>
        <v>555.14238</v>
      </c>
      <c r="M189" s="103">
        <f t="shared" si="160"/>
        <v>2.38000000001648E-3</v>
      </c>
      <c r="N189" s="103">
        <f t="shared" si="161"/>
        <v>0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71"/>
      <c r="B190" s="274"/>
      <c r="C190" s="237"/>
      <c r="D190" s="105" t="s">
        <v>52</v>
      </c>
      <c r="E190" s="106">
        <f>SUM(E187,E188,E189)</f>
        <v>41.355000000000004</v>
      </c>
      <c r="F190" s="106"/>
      <c r="G190" s="106"/>
      <c r="H190" s="107">
        <f>SUM(H188:H189)</f>
        <v>137.70999999999998</v>
      </c>
      <c r="I190" s="107">
        <f>SUM(I188:I189)</f>
        <v>620.32000000000005</v>
      </c>
      <c r="J190" s="106">
        <f t="shared" ref="J190:S190" si="162">SUM(J187,J188,J189)</f>
        <v>137.71215000000001</v>
      </c>
      <c r="K190" s="106">
        <f t="shared" si="162"/>
        <v>620.32500000000005</v>
      </c>
      <c r="L190" s="106">
        <f t="shared" si="162"/>
        <v>758.03715</v>
      </c>
      <c r="M190" s="106">
        <f t="shared" si="162"/>
        <v>2.1500000000216346E-3</v>
      </c>
      <c r="N190" s="106">
        <f t="shared" si="162"/>
        <v>5.0000000000238742E-3</v>
      </c>
      <c r="O190" s="106">
        <f t="shared" si="162"/>
        <v>0</v>
      </c>
      <c r="P190" s="106">
        <f t="shared" si="162"/>
        <v>0</v>
      </c>
      <c r="Q190" s="106">
        <f t="shared" si="162"/>
        <v>0</v>
      </c>
      <c r="R190" s="106">
        <f t="shared" si="162"/>
        <v>0</v>
      </c>
      <c r="S190" s="106">
        <f t="shared" si="162"/>
        <v>0</v>
      </c>
      <c r="T190" s="108"/>
    </row>
    <row r="191" spans="1:20" ht="12.75" customHeight="1" x14ac:dyDescent="0.2">
      <c r="A191" s="271"/>
      <c r="B191" s="274"/>
      <c r="C191" s="237"/>
      <c r="D191" s="118" t="s">
        <v>11</v>
      </c>
      <c r="E191" s="119">
        <v>33.493000000000002</v>
      </c>
      <c r="F191" s="122">
        <v>3.33</v>
      </c>
      <c r="G191" s="122">
        <v>15</v>
      </c>
      <c r="H191" s="97">
        <v>111.53</v>
      </c>
      <c r="I191" s="97">
        <v>502.39</v>
      </c>
      <c r="J191" s="102">
        <f>(E191*F191)</f>
        <v>111.53169000000001</v>
      </c>
      <c r="K191" s="102">
        <f>(E191*G191)</f>
        <v>502.39500000000004</v>
      </c>
      <c r="L191" s="96">
        <f>SUM(J191,K191)</f>
        <v>613.92669000000001</v>
      </c>
      <c r="M191" s="103">
        <f>SUM(J191-H191)</f>
        <v>1.6900000000106274E-3</v>
      </c>
      <c r="N191" s="103">
        <f>SUM(K191-I191)</f>
        <v>5.0000000000522959E-3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71"/>
      <c r="B192" s="274"/>
      <c r="C192" s="237"/>
      <c r="D192" s="118" t="s">
        <v>12</v>
      </c>
      <c r="E192" s="119">
        <v>26.507999999999999</v>
      </c>
      <c r="F192" s="122">
        <v>3.33</v>
      </c>
      <c r="G192" s="122">
        <v>15</v>
      </c>
      <c r="H192" s="97">
        <v>88.27</v>
      </c>
      <c r="I192" s="97">
        <v>397.61</v>
      </c>
      <c r="J192" s="102">
        <f>(E192*F192)</f>
        <v>88.271640000000005</v>
      </c>
      <c r="K192" s="102">
        <f t="shared" ref="K192:K193" si="163">(E192*G192)</f>
        <v>397.62</v>
      </c>
      <c r="L192" s="96">
        <f>SUM(J192,K192)</f>
        <v>485.89164</v>
      </c>
      <c r="M192" s="103">
        <f t="shared" ref="M192:M193" si="164">SUM(J192-H192)</f>
        <v>1.6400000000089676E-3</v>
      </c>
      <c r="N192" s="103">
        <f t="shared" ref="N192:N193" si="165">SUM(K192-I192)</f>
        <v>9.9999999999909051E-3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71"/>
      <c r="B193" s="275"/>
      <c r="C193" s="237"/>
      <c r="D193" s="118" t="s">
        <v>13</v>
      </c>
      <c r="E193" s="119">
        <v>26.094000000000001</v>
      </c>
      <c r="F193" s="122">
        <v>3.33</v>
      </c>
      <c r="G193" s="122">
        <v>15</v>
      </c>
      <c r="H193" s="97">
        <v>86.89</v>
      </c>
      <c r="I193" s="97">
        <v>391.41</v>
      </c>
      <c r="J193" s="102">
        <f>(E193*F193)</f>
        <v>86.893020000000007</v>
      </c>
      <c r="K193" s="102">
        <f t="shared" si="163"/>
        <v>391.41</v>
      </c>
      <c r="L193" s="96">
        <f>SUM(J193,K193)</f>
        <v>478.30302000000006</v>
      </c>
      <c r="M193" s="103">
        <f t="shared" si="164"/>
        <v>3.020000000006462E-3</v>
      </c>
      <c r="N193" s="103">
        <f t="shared" si="165"/>
        <v>0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71"/>
      <c r="B194" s="123"/>
      <c r="C194" s="237"/>
      <c r="D194" s="105" t="s">
        <v>53</v>
      </c>
      <c r="E194" s="106">
        <f>SUM(E191,E192,E193)</f>
        <v>86.094999999999999</v>
      </c>
      <c r="F194" s="106"/>
      <c r="G194" s="106"/>
      <c r="H194" s="107">
        <f>SUM(H191:H193)</f>
        <v>286.69</v>
      </c>
      <c r="I194" s="107">
        <f>SUM(I191:I193)</f>
        <v>1291.4100000000001</v>
      </c>
      <c r="J194" s="106">
        <f t="shared" ref="J194:S194" si="166">SUM(J191,J192,J193)</f>
        <v>286.69635000000005</v>
      </c>
      <c r="K194" s="106">
        <f t="shared" si="166"/>
        <v>1291.4250000000002</v>
      </c>
      <c r="L194" s="106">
        <f t="shared" si="166"/>
        <v>1578.1213500000001</v>
      </c>
      <c r="M194" s="106">
        <f t="shared" si="166"/>
        <v>6.350000000026057E-3</v>
      </c>
      <c r="N194" s="106">
        <f t="shared" si="166"/>
        <v>1.5000000000043201E-2</v>
      </c>
      <c r="O194" s="106">
        <f t="shared" si="166"/>
        <v>0</v>
      </c>
      <c r="P194" s="106">
        <f t="shared" si="166"/>
        <v>0</v>
      </c>
      <c r="Q194" s="106">
        <f t="shared" si="166"/>
        <v>0</v>
      </c>
      <c r="R194" s="106">
        <f t="shared" si="166"/>
        <v>0</v>
      </c>
      <c r="S194" s="106">
        <f t="shared" si="166"/>
        <v>0</v>
      </c>
      <c r="T194" s="108"/>
    </row>
    <row r="195" spans="1:20" ht="12.75" customHeight="1" x14ac:dyDescent="0.2">
      <c r="A195" s="271"/>
      <c r="B195" s="273" t="s">
        <v>29</v>
      </c>
      <c r="C195" s="237"/>
      <c r="D195" s="118" t="s">
        <v>14</v>
      </c>
      <c r="E195" s="119">
        <v>36.984000000000002</v>
      </c>
      <c r="F195" s="122">
        <v>3.33</v>
      </c>
      <c r="G195" s="122">
        <v>15</v>
      </c>
      <c r="H195" s="97">
        <v>123.16</v>
      </c>
      <c r="I195" s="97">
        <v>554.76</v>
      </c>
      <c r="J195" s="102">
        <f>(E195*F195)</f>
        <v>123.15672000000001</v>
      </c>
      <c r="K195" s="102">
        <f>(E195*G195)</f>
        <v>554.76</v>
      </c>
      <c r="L195" s="96">
        <f>SUM(J195,K195)</f>
        <v>677.91671999999994</v>
      </c>
      <c r="M195" s="103">
        <f>SUM(J195-H195)</f>
        <v>-3.2799999999895135E-3</v>
      </c>
      <c r="N195" s="103">
        <f>SUM(K195-I195)</f>
        <v>0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71"/>
      <c r="B196" s="274"/>
      <c r="C196" s="237"/>
      <c r="D196" s="118" t="s">
        <v>15</v>
      </c>
      <c r="E196" s="119">
        <v>26.585999999999999</v>
      </c>
      <c r="F196" s="122">
        <v>3.33</v>
      </c>
      <c r="G196" s="122">
        <v>15</v>
      </c>
      <c r="H196" s="97">
        <v>88.53</v>
      </c>
      <c r="I196" s="97">
        <v>398.79</v>
      </c>
      <c r="J196" s="102">
        <f>(E196*F196)</f>
        <v>88.531379999999999</v>
      </c>
      <c r="K196" s="102">
        <f t="shared" ref="K196:K197" si="167">(E196*G196)</f>
        <v>398.78999999999996</v>
      </c>
      <c r="L196" s="96">
        <f>SUM(J196,K196)</f>
        <v>487.32137999999998</v>
      </c>
      <c r="M196" s="103">
        <f t="shared" ref="M196:M197" si="168">SUM(J196-H196)</f>
        <v>1.3799999999974943E-3</v>
      </c>
      <c r="N196" s="103">
        <f t="shared" ref="N196:N197" si="169">SUM(K196-I196)</f>
        <v>-5.6843418860808015E-14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71"/>
      <c r="B197" s="274"/>
      <c r="C197" s="237"/>
      <c r="D197" s="118" t="s">
        <v>16</v>
      </c>
      <c r="E197" s="120">
        <v>27.286000000000001</v>
      </c>
      <c r="F197" s="122">
        <v>3.33</v>
      </c>
      <c r="G197" s="122">
        <v>15</v>
      </c>
      <c r="H197" s="97">
        <v>90.86</v>
      </c>
      <c r="I197" s="97">
        <v>409.29</v>
      </c>
      <c r="J197" s="102">
        <f>(E197*F197)</f>
        <v>90.862380000000002</v>
      </c>
      <c r="K197" s="102">
        <f t="shared" si="167"/>
        <v>409.29</v>
      </c>
      <c r="L197" s="96">
        <f>SUM(J197,K197)</f>
        <v>500.15237999999999</v>
      </c>
      <c r="M197" s="103">
        <f t="shared" si="168"/>
        <v>2.3800000000022692E-3</v>
      </c>
      <c r="N197" s="103">
        <f t="shared" si="169"/>
        <v>0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71"/>
      <c r="B198" s="274"/>
      <c r="C198" s="237"/>
      <c r="D198" s="105" t="s">
        <v>54</v>
      </c>
      <c r="E198" s="106">
        <f>SUM(E195,E196,E197)</f>
        <v>90.855999999999995</v>
      </c>
      <c r="F198" s="106"/>
      <c r="G198" s="106"/>
      <c r="H198" s="107">
        <f>SUM(H195:H197)</f>
        <v>302.55</v>
      </c>
      <c r="I198" s="107">
        <f>SUM(I195:I197)</f>
        <v>1362.84</v>
      </c>
      <c r="J198" s="106">
        <f t="shared" ref="J198:S198" si="170">SUM(J195,J196,J197)</f>
        <v>302.55047999999999</v>
      </c>
      <c r="K198" s="106">
        <f t="shared" si="170"/>
        <v>1362.84</v>
      </c>
      <c r="L198" s="106">
        <f t="shared" si="170"/>
        <v>1665.39048</v>
      </c>
      <c r="M198" s="106">
        <f t="shared" si="170"/>
        <v>4.8000000001025001E-4</v>
      </c>
      <c r="N198" s="106">
        <f t="shared" si="170"/>
        <v>-5.6843418860808015E-14</v>
      </c>
      <c r="O198" s="106">
        <f t="shared" si="170"/>
        <v>0</v>
      </c>
      <c r="P198" s="106">
        <f t="shared" si="170"/>
        <v>0</v>
      </c>
      <c r="Q198" s="106">
        <f t="shared" si="170"/>
        <v>0</v>
      </c>
      <c r="R198" s="106">
        <f t="shared" si="170"/>
        <v>0</v>
      </c>
      <c r="S198" s="106">
        <f t="shared" si="170"/>
        <v>0</v>
      </c>
      <c r="T198" s="108"/>
    </row>
    <row r="199" spans="1:20" ht="12.75" customHeight="1" x14ac:dyDescent="0.2">
      <c r="A199" s="271"/>
      <c r="B199" s="274"/>
      <c r="C199" s="237"/>
      <c r="D199" s="118" t="s">
        <v>17</v>
      </c>
      <c r="E199" s="119">
        <v>38.213999999999999</v>
      </c>
      <c r="F199" s="122">
        <v>3.33</v>
      </c>
      <c r="G199" s="122">
        <v>15</v>
      </c>
      <c r="H199" s="97">
        <v>127.25</v>
      </c>
      <c r="I199" s="97">
        <v>573.21</v>
      </c>
      <c r="J199" s="102">
        <f>(E199*F199)</f>
        <v>127.25261999999999</v>
      </c>
      <c r="K199" s="102">
        <f>(E199*G199)</f>
        <v>573.21</v>
      </c>
      <c r="L199" s="96">
        <f>SUM(J199,K199)</f>
        <v>700.46262000000002</v>
      </c>
      <c r="M199" s="103">
        <f>SUM(J199-H199)</f>
        <v>2.6199999999931833E-3</v>
      </c>
      <c r="N199" s="103">
        <f>SUM(K199-I199)</f>
        <v>0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71"/>
      <c r="B200" s="274"/>
      <c r="C200" s="237"/>
      <c r="D200" s="118" t="s">
        <v>18</v>
      </c>
      <c r="E200" s="119">
        <v>37.643999999999998</v>
      </c>
      <c r="F200" s="122">
        <v>3.33</v>
      </c>
      <c r="G200" s="122">
        <v>15</v>
      </c>
      <c r="H200" s="97">
        <v>125.35</v>
      </c>
      <c r="I200" s="97">
        <v>564.65</v>
      </c>
      <c r="J200" s="102">
        <f>(E200*F200)</f>
        <v>125.35451999999999</v>
      </c>
      <c r="K200" s="102">
        <f t="shared" ref="K200:K201" si="171">(E200*G200)</f>
        <v>564.66</v>
      </c>
      <c r="L200" s="96">
        <f>SUM(J200,K200)</f>
        <v>690.01451999999995</v>
      </c>
      <c r="M200" s="103">
        <f t="shared" ref="M200:M201" si="172">SUM(J200-H200)</f>
        <v>4.5199999999994134E-3</v>
      </c>
      <c r="N200" s="103">
        <f t="shared" ref="N200:N201" si="173">SUM(K200-I200)</f>
        <v>9.9999999999909051E-3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72"/>
      <c r="B201" s="275"/>
      <c r="C201" s="238"/>
      <c r="D201" s="118" t="s">
        <v>19</v>
      </c>
      <c r="E201" s="120">
        <v>35.67</v>
      </c>
      <c r="F201" s="122">
        <v>3.33</v>
      </c>
      <c r="G201" s="122">
        <v>15</v>
      </c>
      <c r="H201" s="97">
        <v>118.78</v>
      </c>
      <c r="I201" s="97">
        <v>535.04999999999995</v>
      </c>
      <c r="J201" s="102">
        <f>(E201*F201)</f>
        <v>118.78110000000001</v>
      </c>
      <c r="K201" s="102">
        <f t="shared" si="171"/>
        <v>535.05000000000007</v>
      </c>
      <c r="L201" s="96">
        <f>SUM(J201,K201)</f>
        <v>653.83110000000011</v>
      </c>
      <c r="M201" s="103">
        <f t="shared" si="172"/>
        <v>1.1000000000080945E-3</v>
      </c>
      <c r="N201" s="103">
        <f t="shared" si="173"/>
        <v>1.1368683772161603E-13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111.52800000000001</v>
      </c>
      <c r="F202" s="106"/>
      <c r="G202" s="106"/>
      <c r="H202" s="107">
        <f>SUM(H199:H201)</f>
        <v>371.38</v>
      </c>
      <c r="I202" s="107">
        <f>SUM(I199:I201)</f>
        <v>1672.91</v>
      </c>
      <c r="J202" s="106">
        <f t="shared" ref="J202:S202" si="174">SUM(J199,J200,J201)</f>
        <v>371.38824</v>
      </c>
      <c r="K202" s="106">
        <f t="shared" si="174"/>
        <v>1672.92</v>
      </c>
      <c r="L202" s="106">
        <f t="shared" si="174"/>
        <v>2044.3082400000001</v>
      </c>
      <c r="M202" s="106">
        <f t="shared" si="174"/>
        <v>8.2400000000006912E-3</v>
      </c>
      <c r="N202" s="106">
        <f t="shared" si="174"/>
        <v>1.0000000000104592E-2</v>
      </c>
      <c r="O202" s="106">
        <f t="shared" si="174"/>
        <v>0</v>
      </c>
      <c r="P202" s="106">
        <f t="shared" si="174"/>
        <v>0</v>
      </c>
      <c r="Q202" s="106">
        <f t="shared" si="174"/>
        <v>0</v>
      </c>
      <c r="R202" s="106">
        <f t="shared" si="174"/>
        <v>0</v>
      </c>
      <c r="S202" s="106">
        <f t="shared" si="174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329.834</v>
      </c>
      <c r="F203" s="137"/>
      <c r="G203" s="137"/>
      <c r="H203" s="138">
        <f>SUM(H202,H198,H194,H190)</f>
        <v>1098.3300000000002</v>
      </c>
      <c r="I203" s="138">
        <f>SUM(I202,I198,I194,I190)</f>
        <v>4947.4799999999996</v>
      </c>
      <c r="J203" s="137">
        <f t="shared" ref="J203:S203" si="175">SUM(J190+J194+J198+J202)</f>
        <v>1098.3472200000001</v>
      </c>
      <c r="K203" s="137">
        <f>SUM(K190,K194,K198,K202)</f>
        <v>4947.51</v>
      </c>
      <c r="L203" s="137">
        <f t="shared" si="175"/>
        <v>6045.8572199999999</v>
      </c>
      <c r="M203" s="137">
        <f t="shared" si="175"/>
        <v>1.7220000000058633E-2</v>
      </c>
      <c r="N203" s="137">
        <f t="shared" si="175"/>
        <v>3.0000000000114824E-2</v>
      </c>
      <c r="O203" s="137">
        <f t="shared" si="175"/>
        <v>0</v>
      </c>
      <c r="P203" s="137">
        <f t="shared" si="175"/>
        <v>0</v>
      </c>
      <c r="Q203" s="137">
        <f t="shared" si="175"/>
        <v>0</v>
      </c>
      <c r="R203" s="137">
        <f t="shared" si="175"/>
        <v>0</v>
      </c>
      <c r="S203" s="137">
        <f t="shared" si="175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E203+'2012'!E204</f>
        <v>698.90300000000002</v>
      </c>
      <c r="F204" s="114"/>
      <c r="G204" s="114"/>
      <c r="H204" s="114">
        <f>H203+'2012'!H204</f>
        <v>2328.3200000000002</v>
      </c>
      <c r="I204" s="114">
        <f>I203+'2012'!I204</f>
        <v>6699.4679999999989</v>
      </c>
      <c r="J204" s="114">
        <f>J203+'2012'!J204</f>
        <v>2328.3387900000002</v>
      </c>
      <c r="K204" s="114">
        <f>K203+'2012'!K204</f>
        <v>6483.8909999999996</v>
      </c>
      <c r="L204" s="114">
        <f>L203+'2012'!L204</f>
        <v>8812.2297899999994</v>
      </c>
      <c r="M204" s="114">
        <f>M203+'2012'!M204</f>
        <v>1.8790000000084461E-2</v>
      </c>
      <c r="N204" s="114">
        <f>N203+'2012'!N204</f>
        <v>-215.57699999999988</v>
      </c>
      <c r="O204" s="114">
        <f>O203+'2012'!O204</f>
        <v>0</v>
      </c>
      <c r="P204" s="114">
        <f>P203+'2012'!P204</f>
        <v>0</v>
      </c>
      <c r="Q204" s="114">
        <f>Q203+'2012'!Q204</f>
        <v>0</v>
      </c>
      <c r="R204" s="114">
        <f>R203+'2012'!R204</f>
        <v>0</v>
      </c>
      <c r="S204" s="114">
        <f>S203+'2012'!S204</f>
        <v>0</v>
      </c>
      <c r="T204" s="116"/>
    </row>
    <row r="205" spans="1:20" ht="12.75" customHeight="1" x14ac:dyDescent="0.2">
      <c r="A205" s="256">
        <v>12</v>
      </c>
      <c r="B205" s="273" t="s">
        <v>35</v>
      </c>
      <c r="C205" s="236" t="s">
        <v>28</v>
      </c>
      <c r="D205" s="118" t="s">
        <v>8</v>
      </c>
      <c r="E205" s="119">
        <v>29.533999999999999</v>
      </c>
      <c r="F205" s="122">
        <v>3.33</v>
      </c>
      <c r="G205" s="122">
        <v>15</v>
      </c>
      <c r="H205" s="97">
        <v>98.35</v>
      </c>
      <c r="I205" s="182">
        <v>443.02</v>
      </c>
      <c r="J205" s="102">
        <f>(E205*F205)</f>
        <v>98.348219999999998</v>
      </c>
      <c r="K205" s="102">
        <f>(E205*G205)</f>
        <v>443.01</v>
      </c>
      <c r="L205" s="96">
        <f>SUM(J205,K205)</f>
        <v>541.35821999999996</v>
      </c>
      <c r="M205" s="103">
        <f>SUM(J205-H205)</f>
        <v>-1.7799999999965621E-3</v>
      </c>
      <c r="N205" s="103">
        <f>SUM(K205-I205)</f>
        <v>-9.9999999999909051E-3</v>
      </c>
      <c r="O205" s="102"/>
      <c r="P205" s="102"/>
      <c r="Q205" s="103"/>
      <c r="R205" s="103"/>
      <c r="S205" s="103"/>
      <c r="T205" s="104"/>
    </row>
    <row r="206" spans="1:20" x14ac:dyDescent="0.2">
      <c r="A206" s="257"/>
      <c r="B206" s="274"/>
      <c r="C206" s="237"/>
      <c r="D206" s="118" t="s">
        <v>9</v>
      </c>
      <c r="E206" s="143">
        <v>19.364000000000001</v>
      </c>
      <c r="F206" s="122">
        <v>3.33</v>
      </c>
      <c r="G206" s="122">
        <v>15</v>
      </c>
      <c r="H206" s="97">
        <v>64.48</v>
      </c>
      <c r="I206" s="182">
        <v>290.47000000000003</v>
      </c>
      <c r="J206" s="102">
        <f>(E206*F206)</f>
        <v>64.482120000000009</v>
      </c>
      <c r="K206" s="102">
        <f t="shared" ref="K206:K207" si="176">(E206*G206)</f>
        <v>290.46000000000004</v>
      </c>
      <c r="L206" s="96">
        <f>SUM(J206,K206)</f>
        <v>354.94212000000005</v>
      </c>
      <c r="M206" s="103">
        <f t="shared" ref="M206:M207" si="177">SUM(J206-H206)</f>
        <v>2.1200000000050068E-3</v>
      </c>
      <c r="N206" s="103">
        <f t="shared" ref="N206:N207" si="178">SUM(K206-I206)</f>
        <v>-9.9999999999909051E-3</v>
      </c>
      <c r="O206" s="102"/>
      <c r="P206" s="102"/>
      <c r="Q206" s="103"/>
      <c r="R206" s="103"/>
      <c r="S206" s="103"/>
      <c r="T206" s="104"/>
    </row>
    <row r="207" spans="1:20" x14ac:dyDescent="0.2">
      <c r="A207" s="257"/>
      <c r="B207" s="274"/>
      <c r="C207" s="237"/>
      <c r="D207" s="118" t="s">
        <v>10</v>
      </c>
      <c r="E207" s="120">
        <v>28.72</v>
      </c>
      <c r="F207" s="122">
        <v>3.33</v>
      </c>
      <c r="G207" s="122">
        <v>15</v>
      </c>
      <c r="H207" s="97">
        <v>95.64</v>
      </c>
      <c r="I207" s="182">
        <v>430.8</v>
      </c>
      <c r="J207" s="102">
        <f>(E207*F207)</f>
        <v>95.637599999999992</v>
      </c>
      <c r="K207" s="102">
        <f t="shared" si="176"/>
        <v>430.79999999999995</v>
      </c>
      <c r="L207" s="96">
        <f>SUM(J207,K207)</f>
        <v>526.43759999999997</v>
      </c>
      <c r="M207" s="103">
        <f t="shared" si="177"/>
        <v>-2.4000000000086175E-3</v>
      </c>
      <c r="N207" s="103">
        <f t="shared" si="178"/>
        <v>-5.6843418860808015E-14</v>
      </c>
      <c r="O207" s="102"/>
      <c r="P207" s="102"/>
      <c r="Q207" s="103"/>
      <c r="R207" s="103"/>
      <c r="S207" s="103"/>
      <c r="T207" s="104"/>
    </row>
    <row r="208" spans="1:20" ht="24" x14ac:dyDescent="0.2">
      <c r="A208" s="257"/>
      <c r="B208" s="274"/>
      <c r="C208" s="237"/>
      <c r="D208" s="105" t="s">
        <v>52</v>
      </c>
      <c r="E208" s="106">
        <f>SUM(E205,E206,E207)</f>
        <v>77.617999999999995</v>
      </c>
      <c r="F208" s="106"/>
      <c r="G208" s="106"/>
      <c r="H208" s="107">
        <f>SUM(H205:H207)</f>
        <v>258.46999999999997</v>
      </c>
      <c r="I208" s="107">
        <f>SUM(I205:I207)</f>
        <v>1164.29</v>
      </c>
      <c r="J208" s="106">
        <f t="shared" ref="J208:S208" si="179">SUM(J205,J206,J207)</f>
        <v>258.46794</v>
      </c>
      <c r="K208" s="106">
        <f t="shared" si="179"/>
        <v>1164.27</v>
      </c>
      <c r="L208" s="106">
        <f t="shared" si="179"/>
        <v>1422.73794</v>
      </c>
      <c r="M208" s="106">
        <f t="shared" si="179"/>
        <v>-2.0600000000001728E-3</v>
      </c>
      <c r="N208" s="106">
        <f t="shared" si="179"/>
        <v>-2.0000000000038654E-2</v>
      </c>
      <c r="O208" s="106">
        <f t="shared" si="179"/>
        <v>0</v>
      </c>
      <c r="P208" s="106">
        <f t="shared" si="179"/>
        <v>0</v>
      </c>
      <c r="Q208" s="106">
        <f t="shared" si="179"/>
        <v>0</v>
      </c>
      <c r="R208" s="106">
        <f t="shared" si="179"/>
        <v>0</v>
      </c>
      <c r="S208" s="106">
        <f t="shared" si="179"/>
        <v>0</v>
      </c>
      <c r="T208" s="108"/>
    </row>
    <row r="209" spans="1:20" x14ac:dyDescent="0.2">
      <c r="A209" s="257"/>
      <c r="B209" s="274"/>
      <c r="C209" s="237"/>
      <c r="D209" s="118" t="s">
        <v>11</v>
      </c>
      <c r="E209" s="119">
        <v>24.608000000000001</v>
      </c>
      <c r="F209" s="122">
        <v>3.33</v>
      </c>
      <c r="G209" s="122">
        <v>15</v>
      </c>
      <c r="H209" s="97">
        <v>81.95</v>
      </c>
      <c r="I209" s="182">
        <v>369.12</v>
      </c>
      <c r="J209" s="102">
        <f>(E209*F209)</f>
        <v>81.944640000000007</v>
      </c>
      <c r="K209" s="102">
        <f>(E209*G209)</f>
        <v>369.12</v>
      </c>
      <c r="L209" s="96">
        <f>SUM(J209,K209)</f>
        <v>451.06464</v>
      </c>
      <c r="M209" s="103">
        <f>SUM(J209-H209)</f>
        <v>-5.3599999999960346E-3</v>
      </c>
      <c r="N209" s="103">
        <f>SUM(K209-I209)</f>
        <v>0</v>
      </c>
      <c r="O209" s="102"/>
      <c r="P209" s="102"/>
      <c r="Q209" s="103"/>
      <c r="R209" s="103"/>
      <c r="S209" s="103"/>
      <c r="T209" s="104"/>
    </row>
    <row r="210" spans="1:20" x14ac:dyDescent="0.2">
      <c r="A210" s="257"/>
      <c r="B210" s="274"/>
      <c r="C210" s="237"/>
      <c r="D210" s="118" t="s">
        <v>12</v>
      </c>
      <c r="E210" s="119">
        <v>24.06</v>
      </c>
      <c r="F210" s="122">
        <v>3.33</v>
      </c>
      <c r="G210" s="122">
        <v>15</v>
      </c>
      <c r="H210" s="97">
        <v>80.12</v>
      </c>
      <c r="I210" s="182">
        <v>360.89</v>
      </c>
      <c r="J210" s="102">
        <f>(E210*F210)</f>
        <v>80.119799999999998</v>
      </c>
      <c r="K210" s="102">
        <f t="shared" ref="K210:K211" si="180">(E210*G210)</f>
        <v>360.9</v>
      </c>
      <c r="L210" s="96">
        <f>SUM(J210,K210)</f>
        <v>441.01979999999998</v>
      </c>
      <c r="M210" s="103">
        <f t="shared" ref="M210:M211" si="181">SUM(J210-H210)</f>
        <v>-2.0000000000663931E-4</v>
      </c>
      <c r="N210" s="103">
        <f t="shared" ref="N210:N211" si="182">SUM(K210-I210)</f>
        <v>9.9999999999909051E-3</v>
      </c>
      <c r="O210" s="102"/>
      <c r="P210" s="102"/>
      <c r="Q210" s="103"/>
      <c r="R210" s="103"/>
      <c r="S210" s="103"/>
      <c r="T210" s="104"/>
    </row>
    <row r="211" spans="1:20" x14ac:dyDescent="0.2">
      <c r="A211" s="257"/>
      <c r="B211" s="275"/>
      <c r="C211" s="237"/>
      <c r="D211" s="118" t="s">
        <v>13</v>
      </c>
      <c r="E211" s="119">
        <v>25.686</v>
      </c>
      <c r="F211" s="122">
        <v>3.33</v>
      </c>
      <c r="G211" s="122">
        <v>15</v>
      </c>
      <c r="H211" s="97">
        <v>85.53</v>
      </c>
      <c r="I211" s="182">
        <v>385.29</v>
      </c>
      <c r="J211" s="102">
        <f>(E211*F211)</f>
        <v>85.534379999999999</v>
      </c>
      <c r="K211" s="102">
        <f t="shared" si="180"/>
        <v>385.29</v>
      </c>
      <c r="L211" s="96">
        <f>SUM(J211,K211)</f>
        <v>470.82438000000002</v>
      </c>
      <c r="M211" s="103">
        <f t="shared" si="181"/>
        <v>4.379999999997608E-3</v>
      </c>
      <c r="N211" s="103">
        <f t="shared" si="182"/>
        <v>0</v>
      </c>
      <c r="O211" s="102"/>
      <c r="P211" s="102"/>
      <c r="Q211" s="103"/>
      <c r="R211" s="103"/>
      <c r="S211" s="103"/>
      <c r="T211" s="104"/>
    </row>
    <row r="212" spans="1:20" ht="24" x14ac:dyDescent="0.2">
      <c r="A212" s="257"/>
      <c r="B212" s="123"/>
      <c r="C212" s="237"/>
      <c r="D212" s="105" t="s">
        <v>53</v>
      </c>
      <c r="E212" s="106">
        <f>SUM(E209,E210,E211)</f>
        <v>74.353999999999999</v>
      </c>
      <c r="F212" s="106"/>
      <c r="G212" s="106"/>
      <c r="H212" s="107">
        <f>SUM(H209:H211)</f>
        <v>247.6</v>
      </c>
      <c r="I212" s="107">
        <f>SUM(I209:I211)</f>
        <v>1115.3</v>
      </c>
      <c r="J212" s="106">
        <f t="shared" ref="J212:S212" si="183">SUM(J209,J210,J211)</f>
        <v>247.59881999999999</v>
      </c>
      <c r="K212" s="106">
        <f t="shared" si="183"/>
        <v>1115.31</v>
      </c>
      <c r="L212" s="106">
        <f t="shared" si="183"/>
        <v>1362.9088200000001</v>
      </c>
      <c r="M212" s="106">
        <f t="shared" si="183"/>
        <v>-1.1800000000050659E-3</v>
      </c>
      <c r="N212" s="106">
        <f t="shared" si="183"/>
        <v>9.9999999999909051E-3</v>
      </c>
      <c r="O212" s="106">
        <f t="shared" si="183"/>
        <v>0</v>
      </c>
      <c r="P212" s="106">
        <f t="shared" si="183"/>
        <v>0</v>
      </c>
      <c r="Q212" s="106">
        <f t="shared" si="183"/>
        <v>0</v>
      </c>
      <c r="R212" s="106">
        <f t="shared" si="183"/>
        <v>0</v>
      </c>
      <c r="S212" s="106">
        <f t="shared" si="183"/>
        <v>0</v>
      </c>
      <c r="T212" s="108"/>
    </row>
    <row r="213" spans="1:20" ht="12.75" customHeight="1" x14ac:dyDescent="0.2">
      <c r="A213" s="257"/>
      <c r="B213" s="273" t="s">
        <v>29</v>
      </c>
      <c r="C213" s="237"/>
      <c r="D213" s="118" t="s">
        <v>14</v>
      </c>
      <c r="E213" s="119">
        <v>30.635999999999999</v>
      </c>
      <c r="F213" s="122">
        <v>3.33</v>
      </c>
      <c r="G213" s="122">
        <v>15</v>
      </c>
      <c r="H213" s="97">
        <v>102.02</v>
      </c>
      <c r="I213" s="182">
        <v>459.54</v>
      </c>
      <c r="J213" s="102">
        <f>(E213*F213)</f>
        <v>102.01788000000001</v>
      </c>
      <c r="K213" s="102">
        <f>(E213*G213)</f>
        <v>459.53999999999996</v>
      </c>
      <c r="L213" s="96">
        <f>SUM(J213,K213)</f>
        <v>561.55787999999995</v>
      </c>
      <c r="M213" s="103">
        <f>SUM(J213-H213)</f>
        <v>-2.1199999999907959E-3</v>
      </c>
      <c r="N213" s="103">
        <f>SUM(K213-I213)</f>
        <v>-5.6843418860808015E-14</v>
      </c>
      <c r="O213" s="102"/>
      <c r="P213" s="102"/>
      <c r="Q213" s="103"/>
      <c r="R213" s="103"/>
      <c r="S213" s="103"/>
      <c r="T213" s="104"/>
    </row>
    <row r="214" spans="1:20" x14ac:dyDescent="0.2">
      <c r="A214" s="257"/>
      <c r="B214" s="274"/>
      <c r="C214" s="237"/>
      <c r="D214" s="118" t="s">
        <v>15</v>
      </c>
      <c r="E214" s="119">
        <v>34.950000000000003</v>
      </c>
      <c r="F214" s="122">
        <v>3.33</v>
      </c>
      <c r="G214" s="122">
        <v>15</v>
      </c>
      <c r="H214" s="97">
        <v>116.38</v>
      </c>
      <c r="I214" s="182">
        <v>524.25</v>
      </c>
      <c r="J214" s="102">
        <f>(E214*F214)</f>
        <v>116.38350000000001</v>
      </c>
      <c r="K214" s="102">
        <f t="shared" ref="K214:K215" si="184">(E214*G214)</f>
        <v>524.25</v>
      </c>
      <c r="L214" s="96">
        <f>SUM(J214,K214)</f>
        <v>640.63350000000003</v>
      </c>
      <c r="M214" s="103">
        <f t="shared" ref="M214:M215" si="185">SUM(J214-H214)</f>
        <v>3.500000000016712E-3</v>
      </c>
      <c r="N214" s="103">
        <f t="shared" ref="N214:N215" si="186">SUM(K214-I214)</f>
        <v>0</v>
      </c>
      <c r="O214" s="102"/>
      <c r="P214" s="102"/>
      <c r="Q214" s="103"/>
      <c r="R214" s="103"/>
      <c r="S214" s="103"/>
      <c r="T214" s="104"/>
    </row>
    <row r="215" spans="1:20" x14ac:dyDescent="0.2">
      <c r="A215" s="257"/>
      <c r="B215" s="274"/>
      <c r="C215" s="237"/>
      <c r="D215" s="118" t="s">
        <v>16</v>
      </c>
      <c r="E215" s="120">
        <v>23.396999999999998</v>
      </c>
      <c r="F215" s="122">
        <v>3.33</v>
      </c>
      <c r="G215" s="122">
        <v>15</v>
      </c>
      <c r="H215" s="97">
        <v>77.91</v>
      </c>
      <c r="I215" s="182">
        <v>350.96</v>
      </c>
      <c r="J215" s="102">
        <f>(E215*F215)</f>
        <v>77.912009999999995</v>
      </c>
      <c r="K215" s="102">
        <f t="shared" si="184"/>
        <v>350.95499999999998</v>
      </c>
      <c r="L215" s="96">
        <f>SUM(J215,K215)</f>
        <v>428.86700999999999</v>
      </c>
      <c r="M215" s="103">
        <f t="shared" si="185"/>
        <v>2.009999999998513E-3</v>
      </c>
      <c r="N215" s="103">
        <f t="shared" si="186"/>
        <v>-4.9999999999954525E-3</v>
      </c>
      <c r="O215" s="102"/>
      <c r="P215" s="102"/>
      <c r="Q215" s="103"/>
      <c r="R215" s="103"/>
      <c r="S215" s="103"/>
      <c r="T215" s="104"/>
    </row>
    <row r="216" spans="1:20" ht="24" x14ac:dyDescent="0.2">
      <c r="A216" s="257"/>
      <c r="B216" s="274"/>
      <c r="C216" s="237"/>
      <c r="D216" s="105" t="s">
        <v>54</v>
      </c>
      <c r="E216" s="106">
        <f>SUM(E213,E214,E215)</f>
        <v>88.983000000000004</v>
      </c>
      <c r="F216" s="106"/>
      <c r="G216" s="106"/>
      <c r="H216" s="107">
        <f>SUM(H213:H215)</f>
        <v>296.30999999999995</v>
      </c>
      <c r="I216" s="107">
        <f>SUM(I213:I215)</f>
        <v>1334.75</v>
      </c>
      <c r="J216" s="106">
        <f t="shared" ref="J216:S216" si="187">SUM(J213,J214,J215)</f>
        <v>296.31339000000003</v>
      </c>
      <c r="K216" s="106">
        <f t="shared" si="187"/>
        <v>1334.7449999999999</v>
      </c>
      <c r="L216" s="106">
        <f t="shared" si="187"/>
        <v>1631.0583899999999</v>
      </c>
      <c r="M216" s="106">
        <f t="shared" si="187"/>
        <v>3.390000000024429E-3</v>
      </c>
      <c r="N216" s="106">
        <f t="shared" si="187"/>
        <v>-5.0000000000522959E-3</v>
      </c>
      <c r="O216" s="106">
        <f t="shared" si="187"/>
        <v>0</v>
      </c>
      <c r="P216" s="106">
        <f t="shared" si="187"/>
        <v>0</v>
      </c>
      <c r="Q216" s="106">
        <f t="shared" si="187"/>
        <v>0</v>
      </c>
      <c r="R216" s="106">
        <f t="shared" si="187"/>
        <v>0</v>
      </c>
      <c r="S216" s="106">
        <f t="shared" si="187"/>
        <v>0</v>
      </c>
      <c r="T216" s="108"/>
    </row>
    <row r="217" spans="1:20" x14ac:dyDescent="0.2">
      <c r="A217" s="257"/>
      <c r="B217" s="274"/>
      <c r="C217" s="237"/>
      <c r="D217" s="118" t="s">
        <v>17</v>
      </c>
      <c r="E217" s="119">
        <v>37.860999999999997</v>
      </c>
      <c r="F217" s="122">
        <v>3.33</v>
      </c>
      <c r="G217" s="122">
        <v>15</v>
      </c>
      <c r="H217" s="97">
        <v>126.08</v>
      </c>
      <c r="I217" s="182">
        <v>567.91</v>
      </c>
      <c r="J217" s="102">
        <f>(E217*F217)</f>
        <v>126.07713</v>
      </c>
      <c r="K217" s="102">
        <f>(E217*G217)</f>
        <v>567.91499999999996</v>
      </c>
      <c r="L217" s="96">
        <f>SUM(J217,K217)</f>
        <v>693.99212999999997</v>
      </c>
      <c r="M217" s="103">
        <f>SUM(J217-H217)</f>
        <v>-2.8700000000014825E-3</v>
      </c>
      <c r="N217" s="103">
        <f>SUM(K217-I217)</f>
        <v>4.9999999999954525E-3</v>
      </c>
      <c r="O217" s="102"/>
      <c r="P217" s="102"/>
      <c r="Q217" s="103"/>
      <c r="R217" s="103"/>
      <c r="S217" s="103"/>
      <c r="T217" s="104"/>
    </row>
    <row r="218" spans="1:20" x14ac:dyDescent="0.2">
      <c r="A218" s="257"/>
      <c r="B218" s="274"/>
      <c r="C218" s="237"/>
      <c r="D218" s="118" t="s">
        <v>18</v>
      </c>
      <c r="E218" s="119">
        <v>39.665999999999997</v>
      </c>
      <c r="F218" s="122">
        <v>3.33</v>
      </c>
      <c r="G218" s="122">
        <v>15</v>
      </c>
      <c r="H218" s="97">
        <v>132.09</v>
      </c>
      <c r="I218" s="182">
        <v>594.98</v>
      </c>
      <c r="J218" s="102">
        <f>(E218*F218)</f>
        <v>132.08777999999998</v>
      </c>
      <c r="K218" s="102">
        <f t="shared" ref="K218:K219" si="188">(E218*G218)</f>
        <v>594.99</v>
      </c>
      <c r="L218" s="96">
        <f>SUM(J218,K218)</f>
        <v>727.07777999999996</v>
      </c>
      <c r="M218" s="103">
        <f t="shared" ref="M218:M219" si="189">SUM(J218-H218)</f>
        <v>-2.2200000000225373E-3</v>
      </c>
      <c r="N218" s="103">
        <f t="shared" ref="N218:N219" si="190">SUM(K218-I218)</f>
        <v>9.9999999999909051E-3</v>
      </c>
      <c r="O218" s="102"/>
      <c r="P218" s="102"/>
      <c r="Q218" s="103"/>
      <c r="R218" s="103"/>
      <c r="S218" s="103"/>
      <c r="T218" s="104"/>
    </row>
    <row r="219" spans="1:20" x14ac:dyDescent="0.2">
      <c r="A219" s="258"/>
      <c r="B219" s="275"/>
      <c r="C219" s="238"/>
      <c r="D219" s="118" t="s">
        <v>19</v>
      </c>
      <c r="E219" s="120">
        <v>35.021999999999998</v>
      </c>
      <c r="F219" s="122">
        <v>3.33</v>
      </c>
      <c r="G219" s="122">
        <v>15</v>
      </c>
      <c r="H219" s="97">
        <v>116.62</v>
      </c>
      <c r="I219" s="182">
        <v>525.33000000000004</v>
      </c>
      <c r="J219" s="102">
        <f>(E219*F219)</f>
        <v>116.62326</v>
      </c>
      <c r="K219" s="102">
        <f t="shared" si="188"/>
        <v>525.32999999999993</v>
      </c>
      <c r="L219" s="96">
        <f>SUM(J219,K219)</f>
        <v>641.95325999999989</v>
      </c>
      <c r="M219" s="103">
        <f t="shared" si="189"/>
        <v>3.2599999999973761E-3</v>
      </c>
      <c r="N219" s="103">
        <f t="shared" si="190"/>
        <v>-1.1368683772161603E-13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112.54899999999998</v>
      </c>
      <c r="F220" s="106"/>
      <c r="G220" s="106"/>
      <c r="H220" s="107">
        <f>SUM(H217:H219)</f>
        <v>374.79</v>
      </c>
      <c r="I220" s="107">
        <f>SUM(I217:I219)</f>
        <v>1688.2199999999998</v>
      </c>
      <c r="J220" s="106">
        <f t="shared" ref="J220:S220" si="191">SUM(J217,J218,J219)</f>
        <v>374.78816999999998</v>
      </c>
      <c r="K220" s="106">
        <f t="shared" si="191"/>
        <v>1688.2349999999999</v>
      </c>
      <c r="L220" s="106">
        <f t="shared" si="191"/>
        <v>2063.0231699999999</v>
      </c>
      <c r="M220" s="106">
        <f t="shared" si="191"/>
        <v>-1.8300000000266436E-3</v>
      </c>
      <c r="N220" s="106">
        <f t="shared" si="191"/>
        <v>1.4999999999872671E-2</v>
      </c>
      <c r="O220" s="106">
        <f t="shared" si="191"/>
        <v>0</v>
      </c>
      <c r="P220" s="106">
        <f t="shared" si="191"/>
        <v>0</v>
      </c>
      <c r="Q220" s="106">
        <f t="shared" si="191"/>
        <v>0</v>
      </c>
      <c r="R220" s="106">
        <f t="shared" si="191"/>
        <v>0</v>
      </c>
      <c r="S220" s="106">
        <f t="shared" si="191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353.50399999999996</v>
      </c>
      <c r="F221" s="137"/>
      <c r="G221" s="137"/>
      <c r="H221" s="138">
        <f>SUM(H220,H216,H212,H208)</f>
        <v>1177.1699999999998</v>
      </c>
      <c r="I221" s="138">
        <f>SUM(I220,I216,I212,I208)</f>
        <v>5302.5599999999995</v>
      </c>
      <c r="J221" s="137">
        <f t="shared" ref="J221:S221" si="192">SUM(J208+J212+J216+J220)</f>
        <v>1177.16832</v>
      </c>
      <c r="K221" s="137">
        <f t="shared" si="192"/>
        <v>5302.5599999999995</v>
      </c>
      <c r="L221" s="137">
        <f t="shared" si="192"/>
        <v>6479.7283200000002</v>
      </c>
      <c r="M221" s="137">
        <f>SUM(M220,M216,M212,M208)</f>
        <v>-1.6800000000074533E-3</v>
      </c>
      <c r="N221" s="137">
        <f>SUM(N208,N212,N216,N220)</f>
        <v>-2.2737367544323206E-13</v>
      </c>
      <c r="O221" s="137">
        <f t="shared" si="192"/>
        <v>0</v>
      </c>
      <c r="P221" s="137">
        <f t="shared" si="192"/>
        <v>0</v>
      </c>
      <c r="Q221" s="137">
        <f t="shared" si="192"/>
        <v>0</v>
      </c>
      <c r="R221" s="137">
        <f t="shared" si="192"/>
        <v>0</v>
      </c>
      <c r="S221" s="137">
        <f t="shared" si="192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E221+'2012'!E222</f>
        <v>935.69100000000003</v>
      </c>
      <c r="F222" s="114"/>
      <c r="G222" s="114"/>
      <c r="H222" s="114">
        <f>H221+'2012'!H222</f>
        <v>3116.5429999999997</v>
      </c>
      <c r="I222" s="114">
        <f>I221+'2012'!I222</f>
        <v>9228.3670000000002</v>
      </c>
      <c r="J222" s="114">
        <f>J221+'2012'!J222</f>
        <v>3116.5276299999996</v>
      </c>
      <c r="K222" s="114">
        <f>K221+'2012'!K222</f>
        <v>9228.3629999999994</v>
      </c>
      <c r="L222" s="114">
        <f>L221+'2012'!L222</f>
        <v>12344.89063</v>
      </c>
      <c r="M222" s="114">
        <f>M221+'2012'!M222</f>
        <v>-1.5369999999954587E-2</v>
      </c>
      <c r="N222" s="114">
        <f>N221+'2012'!N222</f>
        <v>-4.0000000003139746E-3</v>
      </c>
      <c r="O222" s="114">
        <f>O221+'2012'!O222</f>
        <v>0</v>
      </c>
      <c r="P222" s="114">
        <f>P221+'2012'!P222</f>
        <v>0</v>
      </c>
      <c r="Q222" s="114">
        <f>Q221+'2012'!Q222</f>
        <v>0</v>
      </c>
      <c r="R222" s="114">
        <f>R221+'2012'!R222</f>
        <v>0</v>
      </c>
      <c r="S222" s="114">
        <f>S221+'2012'!S222</f>
        <v>0</v>
      </c>
      <c r="T222" s="116"/>
    </row>
    <row r="223" spans="1:20" s="86" customFormat="1" ht="25.5" x14ac:dyDescent="0.2">
      <c r="D223" s="141" t="s">
        <v>60</v>
      </c>
      <c r="E223" s="142">
        <f>E23+E41+E59+E77+E95+E113+E131+E149+E167+E185+E203+E221</f>
        <v>132572.00599999999</v>
      </c>
      <c r="F223" s="142"/>
      <c r="G223" s="142"/>
      <c r="H223" s="142">
        <f t="shared" ref="H223:S223" si="193">H23+H41+H59+H77+H95+H113+H131+H149+H167+H185+H203+H221</f>
        <v>537418.08420000004</v>
      </c>
      <c r="I223" s="142">
        <f t="shared" si="193"/>
        <v>1511146.97</v>
      </c>
      <c r="J223" s="142">
        <f t="shared" si="193"/>
        <v>597146.60718000005</v>
      </c>
      <c r="K223" s="142">
        <f t="shared" si="193"/>
        <v>1698972.48</v>
      </c>
      <c r="L223" s="142">
        <f t="shared" si="193"/>
        <v>2261557.92717</v>
      </c>
      <c r="M223" s="142">
        <f t="shared" si="193"/>
        <v>59728.524169999939</v>
      </c>
      <c r="N223" s="142">
        <f t="shared" si="193"/>
        <v>187825.505</v>
      </c>
      <c r="O223" s="142">
        <f t="shared" si="193"/>
        <v>0</v>
      </c>
      <c r="P223" s="142">
        <f t="shared" si="193"/>
        <v>0</v>
      </c>
      <c r="Q223" s="142">
        <f t="shared" si="193"/>
        <v>0</v>
      </c>
      <c r="R223" s="142">
        <f t="shared" si="193"/>
        <v>0</v>
      </c>
      <c r="S223" s="142">
        <f t="shared" si="193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ageMargins left="0.7" right="0.59" top="0.75" bottom="0.75" header="0.3" footer="0.3"/>
  <pageSetup paperSize="9" scale="44" orientation="landscape" r:id="rId1"/>
  <rowBreaks count="2" manualBreakCount="2">
    <brk id="60" max="19" man="1"/>
    <brk id="20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90" zoomScale="75" zoomScaleNormal="75" zoomScaleSheetLayoutView="75" workbookViewId="0">
      <selection activeCell="H221" sqref="H221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1.85546875" style="92" customWidth="1"/>
    <col min="9" max="9" width="14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48">
        <v>2014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38</v>
      </c>
      <c r="S2" s="236" t="s">
        <v>39</v>
      </c>
      <c r="T2" s="236" t="s">
        <v>42</v>
      </c>
    </row>
    <row r="3" spans="1:20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86" customFormat="1" ht="138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4739.5</v>
      </c>
      <c r="F7" s="95">
        <v>4.7699999999999996</v>
      </c>
      <c r="G7" s="95">
        <v>22</v>
      </c>
      <c r="H7" s="97">
        <v>22607.42</v>
      </c>
      <c r="I7" s="182">
        <v>104269</v>
      </c>
      <c r="J7" s="96">
        <f>(E7*F7)</f>
        <v>22607.414999999997</v>
      </c>
      <c r="K7" s="96">
        <f>(E7*G7)</f>
        <v>104269</v>
      </c>
      <c r="L7" s="96">
        <f>SUM(J7,K7)</f>
        <v>126876.41499999999</v>
      </c>
      <c r="M7" s="98">
        <f>SUM(J7-H7)</f>
        <v>-5.0000000010186341E-3</v>
      </c>
      <c r="N7" s="98">
        <f>SUM(K7-I7)</f>
        <v>0</v>
      </c>
      <c r="O7" s="96"/>
      <c r="P7" s="96"/>
      <c r="Q7" s="98"/>
      <c r="R7" s="98"/>
      <c r="S7" s="98"/>
      <c r="T7" s="99"/>
    </row>
    <row r="8" spans="1:20" x14ac:dyDescent="0.2">
      <c r="A8" s="257"/>
      <c r="B8" s="260"/>
      <c r="C8" s="264"/>
      <c r="D8" s="100" t="s">
        <v>9</v>
      </c>
      <c r="E8" s="101">
        <v>4663.58</v>
      </c>
      <c r="F8" s="95">
        <v>4.7699999999999996</v>
      </c>
      <c r="G8" s="95">
        <v>22</v>
      </c>
      <c r="H8" s="97">
        <v>22245.279999999999</v>
      </c>
      <c r="I8" s="182">
        <v>102598.76</v>
      </c>
      <c r="J8" s="96">
        <f t="shared" ref="J8:J21" si="0">(E8*F8)</f>
        <v>22245.276599999997</v>
      </c>
      <c r="K8" s="96">
        <f t="shared" ref="K8:K9" si="1">(E8*G8)</f>
        <v>102598.76</v>
      </c>
      <c r="L8" s="96">
        <f t="shared" ref="L8:L21" si="2">SUM(J8,K8)</f>
        <v>124844.03659999999</v>
      </c>
      <c r="M8" s="98">
        <f t="shared" ref="M8:N21" si="3">SUM(J8-H8)</f>
        <v>-3.4000000014202669E-3</v>
      </c>
      <c r="N8" s="98">
        <f t="shared" si="3"/>
        <v>0</v>
      </c>
      <c r="O8" s="102"/>
      <c r="P8" s="102"/>
      <c r="Q8" s="103"/>
      <c r="R8" s="103"/>
      <c r="S8" s="103"/>
      <c r="T8" s="104"/>
    </row>
    <row r="9" spans="1:20" x14ac:dyDescent="0.2">
      <c r="A9" s="257"/>
      <c r="B9" s="260"/>
      <c r="C9" s="264"/>
      <c r="D9" s="100" t="s">
        <v>10</v>
      </c>
      <c r="E9" s="101">
        <v>5061.2</v>
      </c>
      <c r="F9" s="95">
        <v>4.7699999999999996</v>
      </c>
      <c r="G9" s="95">
        <v>22</v>
      </c>
      <c r="H9" s="97">
        <v>24141.919999999998</v>
      </c>
      <c r="I9" s="182">
        <v>111346.4</v>
      </c>
      <c r="J9" s="96">
        <f t="shared" si="0"/>
        <v>24141.923999999995</v>
      </c>
      <c r="K9" s="96">
        <f t="shared" si="1"/>
        <v>111346.4</v>
      </c>
      <c r="L9" s="96">
        <f t="shared" si="2"/>
        <v>135488.32399999999</v>
      </c>
      <c r="M9" s="98">
        <f t="shared" si="3"/>
        <v>3.9999999971769284E-3</v>
      </c>
      <c r="N9" s="98">
        <f t="shared" si="3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57"/>
      <c r="B10" s="260"/>
      <c r="C10" s="264"/>
      <c r="D10" s="105" t="s">
        <v>52</v>
      </c>
      <c r="E10" s="106">
        <f>SUM(E7,E8,E9)</f>
        <v>14464.279999999999</v>
      </c>
      <c r="F10" s="106"/>
      <c r="G10" s="106"/>
      <c r="H10" s="107">
        <f>SUM(H7:H9)</f>
        <v>68994.62</v>
      </c>
      <c r="I10" s="107">
        <f>SUM(I7:I9)</f>
        <v>318214.16000000003</v>
      </c>
      <c r="J10" s="106">
        <f t="shared" ref="J10:S10" si="4">SUM(J7,J8,J9)</f>
        <v>68994.61559999999</v>
      </c>
      <c r="K10" s="106">
        <f t="shared" si="4"/>
        <v>318214.16000000003</v>
      </c>
      <c r="L10" s="106">
        <f t="shared" si="4"/>
        <v>387208.77559999994</v>
      </c>
      <c r="M10" s="106">
        <f t="shared" si="4"/>
        <v>-4.4000000052619725E-3</v>
      </c>
      <c r="N10" s="106">
        <f t="shared" si="4"/>
        <v>0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57"/>
      <c r="B11" s="260"/>
      <c r="C11" s="264"/>
      <c r="D11" s="100" t="s">
        <v>11</v>
      </c>
      <c r="E11" s="101">
        <v>5263.54</v>
      </c>
      <c r="F11" s="95">
        <v>4.7699999999999996</v>
      </c>
      <c r="G11" s="95">
        <v>22</v>
      </c>
      <c r="H11" s="97">
        <v>25107.09</v>
      </c>
      <c r="I11" s="182">
        <v>115797.88</v>
      </c>
      <c r="J11" s="96">
        <f t="shared" si="0"/>
        <v>25107.085799999997</v>
      </c>
      <c r="K11" s="96">
        <f>(E11*G11)</f>
        <v>115797.88</v>
      </c>
      <c r="L11" s="96">
        <f t="shared" si="2"/>
        <v>140904.96580000001</v>
      </c>
      <c r="M11" s="98">
        <f t="shared" si="3"/>
        <v>-4.2000000030384399E-3</v>
      </c>
      <c r="N11" s="98">
        <f t="shared" si="3"/>
        <v>0</v>
      </c>
      <c r="O11" s="102"/>
      <c r="P11" s="102"/>
      <c r="Q11" s="103"/>
      <c r="R11" s="103"/>
      <c r="S11" s="103"/>
      <c r="T11" s="104"/>
    </row>
    <row r="12" spans="1:20" x14ac:dyDescent="0.2">
      <c r="A12" s="257"/>
      <c r="B12" s="260"/>
      <c r="C12" s="264"/>
      <c r="D12" s="100" t="s">
        <v>12</v>
      </c>
      <c r="E12" s="101">
        <v>5796.06</v>
      </c>
      <c r="F12" s="95">
        <v>4.7699999999999996</v>
      </c>
      <c r="G12" s="95">
        <v>22</v>
      </c>
      <c r="H12" s="97">
        <v>27647.21</v>
      </c>
      <c r="I12" s="182">
        <v>127513.32</v>
      </c>
      <c r="J12" s="96">
        <f t="shared" si="0"/>
        <v>27647.206200000001</v>
      </c>
      <c r="K12" s="96">
        <f t="shared" ref="K12:K13" si="5">(E12*G12)</f>
        <v>127513.32</v>
      </c>
      <c r="L12" s="96">
        <f t="shared" si="2"/>
        <v>155160.52620000002</v>
      </c>
      <c r="M12" s="98">
        <f t="shared" si="3"/>
        <v>-3.7999999985913746E-3</v>
      </c>
      <c r="N12" s="98">
        <f t="shared" si="3"/>
        <v>0</v>
      </c>
      <c r="O12" s="102"/>
      <c r="P12" s="102"/>
      <c r="Q12" s="103"/>
      <c r="R12" s="103"/>
      <c r="S12" s="103"/>
      <c r="T12" s="104"/>
    </row>
    <row r="13" spans="1:20" x14ac:dyDescent="0.2">
      <c r="A13" s="257"/>
      <c r="B13" s="260"/>
      <c r="C13" s="264"/>
      <c r="D13" s="100" t="s">
        <v>13</v>
      </c>
      <c r="E13" s="101">
        <v>5597</v>
      </c>
      <c r="F13" s="95">
        <v>4.7699999999999996</v>
      </c>
      <c r="G13" s="95">
        <v>22</v>
      </c>
      <c r="H13" s="97">
        <v>26697.69</v>
      </c>
      <c r="I13" s="182">
        <v>123134</v>
      </c>
      <c r="J13" s="96">
        <f t="shared" si="0"/>
        <v>26697.69</v>
      </c>
      <c r="K13" s="96">
        <f t="shared" si="5"/>
        <v>123134</v>
      </c>
      <c r="L13" s="96">
        <f t="shared" si="2"/>
        <v>149831.69</v>
      </c>
      <c r="M13" s="98">
        <f t="shared" si="3"/>
        <v>0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57"/>
      <c r="B14" s="260"/>
      <c r="C14" s="264"/>
      <c r="D14" s="105" t="s">
        <v>53</v>
      </c>
      <c r="E14" s="106">
        <f>SUM(E11,E12,E13)</f>
        <v>16656.599999999999</v>
      </c>
      <c r="F14" s="106"/>
      <c r="G14" s="106"/>
      <c r="H14" s="107">
        <f>SUM(H11:H13)</f>
        <v>79451.990000000005</v>
      </c>
      <c r="I14" s="107">
        <f>SUM(I11:I13)</f>
        <v>366445.2</v>
      </c>
      <c r="J14" s="106">
        <f t="shared" ref="J14:S14" si="6">SUM(J11,J12,J13)</f>
        <v>79451.982000000004</v>
      </c>
      <c r="K14" s="106">
        <f t="shared" si="6"/>
        <v>366445.2</v>
      </c>
      <c r="L14" s="106">
        <f t="shared" si="6"/>
        <v>445897.18200000003</v>
      </c>
      <c r="M14" s="106">
        <f t="shared" si="6"/>
        <v>-8.0000000016298145E-3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57"/>
      <c r="B15" s="261"/>
      <c r="C15" s="264"/>
      <c r="D15" s="100" t="s">
        <v>14</v>
      </c>
      <c r="E15" s="101">
        <v>6017.12</v>
      </c>
      <c r="F15" s="95">
        <v>4.7699999999999996</v>
      </c>
      <c r="G15" s="95">
        <v>22</v>
      </c>
      <c r="H15" s="97">
        <v>28701.66</v>
      </c>
      <c r="I15" s="182">
        <v>132376.64000000001</v>
      </c>
      <c r="J15" s="96">
        <f t="shared" si="0"/>
        <v>28701.662399999997</v>
      </c>
      <c r="K15" s="96">
        <f>(E15*G15)</f>
        <v>132376.63999999998</v>
      </c>
      <c r="L15" s="96">
        <f t="shared" si="2"/>
        <v>161078.30239999999</v>
      </c>
      <c r="M15" s="98">
        <f t="shared" si="3"/>
        <v>2.3999999975785613E-3</v>
      </c>
      <c r="N15" s="98">
        <f t="shared" si="3"/>
        <v>-2.9103830456733704E-11</v>
      </c>
      <c r="O15" s="102"/>
      <c r="P15" s="102"/>
      <c r="Q15" s="103"/>
      <c r="R15" s="103"/>
      <c r="S15" s="103"/>
      <c r="T15" s="104"/>
    </row>
    <row r="16" spans="1:20" x14ac:dyDescent="0.2">
      <c r="A16" s="257"/>
      <c r="B16" s="261"/>
      <c r="C16" s="264"/>
      <c r="D16" s="100" t="s">
        <v>15</v>
      </c>
      <c r="E16" s="101">
        <v>5782.34</v>
      </c>
      <c r="F16" s="95">
        <v>4.7699999999999996</v>
      </c>
      <c r="G16" s="95">
        <v>22</v>
      </c>
      <c r="H16" s="97">
        <v>27581.759999999998</v>
      </c>
      <c r="I16" s="97">
        <v>127211.48</v>
      </c>
      <c r="J16" s="96">
        <f t="shared" si="0"/>
        <v>27581.761799999997</v>
      </c>
      <c r="K16" s="96">
        <f t="shared" ref="K16:K17" si="7">(E16*G16)</f>
        <v>127211.48000000001</v>
      </c>
      <c r="L16" s="96">
        <f t="shared" si="2"/>
        <v>154793.24180000002</v>
      </c>
      <c r="M16" s="98">
        <f t="shared" si="3"/>
        <v>1.799999998183921E-3</v>
      </c>
      <c r="N16" s="98">
        <f t="shared" si="3"/>
        <v>1.4551915228366852E-11</v>
      </c>
      <c r="O16" s="102"/>
      <c r="P16" s="102"/>
      <c r="Q16" s="103"/>
      <c r="R16" s="103"/>
      <c r="S16" s="103"/>
      <c r="T16" s="104"/>
    </row>
    <row r="17" spans="1:20" x14ac:dyDescent="0.2">
      <c r="A17" s="257"/>
      <c r="B17" s="261"/>
      <c r="C17" s="264"/>
      <c r="D17" s="100" t="s">
        <v>16</v>
      </c>
      <c r="E17" s="101">
        <v>5524.52</v>
      </c>
      <c r="F17" s="95">
        <v>4.7699999999999996</v>
      </c>
      <c r="G17" s="95">
        <v>22</v>
      </c>
      <c r="H17" s="97">
        <v>26351.96</v>
      </c>
      <c r="I17" s="182">
        <v>121539.44</v>
      </c>
      <c r="J17" s="96">
        <f t="shared" si="0"/>
        <v>26351.9604</v>
      </c>
      <c r="K17" s="96">
        <f t="shared" si="7"/>
        <v>121539.44</v>
      </c>
      <c r="L17" s="96">
        <f t="shared" si="2"/>
        <v>147891.40040000001</v>
      </c>
      <c r="M17" s="98">
        <f t="shared" si="3"/>
        <v>4.0000000080908649E-4</v>
      </c>
      <c r="N17" s="98">
        <f t="shared" si="3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57"/>
      <c r="B18" s="261"/>
      <c r="C18" s="264"/>
      <c r="D18" s="105" t="s">
        <v>54</v>
      </c>
      <c r="E18" s="106">
        <f>SUM(E15,E16,E17)</f>
        <v>17323.98</v>
      </c>
      <c r="F18" s="106"/>
      <c r="G18" s="106"/>
      <c r="H18" s="107">
        <f>SUM(H15:H17)</f>
        <v>82635.38</v>
      </c>
      <c r="I18" s="107">
        <f>SUM(I15:I17)</f>
        <v>381127.56</v>
      </c>
      <c r="J18" s="106">
        <f t="shared" ref="J18:S18" si="8">SUM(J15,J16,J17)</f>
        <v>82635.38459999999</v>
      </c>
      <c r="K18" s="106">
        <f t="shared" si="8"/>
        <v>381127.56</v>
      </c>
      <c r="L18" s="106">
        <f t="shared" si="8"/>
        <v>463762.94460000005</v>
      </c>
      <c r="M18" s="106">
        <f t="shared" si="8"/>
        <v>4.5999999965715688E-3</v>
      </c>
      <c r="N18" s="106">
        <f t="shared" si="8"/>
        <v>-1.4551915228366852E-11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57"/>
      <c r="B19" s="261"/>
      <c r="C19" s="264"/>
      <c r="D19" s="100" t="s">
        <v>17</v>
      </c>
      <c r="E19" s="101">
        <v>5886.38</v>
      </c>
      <c r="F19" s="95">
        <v>4.7699999999999996</v>
      </c>
      <c r="G19" s="95">
        <v>22</v>
      </c>
      <c r="H19" s="97">
        <v>28078.03</v>
      </c>
      <c r="I19" s="97">
        <v>129500.36</v>
      </c>
      <c r="J19" s="96">
        <f t="shared" si="0"/>
        <v>28078.032599999999</v>
      </c>
      <c r="K19" s="96">
        <f>(E19*G19)</f>
        <v>129500.36</v>
      </c>
      <c r="L19" s="96">
        <f t="shared" si="2"/>
        <v>157578.39259999999</v>
      </c>
      <c r="M19" s="98">
        <f t="shared" si="3"/>
        <v>2.599999999802094E-3</v>
      </c>
      <c r="N19" s="98">
        <f t="shared" si="3"/>
        <v>0</v>
      </c>
      <c r="O19" s="102"/>
      <c r="P19" s="102"/>
      <c r="Q19" s="103"/>
      <c r="R19" s="103"/>
      <c r="S19" s="103"/>
      <c r="T19" s="104"/>
    </row>
    <row r="20" spans="1:20" x14ac:dyDescent="0.2">
      <c r="A20" s="257"/>
      <c r="B20" s="261"/>
      <c r="C20" s="264"/>
      <c r="D20" s="100" t="s">
        <v>18</v>
      </c>
      <c r="E20" s="101">
        <v>5140.5600000000004</v>
      </c>
      <c r="F20" s="95">
        <v>4.7699999999999996</v>
      </c>
      <c r="G20" s="95">
        <v>22</v>
      </c>
      <c r="H20" s="97">
        <v>24520.47</v>
      </c>
      <c r="I20" s="182">
        <v>113092.32</v>
      </c>
      <c r="J20" s="96">
        <f t="shared" si="0"/>
        <v>24520.4712</v>
      </c>
      <c r="K20" s="96">
        <f t="shared" ref="K20:K21" si="9">(E20*G20)</f>
        <v>113092.32</v>
      </c>
      <c r="L20" s="96">
        <f t="shared" si="2"/>
        <v>137612.79120000001</v>
      </c>
      <c r="M20" s="98">
        <f t="shared" si="3"/>
        <v>1.1999999987892807E-3</v>
      </c>
      <c r="N20" s="98">
        <f t="shared" si="3"/>
        <v>0</v>
      </c>
      <c r="O20" s="102"/>
      <c r="P20" s="102"/>
      <c r="Q20" s="103"/>
      <c r="R20" s="103"/>
      <c r="S20" s="103"/>
      <c r="T20" s="104"/>
    </row>
    <row r="21" spans="1:20" x14ac:dyDescent="0.2">
      <c r="A21" s="258"/>
      <c r="B21" s="262"/>
      <c r="C21" s="265"/>
      <c r="D21" s="100" t="s">
        <v>19</v>
      </c>
      <c r="E21" s="101">
        <v>4309.34</v>
      </c>
      <c r="F21" s="95">
        <v>4.7699999999999996</v>
      </c>
      <c r="G21" s="95">
        <v>22</v>
      </c>
      <c r="H21" s="97">
        <v>20555.55</v>
      </c>
      <c r="I21" s="182">
        <v>94805.48</v>
      </c>
      <c r="J21" s="96">
        <f t="shared" si="0"/>
        <v>20555.551799999997</v>
      </c>
      <c r="K21" s="96">
        <f t="shared" si="9"/>
        <v>94805.48000000001</v>
      </c>
      <c r="L21" s="96">
        <f t="shared" si="2"/>
        <v>115361.03180000001</v>
      </c>
      <c r="M21" s="98">
        <f t="shared" si="3"/>
        <v>1.799999998183921E-3</v>
      </c>
      <c r="N21" s="98">
        <f t="shared" si="3"/>
        <v>1.4551915228366852E-11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15336.28</v>
      </c>
      <c r="F22" s="106"/>
      <c r="G22" s="106"/>
      <c r="H22" s="107">
        <f>SUM(H19:H21)</f>
        <v>73154.05</v>
      </c>
      <c r="I22" s="107">
        <f>SUM(I19:I21)</f>
        <v>337398.16</v>
      </c>
      <c r="J22" s="106">
        <f t="shared" ref="J22:S22" si="10">SUM(J19,J20,J21)</f>
        <v>73154.055599999992</v>
      </c>
      <c r="K22" s="106">
        <f t="shared" si="10"/>
        <v>337398.16000000003</v>
      </c>
      <c r="L22" s="106">
        <f t="shared" si="10"/>
        <v>410552.2156</v>
      </c>
      <c r="M22" s="106">
        <f t="shared" si="10"/>
        <v>5.5999999967752956E-3</v>
      </c>
      <c r="N22" s="106">
        <f t="shared" si="10"/>
        <v>1.4551915228366852E-11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>
        <f t="shared" si="10"/>
        <v>0</v>
      </c>
      <c r="S22" s="106">
        <f t="shared" si="10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63781.14</v>
      </c>
      <c r="F23" s="137"/>
      <c r="G23" s="137"/>
      <c r="H23" s="138">
        <f>SUM(H22,H18,H14,H10)</f>
        <v>304236.03999999998</v>
      </c>
      <c r="I23" s="138">
        <f>SUM(I22,I18,I14,I10)</f>
        <v>1403185.08</v>
      </c>
      <c r="J23" s="137">
        <f t="shared" ref="J23:S23" si="11">SUM(J10+J14+J18+J22)</f>
        <v>304236.03779999993</v>
      </c>
      <c r="K23" s="137">
        <f t="shared" si="11"/>
        <v>1403185.08</v>
      </c>
      <c r="L23" s="137">
        <f t="shared" si="11"/>
        <v>1707421.1177999999</v>
      </c>
      <c r="M23" s="137">
        <f t="shared" si="11"/>
        <v>-2.2000000135449227E-3</v>
      </c>
      <c r="N23" s="137">
        <f t="shared" si="11"/>
        <v>0</v>
      </c>
      <c r="O23" s="137">
        <f t="shared" si="11"/>
        <v>0</v>
      </c>
      <c r="P23" s="137">
        <f t="shared" si="11"/>
        <v>0</v>
      </c>
      <c r="Q23" s="137">
        <f t="shared" si="11"/>
        <v>0</v>
      </c>
      <c r="R23" s="137">
        <f t="shared" si="11"/>
        <v>0</v>
      </c>
      <c r="S23" s="137">
        <f t="shared" si="11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E23+'2013'!E24</f>
        <v>267513.84999999998</v>
      </c>
      <c r="F24" s="114"/>
      <c r="G24" s="114"/>
      <c r="H24" s="114">
        <f>H23+'2013'!H24</f>
        <v>1276041.05</v>
      </c>
      <c r="I24" s="114">
        <f>I23+'2013'!I24</f>
        <v>3281290.35</v>
      </c>
      <c r="J24" s="114">
        <f>J23+'2013'!J24</f>
        <v>1276041.0644999999</v>
      </c>
      <c r="K24" s="114">
        <f>K23+'2013'!K24</f>
        <v>3281290.35</v>
      </c>
      <c r="L24" s="114">
        <f>L23+'2013'!L24</f>
        <v>4557331.4145</v>
      </c>
      <c r="M24" s="114">
        <f>M23+'2013'!M24</f>
        <v>1.44999999065476E-2</v>
      </c>
      <c r="N24" s="114">
        <f>N23+'2013'!N24</f>
        <v>3.637978807091713E-12</v>
      </c>
      <c r="O24" s="114">
        <f>O23+'2013'!O24</f>
        <v>0</v>
      </c>
      <c r="P24" s="114">
        <f>P23+'2013'!P24</f>
        <v>0</v>
      </c>
      <c r="Q24" s="114">
        <f>Q23+'2013'!Q24</f>
        <v>0</v>
      </c>
      <c r="R24" s="114">
        <f>R23+'2013'!R24</f>
        <v>0</v>
      </c>
      <c r="S24" s="114">
        <f>S23+'2013'!S24</f>
        <v>0</v>
      </c>
      <c r="T24" s="116"/>
    </row>
    <row r="25" spans="1:20" ht="12.75" customHeight="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971.52</v>
      </c>
      <c r="F25" s="95">
        <v>4.7699999999999996</v>
      </c>
      <c r="G25" s="95">
        <v>22</v>
      </c>
      <c r="H25" s="97">
        <v>4634.1499999999996</v>
      </c>
      <c r="I25" s="182">
        <v>21373.439999999999</v>
      </c>
      <c r="J25" s="102">
        <f>(E25*F25)</f>
        <v>4634.1503999999995</v>
      </c>
      <c r="K25" s="102">
        <f>(E25*G25)</f>
        <v>21373.439999999999</v>
      </c>
      <c r="L25" s="96">
        <f t="shared" ref="L25:L39" si="12">SUM(J25,K25)</f>
        <v>26007.590399999997</v>
      </c>
      <c r="M25" s="103">
        <f>SUM(J25-H25)</f>
        <v>3.9999999989959178E-4</v>
      </c>
      <c r="N25" s="103">
        <f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57"/>
      <c r="B26" s="260"/>
      <c r="C26" s="268"/>
      <c r="D26" s="118" t="s">
        <v>9</v>
      </c>
      <c r="E26" s="120">
        <v>967.94</v>
      </c>
      <c r="F26" s="95">
        <v>4.7699999999999996</v>
      </c>
      <c r="G26" s="95">
        <v>22</v>
      </c>
      <c r="H26" s="97">
        <v>4617.07</v>
      </c>
      <c r="I26" s="182">
        <v>21294.68</v>
      </c>
      <c r="J26" s="102">
        <f>(E26*F26)</f>
        <v>4617.0738000000001</v>
      </c>
      <c r="K26" s="102">
        <f t="shared" ref="K26:K27" si="13">(E26*G26)</f>
        <v>21294.68</v>
      </c>
      <c r="L26" s="96">
        <f t="shared" si="12"/>
        <v>25911.753799999999</v>
      </c>
      <c r="M26" s="103">
        <f t="shared" ref="M26:M27" si="14">SUM(J26-H26)</f>
        <v>3.800000000410364E-3</v>
      </c>
      <c r="N26" s="103">
        <f t="shared" ref="N26:N27" si="15">SUM(K26-I26)</f>
        <v>0</v>
      </c>
      <c r="O26" s="102"/>
      <c r="P26" s="102"/>
      <c r="Q26" s="103"/>
      <c r="R26" s="103"/>
      <c r="S26" s="103"/>
      <c r="T26" s="104"/>
    </row>
    <row r="27" spans="1:20" x14ac:dyDescent="0.2">
      <c r="A27" s="257"/>
      <c r="B27" s="260"/>
      <c r="C27" s="268"/>
      <c r="D27" s="118" t="s">
        <v>10</v>
      </c>
      <c r="E27" s="120">
        <v>1088.18</v>
      </c>
      <c r="F27" s="95">
        <v>4.7699999999999996</v>
      </c>
      <c r="G27" s="95">
        <v>22</v>
      </c>
      <c r="H27" s="97">
        <v>5190.62</v>
      </c>
      <c r="I27" s="182">
        <v>23939.96</v>
      </c>
      <c r="J27" s="102">
        <f>(E27*F27)</f>
        <v>5190.6185999999998</v>
      </c>
      <c r="K27" s="102">
        <f t="shared" si="13"/>
        <v>23939.960000000003</v>
      </c>
      <c r="L27" s="96">
        <f t="shared" si="12"/>
        <v>29130.578600000001</v>
      </c>
      <c r="M27" s="103">
        <f t="shared" si="14"/>
        <v>-1.4000000001033186E-3</v>
      </c>
      <c r="N27" s="103">
        <f t="shared" si="15"/>
        <v>3.637978807091713E-12</v>
      </c>
      <c r="O27" s="102"/>
      <c r="P27" s="102"/>
      <c r="Q27" s="103"/>
      <c r="R27" s="103"/>
      <c r="S27" s="103"/>
      <c r="T27" s="104"/>
    </row>
    <row r="28" spans="1:20" ht="24" x14ac:dyDescent="0.2">
      <c r="A28" s="257"/>
      <c r="B28" s="260"/>
      <c r="C28" s="268"/>
      <c r="D28" s="105" t="s">
        <v>52</v>
      </c>
      <c r="E28" s="106">
        <f>SUM(E25,E26,E27)</f>
        <v>3027.6400000000003</v>
      </c>
      <c r="F28" s="106"/>
      <c r="G28" s="106"/>
      <c r="H28" s="107">
        <f>SUM(H25:H27)</f>
        <v>14441.84</v>
      </c>
      <c r="I28" s="107">
        <f>SUM(I25:I27)</f>
        <v>66608.079999999987</v>
      </c>
      <c r="J28" s="106">
        <f t="shared" ref="J28:S28" si="16">SUM(J25,J26,J27)</f>
        <v>14441.8428</v>
      </c>
      <c r="K28" s="106">
        <f t="shared" si="16"/>
        <v>66608.08</v>
      </c>
      <c r="L28" s="106">
        <f t="shared" si="16"/>
        <v>81049.9228</v>
      </c>
      <c r="M28" s="106">
        <f t="shared" si="16"/>
        <v>2.8000000002066372E-3</v>
      </c>
      <c r="N28" s="106">
        <f t="shared" si="16"/>
        <v>3.637978807091713E-12</v>
      </c>
      <c r="O28" s="106">
        <f t="shared" si="16"/>
        <v>0</v>
      </c>
      <c r="P28" s="106">
        <f t="shared" si="16"/>
        <v>0</v>
      </c>
      <c r="Q28" s="106">
        <f t="shared" si="16"/>
        <v>0</v>
      </c>
      <c r="R28" s="106">
        <f t="shared" si="16"/>
        <v>0</v>
      </c>
      <c r="S28" s="106">
        <f t="shared" si="16"/>
        <v>0</v>
      </c>
      <c r="T28" s="108"/>
    </row>
    <row r="29" spans="1:20" x14ac:dyDescent="0.2">
      <c r="A29" s="257"/>
      <c r="B29" s="260"/>
      <c r="C29" s="268"/>
      <c r="D29" s="118" t="s">
        <v>11</v>
      </c>
      <c r="E29" s="119">
        <v>1189.76</v>
      </c>
      <c r="F29" s="95">
        <v>4.7699999999999996</v>
      </c>
      <c r="G29" s="95">
        <v>22</v>
      </c>
      <c r="H29" s="97">
        <v>5675.16</v>
      </c>
      <c r="I29" s="182">
        <v>26174.720000000001</v>
      </c>
      <c r="J29" s="102">
        <f>(E29*F29)</f>
        <v>5675.1551999999992</v>
      </c>
      <c r="K29" s="102">
        <f>(E29*G29)</f>
        <v>26174.720000000001</v>
      </c>
      <c r="L29" s="96">
        <f t="shared" si="12"/>
        <v>31849.875200000002</v>
      </c>
      <c r="M29" s="103">
        <f>SUM(J29-H29)</f>
        <v>-4.8000000006140908E-3</v>
      </c>
      <c r="N29" s="103">
        <f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57"/>
      <c r="B30" s="260"/>
      <c r="C30" s="268"/>
      <c r="D30" s="118" t="s">
        <v>12</v>
      </c>
      <c r="E30" s="119">
        <v>1129.3</v>
      </c>
      <c r="F30" s="95">
        <v>4.7699999999999996</v>
      </c>
      <c r="G30" s="95">
        <v>22</v>
      </c>
      <c r="H30" s="97">
        <v>5386.76</v>
      </c>
      <c r="I30" s="182">
        <v>24844.6</v>
      </c>
      <c r="J30" s="102">
        <f>(E30*F30)</f>
        <v>5386.7609999999995</v>
      </c>
      <c r="K30" s="102">
        <f t="shared" ref="K30:K31" si="17">(E30*G30)</f>
        <v>24844.6</v>
      </c>
      <c r="L30" s="96">
        <f t="shared" si="12"/>
        <v>30231.360999999997</v>
      </c>
      <c r="M30" s="103">
        <f t="shared" ref="M30:M31" si="18">SUM(J30-H30)</f>
        <v>9.9999999929423211E-4</v>
      </c>
      <c r="N30" s="103">
        <f t="shared" ref="N30:N31" si="19">SUM(K30-I30)</f>
        <v>0</v>
      </c>
      <c r="O30" s="102"/>
      <c r="P30" s="102"/>
      <c r="Q30" s="103"/>
      <c r="R30" s="103"/>
      <c r="S30" s="103"/>
      <c r="T30" s="104"/>
    </row>
    <row r="31" spans="1:20" x14ac:dyDescent="0.2">
      <c r="A31" s="257"/>
      <c r="B31" s="260"/>
      <c r="C31" s="268"/>
      <c r="D31" s="118" t="s">
        <v>13</v>
      </c>
      <c r="E31" s="119">
        <v>1148.44</v>
      </c>
      <c r="F31" s="95">
        <v>4.7699999999999996</v>
      </c>
      <c r="G31" s="95">
        <v>22</v>
      </c>
      <c r="H31" s="97">
        <v>5478.06</v>
      </c>
      <c r="I31" s="182">
        <v>25265.68</v>
      </c>
      <c r="J31" s="102">
        <f>(E31*F31)</f>
        <v>5478.0587999999998</v>
      </c>
      <c r="K31" s="102">
        <f t="shared" si="17"/>
        <v>25265.68</v>
      </c>
      <c r="L31" s="96">
        <f t="shared" si="12"/>
        <v>30743.738799999999</v>
      </c>
      <c r="M31" s="103">
        <f t="shared" si="18"/>
        <v>-1.2000000006082701E-3</v>
      </c>
      <c r="N31" s="103">
        <f t="shared" si="19"/>
        <v>0</v>
      </c>
      <c r="O31" s="102"/>
      <c r="P31" s="102"/>
      <c r="Q31" s="103"/>
      <c r="R31" s="103"/>
      <c r="S31" s="103"/>
      <c r="T31" s="104"/>
    </row>
    <row r="32" spans="1:20" ht="24" x14ac:dyDescent="0.2">
      <c r="A32" s="257"/>
      <c r="B32" s="260"/>
      <c r="C32" s="268"/>
      <c r="D32" s="105" t="s">
        <v>53</v>
      </c>
      <c r="E32" s="106">
        <f>SUM(E29,E30,E31)</f>
        <v>3467.5</v>
      </c>
      <c r="F32" s="106"/>
      <c r="G32" s="106"/>
      <c r="H32" s="107">
        <f>SUM(H29:H31)</f>
        <v>16539.98</v>
      </c>
      <c r="I32" s="107">
        <f>SUM(I29:I31)</f>
        <v>76285</v>
      </c>
      <c r="J32" s="106">
        <f t="shared" ref="J32:S32" si="20">SUM(J29,J30,J31)</f>
        <v>16539.974999999999</v>
      </c>
      <c r="K32" s="106">
        <f t="shared" si="20"/>
        <v>76285</v>
      </c>
      <c r="L32" s="106">
        <f t="shared" si="20"/>
        <v>92824.975000000006</v>
      </c>
      <c r="M32" s="106">
        <f t="shared" si="20"/>
        <v>-5.0000000019281288E-3</v>
      </c>
      <c r="N32" s="106">
        <f t="shared" si="20"/>
        <v>0</v>
      </c>
      <c r="O32" s="106">
        <f t="shared" si="20"/>
        <v>0</v>
      </c>
      <c r="P32" s="106">
        <f t="shared" si="20"/>
        <v>0</v>
      </c>
      <c r="Q32" s="106">
        <f t="shared" si="20"/>
        <v>0</v>
      </c>
      <c r="R32" s="106">
        <f t="shared" si="20"/>
        <v>0</v>
      </c>
      <c r="S32" s="106">
        <f t="shared" si="20"/>
        <v>0</v>
      </c>
      <c r="T32" s="108"/>
    </row>
    <row r="33" spans="1:20" x14ac:dyDescent="0.2">
      <c r="A33" s="257"/>
      <c r="B33" s="260"/>
      <c r="C33" s="268"/>
      <c r="D33" s="118" t="s">
        <v>14</v>
      </c>
      <c r="E33" s="119">
        <v>1261.72</v>
      </c>
      <c r="F33" s="95">
        <v>4.7699999999999996</v>
      </c>
      <c r="G33" s="95">
        <v>22</v>
      </c>
      <c r="H33" s="97">
        <v>6018.4</v>
      </c>
      <c r="I33" s="182">
        <v>27757.84</v>
      </c>
      <c r="J33" s="102">
        <f>(E33*F33)</f>
        <v>6018.4043999999994</v>
      </c>
      <c r="K33" s="102">
        <f>(E33*G33)</f>
        <v>27757.84</v>
      </c>
      <c r="L33" s="96">
        <f t="shared" si="12"/>
        <v>33776.244399999996</v>
      </c>
      <c r="M33" s="103">
        <f>SUM(J33-H33)</f>
        <v>4.3999999998050043E-3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57"/>
      <c r="B34" s="260"/>
      <c r="C34" s="268"/>
      <c r="D34" s="118" t="s">
        <v>15</v>
      </c>
      <c r="E34" s="119">
        <v>1153.7</v>
      </c>
      <c r="F34" s="95">
        <v>4.7699999999999996</v>
      </c>
      <c r="G34" s="95">
        <v>22</v>
      </c>
      <c r="H34" s="97">
        <v>5503.15</v>
      </c>
      <c r="I34" s="97">
        <v>25381.4</v>
      </c>
      <c r="J34" s="102">
        <f>(E34*F34)</f>
        <v>5503.1489999999994</v>
      </c>
      <c r="K34" s="102">
        <f t="shared" ref="K34:K35" si="21">(E34*G34)</f>
        <v>25381.4</v>
      </c>
      <c r="L34" s="96">
        <f t="shared" si="12"/>
        <v>30884.548999999999</v>
      </c>
      <c r="M34" s="103">
        <f t="shared" ref="M34:M35" si="22">SUM(J34-H34)</f>
        <v>-1.0000000002037268E-3</v>
      </c>
      <c r="N34" s="103">
        <f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57"/>
      <c r="B35" s="260"/>
      <c r="C35" s="268"/>
      <c r="D35" s="118" t="s">
        <v>16</v>
      </c>
      <c r="E35" s="120">
        <v>1218.68</v>
      </c>
      <c r="F35" s="95">
        <v>4.7699999999999996</v>
      </c>
      <c r="G35" s="95">
        <v>22</v>
      </c>
      <c r="H35" s="97">
        <v>5813.1</v>
      </c>
      <c r="I35" s="182">
        <v>26810.959999999999</v>
      </c>
      <c r="J35" s="102">
        <f>(E35*F35)</f>
        <v>5813.1035999999995</v>
      </c>
      <c r="K35" s="102">
        <f t="shared" si="21"/>
        <v>26810.960000000003</v>
      </c>
      <c r="L35" s="96">
        <f t="shared" si="12"/>
        <v>32624.063600000001</v>
      </c>
      <c r="M35" s="103">
        <f t="shared" si="22"/>
        <v>3.5999999990963261E-3</v>
      </c>
      <c r="N35" s="103">
        <f>SUM(K35-I35)</f>
        <v>3.637978807091713E-12</v>
      </c>
      <c r="O35" s="102"/>
      <c r="P35" s="102"/>
      <c r="Q35" s="103"/>
      <c r="R35" s="103"/>
      <c r="S35" s="103"/>
      <c r="T35" s="104"/>
    </row>
    <row r="36" spans="1:20" ht="24" x14ac:dyDescent="0.2">
      <c r="A36" s="257"/>
      <c r="B36" s="260"/>
      <c r="C36" s="268"/>
      <c r="D36" s="105" t="s">
        <v>54</v>
      </c>
      <c r="E36" s="106">
        <f>SUM(E33,E34,E35)</f>
        <v>3634.1000000000004</v>
      </c>
      <c r="F36" s="106"/>
      <c r="G36" s="106"/>
      <c r="H36" s="107">
        <f>SUM(H33:H35)</f>
        <v>17334.650000000001</v>
      </c>
      <c r="I36" s="107">
        <f>SUM(I33:I35)</f>
        <v>79950.200000000012</v>
      </c>
      <c r="J36" s="106">
        <f t="shared" ref="J36:S36" si="23">SUM(J33,J34,J35)</f>
        <v>17334.656999999999</v>
      </c>
      <c r="K36" s="106">
        <f t="shared" si="23"/>
        <v>79950.200000000012</v>
      </c>
      <c r="L36" s="106">
        <f t="shared" si="23"/>
        <v>97284.856999999989</v>
      </c>
      <c r="M36" s="106">
        <f t="shared" si="23"/>
        <v>6.9999999986976036E-3</v>
      </c>
      <c r="N36" s="106">
        <f t="shared" si="23"/>
        <v>3.637978807091713E-12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57"/>
      <c r="B37" s="260"/>
      <c r="C37" s="268"/>
      <c r="D37" s="118" t="s">
        <v>17</v>
      </c>
      <c r="E37" s="119">
        <v>1201.4000000000001</v>
      </c>
      <c r="F37" s="95">
        <v>4.7699999999999996</v>
      </c>
      <c r="G37" s="95">
        <v>22</v>
      </c>
      <c r="H37" s="97">
        <v>5730.68</v>
      </c>
      <c r="I37" s="97">
        <v>26430.799999999999</v>
      </c>
      <c r="J37" s="102">
        <f>(E37*F37)</f>
        <v>5730.6779999999999</v>
      </c>
      <c r="K37" s="102">
        <f>(E37*G37)</f>
        <v>26430.800000000003</v>
      </c>
      <c r="L37" s="96">
        <f t="shared" si="12"/>
        <v>32161.478000000003</v>
      </c>
      <c r="M37" s="103">
        <f>SUM(J37-H37)</f>
        <v>-2.0000000004074536E-3</v>
      </c>
      <c r="N37" s="103">
        <f>SUM(K37-I37)</f>
        <v>3.637978807091713E-12</v>
      </c>
      <c r="O37" s="102"/>
      <c r="P37" s="102"/>
      <c r="Q37" s="103"/>
      <c r="R37" s="103"/>
      <c r="S37" s="103"/>
      <c r="T37" s="104"/>
    </row>
    <row r="38" spans="1:20" x14ac:dyDescent="0.2">
      <c r="A38" s="257"/>
      <c r="B38" s="260"/>
      <c r="C38" s="268"/>
      <c r="D38" s="118" t="s">
        <v>18</v>
      </c>
      <c r="E38" s="119">
        <v>1038.46</v>
      </c>
      <c r="F38" s="95">
        <v>4.7699999999999996</v>
      </c>
      <c r="G38" s="95">
        <v>22</v>
      </c>
      <c r="H38" s="97">
        <v>4953.45</v>
      </c>
      <c r="I38" s="182">
        <v>22846.12</v>
      </c>
      <c r="J38" s="102">
        <f>(E38*F38)</f>
        <v>4953.4542000000001</v>
      </c>
      <c r="K38" s="102">
        <f t="shared" ref="K38:K39" si="24">(E38*G38)</f>
        <v>22846.120000000003</v>
      </c>
      <c r="L38" s="96">
        <f t="shared" si="12"/>
        <v>27799.574200000003</v>
      </c>
      <c r="M38" s="103">
        <f t="shared" ref="M38:M39" si="25">SUM(J38-H38)</f>
        <v>4.2000000003099558E-3</v>
      </c>
      <c r="N38" s="103">
        <f t="shared" ref="N38:N39" si="26">SUM(K38-I38)</f>
        <v>3.637978807091713E-12</v>
      </c>
      <c r="O38" s="102"/>
      <c r="P38" s="102"/>
      <c r="Q38" s="103"/>
      <c r="R38" s="103"/>
      <c r="S38" s="103"/>
      <c r="T38" s="104"/>
    </row>
    <row r="39" spans="1:20" x14ac:dyDescent="0.2">
      <c r="A39" s="258"/>
      <c r="B39" s="266"/>
      <c r="C39" s="269"/>
      <c r="D39" s="118" t="s">
        <v>19</v>
      </c>
      <c r="E39" s="120">
        <v>983.94</v>
      </c>
      <c r="F39" s="95">
        <v>4.7699999999999996</v>
      </c>
      <c r="G39" s="95">
        <v>22</v>
      </c>
      <c r="H39" s="97">
        <v>4693.3900000000003</v>
      </c>
      <c r="I39" s="182">
        <v>21646.68</v>
      </c>
      <c r="J39" s="102">
        <f>(E39*F39)</f>
        <v>4693.3937999999998</v>
      </c>
      <c r="K39" s="102">
        <f t="shared" si="24"/>
        <v>21646.68</v>
      </c>
      <c r="L39" s="96">
        <f t="shared" si="12"/>
        <v>26340.073799999998</v>
      </c>
      <c r="M39" s="103">
        <f t="shared" si="25"/>
        <v>3.7999999995008693E-3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3223.8</v>
      </c>
      <c r="F40" s="106"/>
      <c r="G40" s="106"/>
      <c r="H40" s="107">
        <f>SUM(H37:H39)</f>
        <v>15377.52</v>
      </c>
      <c r="I40" s="107">
        <f>SUM(I37:I39)</f>
        <v>70923.600000000006</v>
      </c>
      <c r="J40" s="106">
        <f t="shared" ref="J40:S40" si="27">SUM(J37,J38,J39)</f>
        <v>15377.526</v>
      </c>
      <c r="K40" s="106">
        <f t="shared" si="27"/>
        <v>70923.600000000006</v>
      </c>
      <c r="L40" s="106">
        <f t="shared" si="27"/>
        <v>86301.126000000004</v>
      </c>
      <c r="M40" s="106">
        <f t="shared" si="27"/>
        <v>5.9999999994033715E-3</v>
      </c>
      <c r="N40" s="106">
        <f t="shared" si="27"/>
        <v>7.2759576141834259E-12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13353.04</v>
      </c>
      <c r="F41" s="137"/>
      <c r="G41" s="137"/>
      <c r="H41" s="138">
        <f>SUM(H28,H32,H36,H40)</f>
        <v>63693.990000000005</v>
      </c>
      <c r="I41" s="138">
        <f>SUM(I40,I36,I32,I28)</f>
        <v>293766.88</v>
      </c>
      <c r="J41" s="137">
        <f>SUM(J28,J32,J36,J40)</f>
        <v>63694.000799999994</v>
      </c>
      <c r="K41" s="137">
        <f t="shared" ref="K41:S41" si="28">SUM(K28+K32+K36+K40)</f>
        <v>293766.88</v>
      </c>
      <c r="L41" s="137">
        <f t="shared" si="28"/>
        <v>357460.88079999998</v>
      </c>
      <c r="M41" s="137">
        <f t="shared" si="28"/>
        <v>1.0799999996379483E-2</v>
      </c>
      <c r="N41" s="137">
        <f t="shared" si="28"/>
        <v>1.4551915228366852E-11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E41+'2013'!E42</f>
        <v>48410.780000000006</v>
      </c>
      <c r="F42" s="114"/>
      <c r="G42" s="114"/>
      <c r="H42" s="114">
        <f>H41+'2013'!H42</f>
        <v>230919.43</v>
      </c>
      <c r="I42" s="114">
        <f>I41+'2013'!I42</f>
        <v>614965.9</v>
      </c>
      <c r="J42" s="114">
        <f>J41+'2013'!J42</f>
        <v>230919.42059999995</v>
      </c>
      <c r="K42" s="114">
        <f>K41+'2013'!K42</f>
        <v>614965.9</v>
      </c>
      <c r="L42" s="114">
        <f>L41+'2013'!L42</f>
        <v>845885.32059999998</v>
      </c>
      <c r="M42" s="114">
        <f>M41+'2013'!M42</f>
        <v>-9.4000000203777745E-3</v>
      </c>
      <c r="N42" s="114">
        <f>N41+'2013'!N42</f>
        <v>1.2732925824820995E-11</v>
      </c>
      <c r="O42" s="114">
        <f>O41+'2013'!O42</f>
        <v>0</v>
      </c>
      <c r="P42" s="114">
        <f>P41+'2013'!P42</f>
        <v>0</v>
      </c>
      <c r="Q42" s="114">
        <f>Q41+'2013'!Q42</f>
        <v>0</v>
      </c>
      <c r="R42" s="114">
        <f>R41+'2013'!R42</f>
        <v>0</v>
      </c>
      <c r="S42" s="114">
        <f>S41+'2013'!S42</f>
        <v>0</v>
      </c>
      <c r="T42" s="116"/>
    </row>
    <row r="43" spans="1:20" ht="12.75" customHeight="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164.02</v>
      </c>
      <c r="F43" s="95">
        <v>4.7699999999999996</v>
      </c>
      <c r="G43" s="95">
        <v>22</v>
      </c>
      <c r="H43" s="97">
        <v>782.38</v>
      </c>
      <c r="I43" s="182">
        <v>3608.44</v>
      </c>
      <c r="J43" s="102">
        <f>(E43*F43)</f>
        <v>782.37540000000001</v>
      </c>
      <c r="K43" s="102">
        <f>(E43*G43)</f>
        <v>3608.44</v>
      </c>
      <c r="L43" s="96">
        <f>SUM(J43,K43)</f>
        <v>4390.8154000000004</v>
      </c>
      <c r="M43" s="103">
        <f>SUM(J43-H43)</f>
        <v>-4.5999999999821739E-3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57"/>
      <c r="B44" s="260"/>
      <c r="C44" s="268"/>
      <c r="D44" s="118" t="s">
        <v>9</v>
      </c>
      <c r="E44" s="120">
        <v>142.12</v>
      </c>
      <c r="F44" s="95">
        <v>4.7699999999999996</v>
      </c>
      <c r="G44" s="95">
        <v>22</v>
      </c>
      <c r="H44" s="97">
        <v>677.91</v>
      </c>
      <c r="I44" s="182">
        <v>3126.64</v>
      </c>
      <c r="J44" s="102">
        <f>(E44*F44)</f>
        <v>677.91239999999993</v>
      </c>
      <c r="K44" s="102">
        <f t="shared" ref="K44:K45" si="29">(E44*G44)</f>
        <v>3126.6400000000003</v>
      </c>
      <c r="L44" s="96">
        <f>SUM(J44,K44)</f>
        <v>3804.5524000000005</v>
      </c>
      <c r="M44" s="103">
        <f t="shared" ref="M44:M45" si="30">SUM(J44-H44)</f>
        <v>2.3999999999659849E-3</v>
      </c>
      <c r="N44" s="103">
        <f t="shared" ref="N44:N45" si="31">SUM(K44-I44)</f>
        <v>4.5474735088646412E-13</v>
      </c>
      <c r="O44" s="102"/>
      <c r="P44" s="102"/>
      <c r="Q44" s="103"/>
      <c r="R44" s="103"/>
      <c r="S44" s="103"/>
      <c r="T44" s="104"/>
    </row>
    <row r="45" spans="1:20" x14ac:dyDescent="0.2">
      <c r="A45" s="257"/>
      <c r="B45" s="260"/>
      <c r="C45" s="268"/>
      <c r="D45" s="118" t="s">
        <v>10</v>
      </c>
      <c r="E45" s="120">
        <v>149.46</v>
      </c>
      <c r="F45" s="95">
        <v>4.7699999999999996</v>
      </c>
      <c r="G45" s="95">
        <v>22</v>
      </c>
      <c r="H45" s="97">
        <v>712.92</v>
      </c>
      <c r="I45" s="182">
        <v>3288.12</v>
      </c>
      <c r="J45" s="102">
        <f>(E45*F45)</f>
        <v>712.92419999999993</v>
      </c>
      <c r="K45" s="102">
        <f t="shared" si="29"/>
        <v>3288.1200000000003</v>
      </c>
      <c r="L45" s="96">
        <f>SUM(J45,K45)</f>
        <v>4001.0442000000003</v>
      </c>
      <c r="M45" s="103">
        <f t="shared" si="30"/>
        <v>4.1999999999688953E-3</v>
      </c>
      <c r="N45" s="103">
        <f t="shared" si="31"/>
        <v>4.5474735088646412E-13</v>
      </c>
      <c r="O45" s="102"/>
      <c r="P45" s="102"/>
      <c r="Q45" s="103"/>
      <c r="R45" s="103"/>
      <c r="S45" s="103"/>
      <c r="T45" s="104"/>
    </row>
    <row r="46" spans="1:20" ht="24" x14ac:dyDescent="0.2">
      <c r="A46" s="257"/>
      <c r="B46" s="260"/>
      <c r="C46" s="268"/>
      <c r="D46" s="105" t="s">
        <v>52</v>
      </c>
      <c r="E46" s="106">
        <f>SUM(E43,E44,E45)</f>
        <v>455.6</v>
      </c>
      <c r="F46" s="106"/>
      <c r="G46" s="106"/>
      <c r="H46" s="107">
        <f>SUM(H43:H45)</f>
        <v>2173.21</v>
      </c>
      <c r="I46" s="107">
        <f>SUM(I43:I45)</f>
        <v>10023.200000000001</v>
      </c>
      <c r="J46" s="106">
        <f t="shared" ref="J46:S46" si="32">SUM(J43,J44,J45)</f>
        <v>2173.212</v>
      </c>
      <c r="K46" s="106">
        <f t="shared" si="32"/>
        <v>10023.200000000001</v>
      </c>
      <c r="L46" s="106">
        <f t="shared" si="32"/>
        <v>12196.412</v>
      </c>
      <c r="M46" s="106">
        <f t="shared" si="32"/>
        <v>1.9999999999527063E-3</v>
      </c>
      <c r="N46" s="106">
        <f t="shared" si="32"/>
        <v>9.0949470177292824E-13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57"/>
      <c r="B47" s="260"/>
      <c r="C47" s="268"/>
      <c r="D47" s="118" t="s">
        <v>11</v>
      </c>
      <c r="E47" s="119">
        <v>159.62</v>
      </c>
      <c r="F47" s="95">
        <v>4.7699999999999996</v>
      </c>
      <c r="G47" s="95">
        <v>22</v>
      </c>
      <c r="H47" s="97">
        <v>761.39</v>
      </c>
      <c r="I47" s="182">
        <v>3511.64</v>
      </c>
      <c r="J47" s="102">
        <f>(E47*F47)</f>
        <v>761.38739999999996</v>
      </c>
      <c r="K47" s="102">
        <f>(E47*G47)</f>
        <v>3511.6400000000003</v>
      </c>
      <c r="L47" s="96">
        <f>SUM(J47,K47)</f>
        <v>4273.0273999999999</v>
      </c>
      <c r="M47" s="103">
        <f>SUM(J47-H47)</f>
        <v>-2.6000000000294676E-3</v>
      </c>
      <c r="N47" s="103">
        <f>SUM(K47-I47)</f>
        <v>4.5474735088646412E-13</v>
      </c>
      <c r="O47" s="102"/>
      <c r="P47" s="102"/>
      <c r="Q47" s="103"/>
      <c r="R47" s="103"/>
      <c r="S47" s="103"/>
      <c r="T47" s="104"/>
    </row>
    <row r="48" spans="1:20" x14ac:dyDescent="0.2">
      <c r="A48" s="257"/>
      <c r="B48" s="260"/>
      <c r="C48" s="268"/>
      <c r="D48" s="118" t="s">
        <v>12</v>
      </c>
      <c r="E48" s="119">
        <v>133.36000000000001</v>
      </c>
      <c r="F48" s="95">
        <v>4.7699999999999996</v>
      </c>
      <c r="G48" s="95">
        <v>22</v>
      </c>
      <c r="H48" s="97">
        <v>636.13</v>
      </c>
      <c r="I48" s="182">
        <v>2933.92</v>
      </c>
      <c r="J48" s="102">
        <f>(E48*F48)</f>
        <v>636.12720000000002</v>
      </c>
      <c r="K48" s="102">
        <f t="shared" ref="K48:K49" si="33">(E48*G48)</f>
        <v>2933.92</v>
      </c>
      <c r="L48" s="96">
        <f>SUM(J48,K48)</f>
        <v>3570.0472</v>
      </c>
      <c r="M48" s="103">
        <f t="shared" ref="M48:M49" si="34">SUM(J48-H48)</f>
        <v>-2.7999999999792635E-3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57"/>
      <c r="B49" s="260"/>
      <c r="C49" s="268"/>
      <c r="D49" s="118" t="s">
        <v>13</v>
      </c>
      <c r="E49" s="119">
        <v>141.24</v>
      </c>
      <c r="F49" s="95">
        <v>4.7699999999999996</v>
      </c>
      <c r="G49" s="95">
        <v>22</v>
      </c>
      <c r="H49" s="97">
        <v>673.71</v>
      </c>
      <c r="I49" s="182">
        <v>3107.28</v>
      </c>
      <c r="J49" s="102">
        <f>(E49*F49)</f>
        <v>673.71479999999997</v>
      </c>
      <c r="K49" s="102">
        <f t="shared" si="33"/>
        <v>3107.28</v>
      </c>
      <c r="L49" s="96">
        <f>SUM(J49,K49)</f>
        <v>3780.9948000000004</v>
      </c>
      <c r="M49" s="103">
        <f t="shared" si="34"/>
        <v>4.7999999999319698E-3</v>
      </c>
      <c r="N49" s="103">
        <f t="shared" si="35"/>
        <v>0</v>
      </c>
      <c r="O49" s="102"/>
      <c r="P49" s="102"/>
      <c r="Q49" s="103"/>
      <c r="R49" s="103"/>
      <c r="S49" s="103"/>
      <c r="T49" s="104"/>
    </row>
    <row r="50" spans="1:20" ht="24" x14ac:dyDescent="0.2">
      <c r="A50" s="257"/>
      <c r="B50" s="260"/>
      <c r="C50" s="268"/>
      <c r="D50" s="105" t="s">
        <v>53</v>
      </c>
      <c r="E50" s="106">
        <f>SUM(E47,E48,E49)</f>
        <v>434.22</v>
      </c>
      <c r="F50" s="106"/>
      <c r="G50" s="106"/>
      <c r="H50" s="107">
        <f>SUM(H47:H49)</f>
        <v>2071.23</v>
      </c>
      <c r="I50" s="107">
        <f>SUM(I47:I49)</f>
        <v>9552.84</v>
      </c>
      <c r="J50" s="106">
        <f t="shared" ref="J50:S50" si="36">SUM(J47,J48,J49)</f>
        <v>2071.2294000000002</v>
      </c>
      <c r="K50" s="106">
        <f t="shared" si="36"/>
        <v>9552.84</v>
      </c>
      <c r="L50" s="106">
        <f t="shared" si="36"/>
        <v>11624.0694</v>
      </c>
      <c r="M50" s="106">
        <f t="shared" si="36"/>
        <v>-6.0000000007676135E-4</v>
      </c>
      <c r="N50" s="106">
        <f t="shared" si="36"/>
        <v>4.5474735088646412E-13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57"/>
      <c r="B51" s="260"/>
      <c r="C51" s="268"/>
      <c r="D51" s="118" t="s">
        <v>14</v>
      </c>
      <c r="E51" s="119">
        <v>164.86</v>
      </c>
      <c r="F51" s="95">
        <v>4.7699999999999996</v>
      </c>
      <c r="G51" s="95">
        <v>22</v>
      </c>
      <c r="H51" s="97">
        <v>786.38</v>
      </c>
      <c r="I51" s="182">
        <v>3626.92</v>
      </c>
      <c r="J51" s="102">
        <f>(E51*F51)</f>
        <v>786.38220000000001</v>
      </c>
      <c r="K51" s="102">
        <f>(E51*G51)</f>
        <v>3626.92</v>
      </c>
      <c r="L51" s="96">
        <f>SUM(J51,K51)</f>
        <v>4413.3022000000001</v>
      </c>
      <c r="M51" s="103">
        <f>SUM(J51-H51)</f>
        <v>2.200000000016189E-3</v>
      </c>
      <c r="N51" s="103">
        <f>SUM(K51-I51)</f>
        <v>0</v>
      </c>
      <c r="O51" s="102"/>
      <c r="P51" s="102"/>
      <c r="Q51" s="103"/>
      <c r="R51" s="103"/>
      <c r="S51" s="103"/>
      <c r="T51" s="104"/>
    </row>
    <row r="52" spans="1:20" x14ac:dyDescent="0.2">
      <c r="A52" s="257"/>
      <c r="B52" s="260"/>
      <c r="C52" s="268"/>
      <c r="D52" s="118" t="s">
        <v>15</v>
      </c>
      <c r="E52" s="119">
        <v>143.84</v>
      </c>
      <c r="F52" s="95">
        <v>4.7699999999999996</v>
      </c>
      <c r="G52" s="95">
        <v>22</v>
      </c>
      <c r="H52" s="97">
        <v>686.12</v>
      </c>
      <c r="I52" s="182">
        <v>3164.48</v>
      </c>
      <c r="J52" s="102">
        <f>(E52*F52)</f>
        <v>686.1167999999999</v>
      </c>
      <c r="K52" s="102">
        <f t="shared" ref="K52:K53" si="37">(E52*G52)</f>
        <v>3164.48</v>
      </c>
      <c r="L52" s="96">
        <f>SUM(J52,K52)</f>
        <v>3850.5967999999998</v>
      </c>
      <c r="M52" s="103">
        <f t="shared" ref="M52:M53" si="38">SUM(J52-H52)</f>
        <v>-3.200000000106229E-3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57"/>
      <c r="B53" s="260"/>
      <c r="C53" s="268"/>
      <c r="D53" s="118" t="s">
        <v>16</v>
      </c>
      <c r="E53" s="120">
        <v>120.2</v>
      </c>
      <c r="F53" s="95">
        <v>4.7699999999999996</v>
      </c>
      <c r="G53" s="95">
        <v>22</v>
      </c>
      <c r="H53" s="97">
        <v>573.35</v>
      </c>
      <c r="I53" s="182">
        <v>2644.4</v>
      </c>
      <c r="J53" s="102">
        <f>(E53*F53)</f>
        <v>573.35399999999993</v>
      </c>
      <c r="K53" s="102">
        <f t="shared" si="37"/>
        <v>2644.4</v>
      </c>
      <c r="L53" s="96">
        <f>SUM(J53,K53)</f>
        <v>3217.7539999999999</v>
      </c>
      <c r="M53" s="103">
        <f t="shared" si="38"/>
        <v>3.9999999999054126E-3</v>
      </c>
      <c r="N53" s="103">
        <f t="shared" si="39"/>
        <v>0</v>
      </c>
      <c r="O53" s="102"/>
      <c r="P53" s="102"/>
      <c r="Q53" s="103"/>
      <c r="R53" s="103"/>
      <c r="S53" s="103"/>
      <c r="T53" s="104"/>
    </row>
    <row r="54" spans="1:20" ht="24" x14ac:dyDescent="0.2">
      <c r="A54" s="257"/>
      <c r="B54" s="260"/>
      <c r="C54" s="268"/>
      <c r="D54" s="105" t="s">
        <v>54</v>
      </c>
      <c r="E54" s="106">
        <f>SUM(E51,E52,E53)</f>
        <v>428.90000000000003</v>
      </c>
      <c r="F54" s="106"/>
      <c r="G54" s="106"/>
      <c r="H54" s="107">
        <f>SUM(H51:H53)</f>
        <v>2045.85</v>
      </c>
      <c r="I54" s="107">
        <f>SUM(I51:I53)</f>
        <v>9435.7999999999993</v>
      </c>
      <c r="J54" s="106">
        <f t="shared" ref="J54:S54" si="40">SUM(J51,J52,J53)</f>
        <v>2045.8529999999996</v>
      </c>
      <c r="K54" s="106">
        <f t="shared" si="40"/>
        <v>9435.7999999999993</v>
      </c>
      <c r="L54" s="106">
        <f t="shared" si="40"/>
        <v>11481.652999999998</v>
      </c>
      <c r="M54" s="106">
        <f t="shared" si="40"/>
        <v>2.9999999998153726E-3</v>
      </c>
      <c r="N54" s="106">
        <f t="shared" si="40"/>
        <v>0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57"/>
      <c r="B55" s="260"/>
      <c r="C55" s="268"/>
      <c r="D55" s="118" t="s">
        <v>17</v>
      </c>
      <c r="E55" s="119">
        <v>155.41999999999999</v>
      </c>
      <c r="F55" s="95">
        <v>4.7699999999999996</v>
      </c>
      <c r="G55" s="95">
        <v>22</v>
      </c>
      <c r="H55" s="97">
        <v>741.35</v>
      </c>
      <c r="I55" s="181">
        <v>3419.24</v>
      </c>
      <c r="J55" s="102">
        <f>(E55*F55)</f>
        <v>741.35339999999985</v>
      </c>
      <c r="K55" s="102">
        <f>(E55*G55)</f>
        <v>3419.24</v>
      </c>
      <c r="L55" s="96">
        <f t="shared" ref="L55:L63" si="41">SUM(J55,K55)</f>
        <v>4160.5933999999997</v>
      </c>
      <c r="M55" s="103">
        <f>SUM(J55-H55)</f>
        <v>3.3999999998286512E-3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57"/>
      <c r="B56" s="260"/>
      <c r="C56" s="268"/>
      <c r="D56" s="118" t="s">
        <v>18</v>
      </c>
      <c r="E56" s="119">
        <v>156.74</v>
      </c>
      <c r="F56" s="95">
        <v>4.7699999999999996</v>
      </c>
      <c r="G56" s="95">
        <v>22</v>
      </c>
      <c r="H56" s="97">
        <v>747.65</v>
      </c>
      <c r="I56" s="181">
        <v>3448.28</v>
      </c>
      <c r="J56" s="102">
        <f>(E56*F56)</f>
        <v>747.64980000000003</v>
      </c>
      <c r="K56" s="102">
        <f t="shared" ref="K56:K57" si="42">(E56*G56)</f>
        <v>3448.28</v>
      </c>
      <c r="L56" s="96">
        <f t="shared" si="41"/>
        <v>4195.9297999999999</v>
      </c>
      <c r="M56" s="103">
        <f t="shared" ref="M56:M57" si="43">SUM(J56-H56)</f>
        <v>-1.9999999994979589E-4</v>
      </c>
      <c r="N56" s="103">
        <f t="shared" ref="N56:N57" si="44">SUM(K56-I56)</f>
        <v>0</v>
      </c>
      <c r="O56" s="102"/>
      <c r="P56" s="102"/>
      <c r="Q56" s="103"/>
      <c r="R56" s="103"/>
      <c r="S56" s="103"/>
      <c r="T56" s="104"/>
    </row>
    <row r="57" spans="1:20" x14ac:dyDescent="0.2">
      <c r="A57" s="258"/>
      <c r="B57" s="266"/>
      <c r="C57" s="269"/>
      <c r="D57" s="118" t="s">
        <v>19</v>
      </c>
      <c r="E57" s="120">
        <v>140.52000000000001</v>
      </c>
      <c r="F57" s="95">
        <v>4.7699999999999996</v>
      </c>
      <c r="G57" s="95">
        <v>22</v>
      </c>
      <c r="H57" s="97">
        <v>670.28</v>
      </c>
      <c r="I57" s="181">
        <v>3091.44</v>
      </c>
      <c r="J57" s="102">
        <f>(E57*F57)</f>
        <v>670.28039999999999</v>
      </c>
      <c r="K57" s="102">
        <f t="shared" si="42"/>
        <v>3091.44</v>
      </c>
      <c r="L57" s="96">
        <f t="shared" si="41"/>
        <v>3761.7204000000002</v>
      </c>
      <c r="M57" s="103">
        <f t="shared" si="43"/>
        <v>4.0000000001327862E-4</v>
      </c>
      <c r="N57" s="103">
        <f t="shared" si="44"/>
        <v>0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452.67999999999995</v>
      </c>
      <c r="F58" s="106"/>
      <c r="G58" s="106"/>
      <c r="H58" s="107">
        <f>SUM(H55:H57)</f>
        <v>2159.2799999999997</v>
      </c>
      <c r="I58" s="107">
        <f>SUM(I55:I57)</f>
        <v>9958.9600000000009</v>
      </c>
      <c r="J58" s="106">
        <f t="shared" ref="J58:S58" si="45">SUM(J55,J56,J57)</f>
        <v>2159.2835999999998</v>
      </c>
      <c r="K58" s="106">
        <f t="shared" si="45"/>
        <v>9958.9600000000009</v>
      </c>
      <c r="L58" s="106">
        <f t="shared" si="45"/>
        <v>12118.2436</v>
      </c>
      <c r="M58" s="106">
        <f t="shared" si="45"/>
        <v>3.5999999998921339E-3</v>
      </c>
      <c r="N58" s="106">
        <f t="shared" si="45"/>
        <v>0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1771.4</v>
      </c>
      <c r="F59" s="137"/>
      <c r="G59" s="137"/>
      <c r="H59" s="138">
        <f>SUM(H46,H50,H54,H58)</f>
        <v>8449.57</v>
      </c>
      <c r="I59" s="138">
        <f>SUM(I46,I50,I54,I58)</f>
        <v>38970.800000000003</v>
      </c>
      <c r="J59" s="137">
        <f t="shared" ref="J59:S59" si="46">SUM(J46+J50+J54+J58)</f>
        <v>8449.5779999999977</v>
      </c>
      <c r="K59" s="137">
        <f t="shared" si="46"/>
        <v>38970.800000000003</v>
      </c>
      <c r="L59" s="137">
        <f t="shared" si="46"/>
        <v>47420.377999999997</v>
      </c>
      <c r="M59" s="137">
        <f t="shared" si="46"/>
        <v>7.9999999995834514E-3</v>
      </c>
      <c r="N59" s="137">
        <f t="shared" si="46"/>
        <v>1.3642420526593924E-12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E59+'2013'!E60</f>
        <v>6590.0599999999995</v>
      </c>
      <c r="F60" s="114"/>
      <c r="G60" s="114"/>
      <c r="H60" s="114">
        <f>H59+'2013'!H60</f>
        <v>31434.59</v>
      </c>
      <c r="I60" s="114">
        <f>I59+'2013'!I60</f>
        <v>85224.260000000009</v>
      </c>
      <c r="J60" s="114">
        <f>J59+'2013'!J60</f>
        <v>31434.586199999994</v>
      </c>
      <c r="K60" s="114">
        <f>K59+'2013'!K60</f>
        <v>85224.260000000009</v>
      </c>
      <c r="L60" s="114">
        <f>L59+'2013'!L60</f>
        <v>116658.8462</v>
      </c>
      <c r="M60" s="114">
        <f>M59+'2013'!M60</f>
        <v>-3.8000000023998837E-3</v>
      </c>
      <c r="N60" s="114">
        <f>N59+'2013'!N60</f>
        <v>3.1832314562052488E-12</v>
      </c>
      <c r="O60" s="114">
        <f>O59+'2013'!O60</f>
        <v>0</v>
      </c>
      <c r="P60" s="114">
        <f>P59+'2013'!P60</f>
        <v>0</v>
      </c>
      <c r="Q60" s="114">
        <f>Q59+'2013'!Q60</f>
        <v>0</v>
      </c>
      <c r="R60" s="114">
        <f>R59+'2013'!R60</f>
        <v>0</v>
      </c>
      <c r="S60" s="114">
        <f>S59+'2013'!S60</f>
        <v>0</v>
      </c>
      <c r="T60" s="116"/>
    </row>
    <row r="61" spans="1:20" ht="12.75" customHeight="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647.5</v>
      </c>
      <c r="F61" s="95">
        <v>4.7699999999999996</v>
      </c>
      <c r="G61" s="95">
        <v>22</v>
      </c>
      <c r="H61" s="97">
        <v>3088.5749999999998</v>
      </c>
      <c r="I61" s="97">
        <v>14245</v>
      </c>
      <c r="J61" s="102">
        <f>(E61*F61)</f>
        <v>3088.5749999999998</v>
      </c>
      <c r="K61" s="102">
        <f>(E61*G61)</f>
        <v>14245</v>
      </c>
      <c r="L61" s="96">
        <f t="shared" si="41"/>
        <v>17333.575000000001</v>
      </c>
      <c r="M61" s="103">
        <f>SUM(J61-H61)</f>
        <v>0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71"/>
      <c r="B62" s="260"/>
      <c r="C62" s="264"/>
      <c r="D62" s="118" t="s">
        <v>9</v>
      </c>
      <c r="E62" s="120">
        <v>644.44000000000005</v>
      </c>
      <c r="F62" s="95">
        <v>4.7699999999999996</v>
      </c>
      <c r="G62" s="95">
        <v>22</v>
      </c>
      <c r="H62" s="97">
        <v>3073.9787999999999</v>
      </c>
      <c r="I62" s="97">
        <v>14177.68</v>
      </c>
      <c r="J62" s="102">
        <f>(E62*F62)</f>
        <v>3073.9787999999999</v>
      </c>
      <c r="K62" s="102">
        <f t="shared" ref="K62:K63" si="47">(E62*G62)</f>
        <v>14177.68</v>
      </c>
      <c r="L62" s="96">
        <f t="shared" si="41"/>
        <v>17251.658800000001</v>
      </c>
      <c r="M62" s="103">
        <f t="shared" ref="M62:M63" si="48">SUM(J62-H62)</f>
        <v>0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71"/>
      <c r="B63" s="260"/>
      <c r="C63" s="264"/>
      <c r="D63" s="118" t="s">
        <v>10</v>
      </c>
      <c r="E63" s="120">
        <v>706</v>
      </c>
      <c r="F63" s="95">
        <v>4.7699999999999996</v>
      </c>
      <c r="G63" s="95">
        <v>22</v>
      </c>
      <c r="H63" s="97">
        <v>3367.62</v>
      </c>
      <c r="I63" s="97">
        <v>15532</v>
      </c>
      <c r="J63" s="102">
        <f>(E63*F63)</f>
        <v>3367.62</v>
      </c>
      <c r="K63" s="102">
        <f t="shared" si="47"/>
        <v>15532</v>
      </c>
      <c r="L63" s="96">
        <f t="shared" si="41"/>
        <v>18899.62</v>
      </c>
      <c r="M63" s="103">
        <f t="shared" si="48"/>
        <v>0</v>
      </c>
      <c r="N63" s="103">
        <f t="shared" si="49"/>
        <v>0</v>
      </c>
      <c r="O63" s="102"/>
      <c r="P63" s="102"/>
      <c r="Q63" s="103"/>
      <c r="R63" s="103"/>
      <c r="S63" s="103"/>
      <c r="T63" s="104"/>
    </row>
    <row r="64" spans="1:20" ht="24" x14ac:dyDescent="0.2">
      <c r="A64" s="271"/>
      <c r="B64" s="260"/>
      <c r="C64" s="264"/>
      <c r="D64" s="105" t="s">
        <v>52</v>
      </c>
      <c r="E64" s="106">
        <f>SUM(E61,E62,E63)</f>
        <v>1997.94</v>
      </c>
      <c r="F64" s="106"/>
      <c r="G64" s="106"/>
      <c r="H64" s="107">
        <f>SUM(H61+H62+H63)</f>
        <v>9530.1738000000005</v>
      </c>
      <c r="I64" s="107">
        <f>SUM(I61+I62+I63)</f>
        <v>43954.68</v>
      </c>
      <c r="J64" s="106">
        <f t="shared" ref="J64:S64" si="50">SUM(J61,J62,J63)</f>
        <v>9530.1738000000005</v>
      </c>
      <c r="K64" s="106">
        <f t="shared" si="50"/>
        <v>43954.68</v>
      </c>
      <c r="L64" s="106">
        <f t="shared" si="50"/>
        <v>53484.853799999997</v>
      </c>
      <c r="M64" s="106">
        <f t="shared" si="50"/>
        <v>0</v>
      </c>
      <c r="N64" s="106">
        <f t="shared" si="50"/>
        <v>0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71"/>
      <c r="B65" s="260"/>
      <c r="C65" s="264"/>
      <c r="D65" s="118" t="s">
        <v>11</v>
      </c>
      <c r="E65" s="119">
        <v>553.9</v>
      </c>
      <c r="F65" s="95">
        <v>4.7699999999999996</v>
      </c>
      <c r="G65" s="95">
        <v>22</v>
      </c>
      <c r="H65" s="97">
        <v>2642.1029999999996</v>
      </c>
      <c r="I65" s="97">
        <v>12185.8</v>
      </c>
      <c r="J65" s="102">
        <f>(E65*F65)</f>
        <v>2642.1029999999996</v>
      </c>
      <c r="K65" s="102">
        <f>(E65*G65)</f>
        <v>12185.8</v>
      </c>
      <c r="L65" s="96">
        <f>SUM(J65,K65)</f>
        <v>14827.902999999998</v>
      </c>
      <c r="M65" s="103">
        <f>SUM(J65-H65)</f>
        <v>0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71"/>
      <c r="B66" s="260"/>
      <c r="C66" s="264"/>
      <c r="D66" s="118" t="s">
        <v>12</v>
      </c>
      <c r="E66" s="119">
        <v>546.16</v>
      </c>
      <c r="F66" s="95">
        <v>4.7699999999999996</v>
      </c>
      <c r="G66" s="95">
        <v>22</v>
      </c>
      <c r="H66" s="97">
        <v>2605.1831999999995</v>
      </c>
      <c r="I66" s="97">
        <v>12015.519999999999</v>
      </c>
      <c r="J66" s="102">
        <f>(E66*F66)</f>
        <v>2605.1831999999995</v>
      </c>
      <c r="K66" s="102">
        <f t="shared" ref="K66:K67" si="51">(E66*G66)</f>
        <v>12015.519999999999</v>
      </c>
      <c r="L66" s="96">
        <f>SUM(J66,K66)</f>
        <v>14620.703199999998</v>
      </c>
      <c r="M66" s="103">
        <f t="shared" ref="M66:M67" si="52">SUM(J66-H66)</f>
        <v>0</v>
      </c>
      <c r="N66" s="103">
        <f t="shared" ref="N66:N67" si="53">SUM(K66-I66)</f>
        <v>0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71"/>
      <c r="B67" s="260"/>
      <c r="C67" s="264"/>
      <c r="D67" s="118" t="s">
        <v>13</v>
      </c>
      <c r="E67" s="119">
        <v>546.94000000000005</v>
      </c>
      <c r="F67" s="95">
        <v>4.7699999999999996</v>
      </c>
      <c r="G67" s="95">
        <v>22</v>
      </c>
      <c r="H67" s="97">
        <v>2608.9038</v>
      </c>
      <c r="I67" s="97">
        <v>12032.68</v>
      </c>
      <c r="J67" s="102">
        <f>(E67*F67)</f>
        <v>2608.9038</v>
      </c>
      <c r="K67" s="102">
        <f t="shared" si="51"/>
        <v>12032.68</v>
      </c>
      <c r="L67" s="96">
        <f>SUM(J67,K67)</f>
        <v>14641.5838</v>
      </c>
      <c r="M67" s="103">
        <f t="shared" si="52"/>
        <v>0</v>
      </c>
      <c r="N67" s="103">
        <f t="shared" si="53"/>
        <v>0</v>
      </c>
      <c r="O67" s="102"/>
      <c r="P67" s="102"/>
      <c r="Q67" s="103"/>
      <c r="R67" s="103"/>
      <c r="S67" s="103"/>
      <c r="T67" s="104"/>
    </row>
    <row r="68" spans="1:20" ht="24" x14ac:dyDescent="0.2">
      <c r="A68" s="271"/>
      <c r="B68" s="260"/>
      <c r="C68" s="264"/>
      <c r="D68" s="105" t="s">
        <v>53</v>
      </c>
      <c r="E68" s="106">
        <f>SUM(E65,E66,E67)</f>
        <v>1647</v>
      </c>
      <c r="F68" s="106"/>
      <c r="G68" s="106"/>
      <c r="H68" s="107">
        <f>SUM(H65+H66+H67)</f>
        <v>7856.1899999999987</v>
      </c>
      <c r="I68" s="107">
        <f>SUM(I65+I66+I67)</f>
        <v>36234</v>
      </c>
      <c r="J68" s="106">
        <f t="shared" ref="J68:S68" si="54">SUM(J65,J66,J67)</f>
        <v>7856.1899999999987</v>
      </c>
      <c r="K68" s="106">
        <f t="shared" si="54"/>
        <v>36234</v>
      </c>
      <c r="L68" s="106">
        <f t="shared" si="54"/>
        <v>44090.189999999995</v>
      </c>
      <c r="M68" s="106">
        <f t="shared" si="54"/>
        <v>0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71"/>
      <c r="B69" s="260"/>
      <c r="C69" s="264"/>
      <c r="D69" s="118" t="s">
        <v>14</v>
      </c>
      <c r="E69" s="119">
        <v>604.94000000000005</v>
      </c>
      <c r="F69" s="95">
        <v>4.7699999999999996</v>
      </c>
      <c r="G69" s="95">
        <v>22</v>
      </c>
      <c r="H69" s="97">
        <v>2885.5637999999999</v>
      </c>
      <c r="I69" s="97">
        <v>13308.68</v>
      </c>
      <c r="J69" s="102">
        <f>(E69*F69)</f>
        <v>2885.5637999999999</v>
      </c>
      <c r="K69" s="102">
        <f>(E69*G69)</f>
        <v>13308.68</v>
      </c>
      <c r="L69" s="96">
        <f>SUM(J69,K69)</f>
        <v>16194.2438</v>
      </c>
      <c r="M69" s="103">
        <f>SUM(J69-H69)</f>
        <v>0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71"/>
      <c r="B70" s="260"/>
      <c r="C70" s="264"/>
      <c r="D70" s="118" t="s">
        <v>15</v>
      </c>
      <c r="E70" s="119">
        <v>555.67999999999995</v>
      </c>
      <c r="F70" s="95">
        <v>4.7699999999999996</v>
      </c>
      <c r="G70" s="95">
        <v>22</v>
      </c>
      <c r="H70" s="97">
        <v>2650.5935999999997</v>
      </c>
      <c r="I70" s="97">
        <v>12224.96</v>
      </c>
      <c r="J70" s="102">
        <f>(E70*F70)</f>
        <v>2650.5935999999997</v>
      </c>
      <c r="K70" s="102">
        <f t="shared" ref="K70:K71" si="55">(E70*G70)</f>
        <v>12224.96</v>
      </c>
      <c r="L70" s="96">
        <f>SUM(J70,K70)</f>
        <v>14875.553599999999</v>
      </c>
      <c r="M70" s="103">
        <f t="shared" ref="M70:M71" si="56">SUM(J70-H70)</f>
        <v>0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71"/>
      <c r="B71" s="260"/>
      <c r="C71" s="264"/>
      <c r="D71" s="118" t="s">
        <v>16</v>
      </c>
      <c r="E71" s="120">
        <v>600.98</v>
      </c>
      <c r="F71" s="95">
        <v>4.7699999999999996</v>
      </c>
      <c r="G71" s="95">
        <v>22</v>
      </c>
      <c r="H71" s="97">
        <v>2866.6745999999998</v>
      </c>
      <c r="I71" s="97">
        <v>13221.560000000001</v>
      </c>
      <c r="J71" s="102">
        <f>(E71*F71)</f>
        <v>2866.6745999999998</v>
      </c>
      <c r="K71" s="102">
        <f t="shared" si="55"/>
        <v>13221.560000000001</v>
      </c>
      <c r="L71" s="96">
        <f>SUM(J71,K71)</f>
        <v>16088.234600000002</v>
      </c>
      <c r="M71" s="103">
        <f t="shared" si="56"/>
        <v>0</v>
      </c>
      <c r="N71" s="103">
        <f t="shared" si="57"/>
        <v>0</v>
      </c>
      <c r="O71" s="102"/>
      <c r="P71" s="102"/>
      <c r="Q71" s="103"/>
      <c r="R71" s="103"/>
      <c r="S71" s="103"/>
      <c r="T71" s="104"/>
    </row>
    <row r="72" spans="1:20" ht="24" x14ac:dyDescent="0.2">
      <c r="A72" s="271"/>
      <c r="B72" s="260"/>
      <c r="C72" s="264"/>
      <c r="D72" s="105" t="s">
        <v>54</v>
      </c>
      <c r="E72" s="106">
        <f>SUM(E69,E70,E71)</f>
        <v>1761.6</v>
      </c>
      <c r="F72" s="106"/>
      <c r="G72" s="106"/>
      <c r="H72" s="107">
        <f>SUM(H69+H70+H71)</f>
        <v>8402.8320000000003</v>
      </c>
      <c r="I72" s="107">
        <f>SUM(I69+I70+I71)</f>
        <v>38755.199999999997</v>
      </c>
      <c r="J72" s="106">
        <f t="shared" ref="J72:S72" si="58">SUM(J69,J70,J71)</f>
        <v>8402.8320000000003</v>
      </c>
      <c r="K72" s="106">
        <f t="shared" si="58"/>
        <v>38755.199999999997</v>
      </c>
      <c r="L72" s="106">
        <f t="shared" si="58"/>
        <v>47158.031999999999</v>
      </c>
      <c r="M72" s="106">
        <f t="shared" si="58"/>
        <v>0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71"/>
      <c r="B73" s="260"/>
      <c r="C73" s="264"/>
      <c r="D73" s="118" t="s">
        <v>17</v>
      </c>
      <c r="E73" s="119">
        <v>599.98</v>
      </c>
      <c r="F73" s="95">
        <v>4.7699999999999996</v>
      </c>
      <c r="G73" s="95">
        <v>22</v>
      </c>
      <c r="H73" s="97">
        <v>2861.9045999999998</v>
      </c>
      <c r="I73" s="97">
        <v>13199.560000000001</v>
      </c>
      <c r="J73" s="102">
        <f>(E73*F73)</f>
        <v>2861.9045999999998</v>
      </c>
      <c r="K73" s="102">
        <f>(E73*G73)</f>
        <v>13199.560000000001</v>
      </c>
      <c r="L73" s="96">
        <f>SUM(J73,K73)</f>
        <v>16061.464600000001</v>
      </c>
      <c r="M73" s="103">
        <f>SUM(J73-H73)</f>
        <v>0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71"/>
      <c r="B74" s="260"/>
      <c r="C74" s="264"/>
      <c r="D74" s="118" t="s">
        <v>18</v>
      </c>
      <c r="E74" s="119">
        <v>581.44000000000005</v>
      </c>
      <c r="F74" s="95">
        <v>4.7699999999999996</v>
      </c>
      <c r="G74" s="95">
        <v>22</v>
      </c>
      <c r="H74" s="97">
        <v>2773.4688000000001</v>
      </c>
      <c r="I74" s="97">
        <v>12791.68</v>
      </c>
      <c r="J74" s="102">
        <f>(E74*F74)</f>
        <v>2773.4688000000001</v>
      </c>
      <c r="K74" s="102">
        <f t="shared" ref="K74:K75" si="59">(E74*G74)</f>
        <v>12791.68</v>
      </c>
      <c r="L74" s="96">
        <f>SUM(J74,K74)</f>
        <v>15565.148800000001</v>
      </c>
      <c r="M74" s="103">
        <f t="shared" ref="M74:M75" si="60">SUM(J74-H74)</f>
        <v>0</v>
      </c>
      <c r="N74" s="103">
        <f t="shared" ref="N74:N75" si="61">SUM(K74-I74)</f>
        <v>0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72"/>
      <c r="B75" s="266"/>
      <c r="C75" s="265"/>
      <c r="D75" s="118" t="s">
        <v>19</v>
      </c>
      <c r="E75" s="120">
        <v>579.70000000000005</v>
      </c>
      <c r="F75" s="95">
        <v>4.7699999999999996</v>
      </c>
      <c r="G75" s="95">
        <v>22</v>
      </c>
      <c r="H75" s="97">
        <v>2765.1689999999999</v>
      </c>
      <c r="I75" s="97">
        <v>12753.400000000001</v>
      </c>
      <c r="J75" s="102">
        <f>(E75*F75)</f>
        <v>2765.1689999999999</v>
      </c>
      <c r="K75" s="102">
        <f t="shared" si="59"/>
        <v>12753.400000000001</v>
      </c>
      <c r="L75" s="96">
        <f>SUM(J75,K75)</f>
        <v>15518.569000000001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1761.1200000000001</v>
      </c>
      <c r="F76" s="106"/>
      <c r="G76" s="106"/>
      <c r="H76" s="107">
        <f>SUM(H73+H74+H75)</f>
        <v>8400.5424000000003</v>
      </c>
      <c r="I76" s="107">
        <f>SUM(I73+I74+I75)</f>
        <v>38744.639999999999</v>
      </c>
      <c r="J76" s="106">
        <f t="shared" ref="J76:S76" si="62">SUM(J73,J74,J75)</f>
        <v>8400.5424000000003</v>
      </c>
      <c r="K76" s="106">
        <f t="shared" si="62"/>
        <v>38744.639999999999</v>
      </c>
      <c r="L76" s="106">
        <f t="shared" si="62"/>
        <v>47145.182400000005</v>
      </c>
      <c r="M76" s="106">
        <f t="shared" si="62"/>
        <v>0</v>
      </c>
      <c r="N76" s="106">
        <f t="shared" si="62"/>
        <v>0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7167.66</v>
      </c>
      <c r="F77" s="137"/>
      <c r="G77" s="137"/>
      <c r="H77" s="134">
        <f>SUM(H64+H68+H72+H76)</f>
        <v>34189.7382</v>
      </c>
      <c r="I77" s="134">
        <f>SUM(I64+I68+I72+I76)</f>
        <v>157688.51999999999</v>
      </c>
      <c r="J77" s="137">
        <f t="shared" ref="J77:S77" si="63">SUM(J64+J68+J72+J76)</f>
        <v>34189.7382</v>
      </c>
      <c r="K77" s="137">
        <f t="shared" si="63"/>
        <v>157688.51999999999</v>
      </c>
      <c r="L77" s="137">
        <f t="shared" si="63"/>
        <v>191878.25819999998</v>
      </c>
      <c r="M77" s="137">
        <f t="shared" si="63"/>
        <v>0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E77+'2013'!E78</f>
        <v>24446.62</v>
      </c>
      <c r="F78" s="114"/>
      <c r="G78" s="114"/>
      <c r="H78" s="114">
        <f>H77+'2013'!H78</f>
        <v>116610.39239999998</v>
      </c>
      <c r="I78" s="114">
        <f>I77+'2013'!I78</f>
        <v>309590.28000000003</v>
      </c>
      <c r="J78" s="114">
        <f>J77+'2013'!J78</f>
        <v>116610.3774</v>
      </c>
      <c r="K78" s="114">
        <f>K77+'2013'!K78</f>
        <v>309590.27999999997</v>
      </c>
      <c r="L78" s="114">
        <f>L77+'2013'!L78</f>
        <v>426200.65739999997</v>
      </c>
      <c r="M78" s="114">
        <f>M77+'2013'!M78</f>
        <v>-1.5000000006693881E-2</v>
      </c>
      <c r="N78" s="114">
        <f>N77+'2013'!N78</f>
        <v>-9.0949470177292824E-13</v>
      </c>
      <c r="O78" s="114">
        <f>O77+'2013'!O78</f>
        <v>0</v>
      </c>
      <c r="P78" s="114">
        <f>P77+'2013'!P78</f>
        <v>0</v>
      </c>
      <c r="Q78" s="114">
        <f>Q77+'2013'!Q78</f>
        <v>0</v>
      </c>
      <c r="R78" s="114">
        <f>R77+'2013'!R78</f>
        <v>0</v>
      </c>
      <c r="S78" s="114">
        <f>S77+'2013'!S78</f>
        <v>0</v>
      </c>
      <c r="T78" s="116"/>
    </row>
    <row r="79" spans="1:20" ht="12.75" customHeight="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256.26</v>
      </c>
      <c r="F79" s="95">
        <v>4.7699999999999996</v>
      </c>
      <c r="G79" s="95">
        <v>22</v>
      </c>
      <c r="H79" s="97">
        <v>1222.3599999999999</v>
      </c>
      <c r="I79" s="182">
        <v>5637.72</v>
      </c>
      <c r="J79" s="102">
        <f>(E79*F79)</f>
        <v>1222.3601999999998</v>
      </c>
      <c r="K79" s="102">
        <f>(E79*G79)</f>
        <v>5637.7199999999993</v>
      </c>
      <c r="L79" s="96">
        <f>SUM(J79,K79)</f>
        <v>6860.0801999999994</v>
      </c>
      <c r="M79" s="103">
        <f>SUM(J79-H79)</f>
        <v>1.9999999994979589E-4</v>
      </c>
      <c r="N79" s="103">
        <f>SUM(K79-I79)</f>
        <v>-9.0949470177292824E-13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71"/>
      <c r="B80" s="260"/>
      <c r="C80" s="264"/>
      <c r="D80" s="118" t="s">
        <v>9</v>
      </c>
      <c r="E80" s="120">
        <v>276.68</v>
      </c>
      <c r="F80" s="95">
        <v>4.7699999999999996</v>
      </c>
      <c r="G80" s="95">
        <v>22</v>
      </c>
      <c r="H80" s="97">
        <v>1319.76</v>
      </c>
      <c r="I80" s="182">
        <v>6086.96</v>
      </c>
      <c r="J80" s="102">
        <f>(E80*F80)</f>
        <v>1319.7636</v>
      </c>
      <c r="K80" s="102">
        <f t="shared" ref="K80:K81" si="64">(E80*G80)</f>
        <v>6086.96</v>
      </c>
      <c r="L80" s="96">
        <f>SUM(J80,K80)</f>
        <v>7406.7236000000003</v>
      </c>
      <c r="M80" s="103">
        <f t="shared" ref="M80:M81" si="65">SUM(J80-H80)</f>
        <v>3.6000000000058208E-3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71"/>
      <c r="B81" s="260"/>
      <c r="C81" s="264"/>
      <c r="D81" s="118" t="s">
        <v>10</v>
      </c>
      <c r="E81" s="120">
        <v>311.3</v>
      </c>
      <c r="F81" s="95">
        <v>4.7699999999999996</v>
      </c>
      <c r="G81" s="95">
        <v>22</v>
      </c>
      <c r="H81" s="97">
        <v>1484.9</v>
      </c>
      <c r="I81" s="182">
        <v>6848.6</v>
      </c>
      <c r="J81" s="102">
        <f>(E81*F81)</f>
        <v>1484.9009999999998</v>
      </c>
      <c r="K81" s="102">
        <f t="shared" si="64"/>
        <v>6848.6</v>
      </c>
      <c r="L81" s="96">
        <f>SUM(J81,K81)</f>
        <v>8333.5010000000002</v>
      </c>
      <c r="M81" s="103">
        <f t="shared" si="65"/>
        <v>9.9999999974897946E-4</v>
      </c>
      <c r="N81" s="103">
        <f t="shared" si="66"/>
        <v>0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71"/>
      <c r="B82" s="260"/>
      <c r="C82" s="264"/>
      <c r="D82" s="105" t="s">
        <v>52</v>
      </c>
      <c r="E82" s="106">
        <f>SUM(E79,E80,E81)</f>
        <v>844.24</v>
      </c>
      <c r="F82" s="106"/>
      <c r="G82" s="106"/>
      <c r="H82" s="107">
        <f>SUM(H79:H81)</f>
        <v>4027.02</v>
      </c>
      <c r="I82" s="107">
        <f>SUM(I79:I81)</f>
        <v>18573.28</v>
      </c>
      <c r="J82" s="106">
        <f t="shared" ref="J82:S82" si="67">SUM(J79,J80,J81)</f>
        <v>4027.0247999999997</v>
      </c>
      <c r="K82" s="106">
        <f t="shared" si="67"/>
        <v>18573.28</v>
      </c>
      <c r="L82" s="106">
        <f t="shared" si="67"/>
        <v>22600.304799999998</v>
      </c>
      <c r="M82" s="106">
        <f t="shared" si="67"/>
        <v>4.7999999997045961E-3</v>
      </c>
      <c r="N82" s="106">
        <f t="shared" si="67"/>
        <v>-9.0949470177292824E-13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71"/>
      <c r="B83" s="260"/>
      <c r="C83" s="264"/>
      <c r="D83" s="118" t="s">
        <v>11</v>
      </c>
      <c r="E83" s="119">
        <v>265.3</v>
      </c>
      <c r="F83" s="95">
        <v>4.7699999999999996</v>
      </c>
      <c r="G83" s="95">
        <v>22</v>
      </c>
      <c r="H83" s="97">
        <v>1265.48</v>
      </c>
      <c r="I83" s="182">
        <v>5836.6</v>
      </c>
      <c r="J83" s="102">
        <f>(E83*F83)</f>
        <v>1265.481</v>
      </c>
      <c r="K83" s="102">
        <f>(E83*G83)</f>
        <v>5836.6</v>
      </c>
      <c r="L83" s="96">
        <f>SUM(J83,K83)</f>
        <v>7102.0810000000001</v>
      </c>
      <c r="M83" s="103">
        <f>SUM(J83-H83)</f>
        <v>9.9999999997635314E-4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71"/>
      <c r="B84" s="260"/>
      <c r="C84" s="264"/>
      <c r="D84" s="118" t="s">
        <v>12</v>
      </c>
      <c r="E84" s="119">
        <v>303.95999999999998</v>
      </c>
      <c r="F84" s="95">
        <v>4.7699999999999996</v>
      </c>
      <c r="G84" s="95">
        <v>22</v>
      </c>
      <c r="H84" s="97">
        <v>1449.89</v>
      </c>
      <c r="I84" s="182">
        <v>6687.12</v>
      </c>
      <c r="J84" s="102">
        <f>(E84*F84)</f>
        <v>1449.8891999999998</v>
      </c>
      <c r="K84" s="102">
        <f t="shared" ref="K84:K85" si="68">(E84*G84)</f>
        <v>6687.12</v>
      </c>
      <c r="L84" s="96">
        <f>SUM(J84,K84)</f>
        <v>8137.0091999999995</v>
      </c>
      <c r="M84" s="103">
        <f t="shared" ref="M84:M85" si="69">SUM(J84-H84)</f>
        <v>-8.0000000025393092E-4</v>
      </c>
      <c r="N84" s="103">
        <f t="shared" ref="N84:N85" si="70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71"/>
      <c r="B85" s="260"/>
      <c r="C85" s="264"/>
      <c r="D85" s="118" t="s">
        <v>13</v>
      </c>
      <c r="E85" s="119">
        <v>262.48</v>
      </c>
      <c r="F85" s="95">
        <v>4.7699999999999996</v>
      </c>
      <c r="G85" s="95">
        <v>22</v>
      </c>
      <c r="H85" s="97">
        <v>1252.03</v>
      </c>
      <c r="I85" s="182">
        <v>5774.56</v>
      </c>
      <c r="J85" s="102">
        <f>(E85*F85)</f>
        <v>1252.0296000000001</v>
      </c>
      <c r="K85" s="102">
        <f t="shared" si="68"/>
        <v>5774.56</v>
      </c>
      <c r="L85" s="96">
        <f>SUM(J85,K85)</f>
        <v>7026.5896000000002</v>
      </c>
      <c r="M85" s="103">
        <f t="shared" si="69"/>
        <v>-3.9999999989959178E-4</v>
      </c>
      <c r="N85" s="103">
        <f t="shared" si="70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71"/>
      <c r="B86" s="260"/>
      <c r="C86" s="264"/>
      <c r="D86" s="105" t="s">
        <v>53</v>
      </c>
      <c r="E86" s="106">
        <f>SUM(E83,E84,E85)</f>
        <v>831.74</v>
      </c>
      <c r="F86" s="106"/>
      <c r="G86" s="106"/>
      <c r="H86" s="107">
        <f>SUM(H83:H85)</f>
        <v>3967.3999999999996</v>
      </c>
      <c r="I86" s="107">
        <f>SUM(I83:I85)</f>
        <v>18298.280000000002</v>
      </c>
      <c r="J86" s="106">
        <f t="shared" ref="J86:S86" si="71">SUM(J83,J84,J85)</f>
        <v>3967.3998000000001</v>
      </c>
      <c r="K86" s="106">
        <f t="shared" si="71"/>
        <v>18298.280000000002</v>
      </c>
      <c r="L86" s="106">
        <f t="shared" si="71"/>
        <v>22265.679799999998</v>
      </c>
      <c r="M86" s="106">
        <f t="shared" si="71"/>
        <v>-2.0000000017716957E-4</v>
      </c>
      <c r="N86" s="106">
        <f t="shared" si="71"/>
        <v>0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71"/>
      <c r="B87" s="260"/>
      <c r="C87" s="264"/>
      <c r="D87" s="118" t="s">
        <v>14</v>
      </c>
      <c r="E87" s="119">
        <v>305.33999999999997</v>
      </c>
      <c r="F87" s="95">
        <v>4.7699999999999996</v>
      </c>
      <c r="G87" s="95">
        <v>22</v>
      </c>
      <c r="H87" s="97">
        <v>1456.47</v>
      </c>
      <c r="I87" s="182">
        <v>6717.48</v>
      </c>
      <c r="J87" s="102">
        <f>(E87*F87)</f>
        <v>1456.4717999999998</v>
      </c>
      <c r="K87" s="102">
        <f>(E87*G87)</f>
        <v>6717.48</v>
      </c>
      <c r="L87" s="96">
        <f>SUM(J87,K87)</f>
        <v>8173.9517999999989</v>
      </c>
      <c r="M87" s="103">
        <f>SUM(J87-H87)</f>
        <v>1.7999999997755367E-3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71"/>
      <c r="B88" s="260"/>
      <c r="C88" s="264"/>
      <c r="D88" s="118" t="s">
        <v>15</v>
      </c>
      <c r="E88" s="119">
        <v>279.98</v>
      </c>
      <c r="F88" s="95">
        <v>4.7699999999999996</v>
      </c>
      <c r="G88" s="95">
        <v>22</v>
      </c>
      <c r="H88" s="97">
        <v>1335.5</v>
      </c>
      <c r="I88" s="97">
        <v>6159.56</v>
      </c>
      <c r="J88" s="102">
        <f>(E88*F88)</f>
        <v>1335.5046</v>
      </c>
      <c r="K88" s="102">
        <f t="shared" ref="K88:K89" si="72">(E88*G88)</f>
        <v>6159.56</v>
      </c>
      <c r="L88" s="96">
        <f>SUM(J88,K88)</f>
        <v>7495.0646000000006</v>
      </c>
      <c r="M88" s="103">
        <f t="shared" ref="M88:M89" si="73">SUM(J88-H88)</f>
        <v>4.5999999999821739E-3</v>
      </c>
      <c r="N88" s="103">
        <f t="shared" ref="N88:N89" si="74">SUM(K88-I88)</f>
        <v>0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71"/>
      <c r="B89" s="260"/>
      <c r="C89" s="264"/>
      <c r="D89" s="118" t="s">
        <v>16</v>
      </c>
      <c r="E89" s="120">
        <v>297.58</v>
      </c>
      <c r="F89" s="95">
        <v>4.7699999999999996</v>
      </c>
      <c r="G89" s="95">
        <v>22</v>
      </c>
      <c r="H89" s="97">
        <v>1419.46</v>
      </c>
      <c r="I89" s="182">
        <v>6546.76</v>
      </c>
      <c r="J89" s="102">
        <f>(E89*F89)</f>
        <v>1419.4565999999998</v>
      </c>
      <c r="K89" s="102">
        <f t="shared" si="72"/>
        <v>6546.7599999999993</v>
      </c>
      <c r="L89" s="96">
        <f>SUM(J89,K89)</f>
        <v>7966.2165999999988</v>
      </c>
      <c r="M89" s="103">
        <f t="shared" si="73"/>
        <v>-3.4000000002833985E-3</v>
      </c>
      <c r="N89" s="103">
        <f t="shared" si="74"/>
        <v>-9.0949470177292824E-13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71"/>
      <c r="B90" s="260"/>
      <c r="C90" s="264"/>
      <c r="D90" s="105" t="s">
        <v>54</v>
      </c>
      <c r="E90" s="106">
        <f>SUM(E87,E88,E89)</f>
        <v>882.89999999999986</v>
      </c>
      <c r="F90" s="106"/>
      <c r="G90" s="106"/>
      <c r="H90" s="107">
        <f>SUM(H87:H89)</f>
        <v>4211.43</v>
      </c>
      <c r="I90" s="107">
        <f>SUM(I87:I89)</f>
        <v>19423.800000000003</v>
      </c>
      <c r="J90" s="106">
        <f t="shared" ref="J90:S90" si="75">SUM(J87,J88,J89)</f>
        <v>4211.4329999999991</v>
      </c>
      <c r="K90" s="106">
        <f t="shared" si="75"/>
        <v>19423.8</v>
      </c>
      <c r="L90" s="106">
        <f t="shared" si="75"/>
        <v>23635.233</v>
      </c>
      <c r="M90" s="106">
        <f t="shared" si="75"/>
        <v>2.9999999994743121E-3</v>
      </c>
      <c r="N90" s="106">
        <f t="shared" si="75"/>
        <v>-9.0949470177292824E-13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71"/>
      <c r="B91" s="260"/>
      <c r="C91" s="264"/>
      <c r="D91" s="118" t="s">
        <v>17</v>
      </c>
      <c r="E91" s="119">
        <v>316.66000000000003</v>
      </c>
      <c r="F91" s="95">
        <v>4.7699999999999996</v>
      </c>
      <c r="G91" s="95">
        <v>22</v>
      </c>
      <c r="H91" s="97">
        <v>1510.47</v>
      </c>
      <c r="I91" s="97">
        <v>6966.52</v>
      </c>
      <c r="J91" s="102">
        <f>(E91*F91)</f>
        <v>1510.4682</v>
      </c>
      <c r="K91" s="102">
        <f>(E91*G91)</f>
        <v>6966.52</v>
      </c>
      <c r="L91" s="96">
        <f>SUM(J91,K91)</f>
        <v>8476.9881999999998</v>
      </c>
      <c r="M91" s="103">
        <f>SUM(J91-H91)</f>
        <v>-1.8000000000029104E-3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71"/>
      <c r="B92" s="260"/>
      <c r="C92" s="264"/>
      <c r="D92" s="118" t="s">
        <v>18</v>
      </c>
      <c r="E92" s="119">
        <v>256</v>
      </c>
      <c r="F92" s="95">
        <v>4.7699999999999996</v>
      </c>
      <c r="G92" s="95">
        <v>22</v>
      </c>
      <c r="H92" s="97">
        <v>1221.1199999999999</v>
      </c>
      <c r="I92" s="182">
        <v>5632</v>
      </c>
      <c r="J92" s="102">
        <f>(E92*F92)</f>
        <v>1221.1199999999999</v>
      </c>
      <c r="K92" s="102">
        <f t="shared" ref="K92:K93" si="76">(E92*G92)</f>
        <v>5632</v>
      </c>
      <c r="L92" s="96">
        <f>SUM(J92,K92)</f>
        <v>6853.12</v>
      </c>
      <c r="M92" s="103">
        <f t="shared" ref="M92:M93" si="77">SUM(J92-H92)</f>
        <v>0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72"/>
      <c r="B93" s="266"/>
      <c r="C93" s="265"/>
      <c r="D93" s="118" t="s">
        <v>19</v>
      </c>
      <c r="E93" s="120">
        <v>226.32</v>
      </c>
      <c r="F93" s="95">
        <v>4.7699999999999996</v>
      </c>
      <c r="G93" s="95">
        <v>22</v>
      </c>
      <c r="H93" s="97">
        <v>1079.55</v>
      </c>
      <c r="I93" s="182">
        <v>4979.04</v>
      </c>
      <c r="J93" s="102">
        <f>(E93*F93)</f>
        <v>1079.5463999999999</v>
      </c>
      <c r="K93" s="102">
        <f t="shared" si="76"/>
        <v>4979.04</v>
      </c>
      <c r="L93" s="96">
        <f>SUM(J93,K93)</f>
        <v>6058.5864000000001</v>
      </c>
      <c r="M93" s="103">
        <f t="shared" si="77"/>
        <v>-3.6000000000058208E-3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798.98</v>
      </c>
      <c r="F94" s="106"/>
      <c r="G94" s="106"/>
      <c r="H94" s="107">
        <f>SUM(H91:H93)</f>
        <v>3811.1400000000003</v>
      </c>
      <c r="I94" s="107">
        <f>SUM(I91:I93)</f>
        <v>17577.560000000001</v>
      </c>
      <c r="J94" s="106">
        <f t="shared" ref="J94:S94" si="79">SUM(J91,J92,J93)</f>
        <v>3811.1346000000003</v>
      </c>
      <c r="K94" s="106">
        <f t="shared" si="79"/>
        <v>17577.560000000001</v>
      </c>
      <c r="L94" s="106">
        <f t="shared" si="79"/>
        <v>21388.694599999999</v>
      </c>
      <c r="M94" s="106">
        <f t="shared" si="79"/>
        <v>-5.4000000000087311E-3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3357.86</v>
      </c>
      <c r="F95" s="137"/>
      <c r="G95" s="137"/>
      <c r="H95" s="138">
        <f>SUM(H94,H90,H86,H82)</f>
        <v>16016.990000000002</v>
      </c>
      <c r="I95" s="138">
        <f>SUM(I94,I90,I86,I82)</f>
        <v>73872.92</v>
      </c>
      <c r="J95" s="137">
        <f t="shared" ref="J95:S95" si="80">SUM(J82+J86+J90+J94)</f>
        <v>16016.992200000001</v>
      </c>
      <c r="K95" s="137">
        <f t="shared" si="80"/>
        <v>73872.92</v>
      </c>
      <c r="L95" s="137">
        <f t="shared" si="80"/>
        <v>89889.912200000006</v>
      </c>
      <c r="M95" s="137">
        <f t="shared" si="80"/>
        <v>2.1999999989930075E-3</v>
      </c>
      <c r="N95" s="137">
        <f t="shared" si="80"/>
        <v>-1.8189894035458565E-12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E95+'2013'!E96</f>
        <v>12277.160000000002</v>
      </c>
      <c r="F96" s="114"/>
      <c r="G96" s="114"/>
      <c r="H96" s="114">
        <f>H95+'2013'!H96</f>
        <v>58562.05</v>
      </c>
      <c r="I96" s="114">
        <f>I95+'2013'!I96</f>
        <v>157355.53999999998</v>
      </c>
      <c r="J96" s="114">
        <f>J95+'2013'!J96</f>
        <v>58562.053199999995</v>
      </c>
      <c r="K96" s="114">
        <f>K95+'2013'!K96</f>
        <v>157355.53999999998</v>
      </c>
      <c r="L96" s="114">
        <f>L95+'2013'!L96</f>
        <v>215917.5932</v>
      </c>
      <c r="M96" s="114">
        <f>M95+'2013'!M96</f>
        <v>3.1999999957861291E-3</v>
      </c>
      <c r="N96" s="114">
        <f>N95+'2013'!N96</f>
        <v>-7.9580786405131221E-13</v>
      </c>
      <c r="O96" s="114">
        <f>O95+'2013'!O96</f>
        <v>0</v>
      </c>
      <c r="P96" s="114">
        <f>P95+'2013'!P96</f>
        <v>0</v>
      </c>
      <c r="Q96" s="114">
        <f>Q95+'2013'!Q96</f>
        <v>0</v>
      </c>
      <c r="R96" s="114">
        <f>R95+'2013'!R96</f>
        <v>0</v>
      </c>
      <c r="S96" s="114">
        <f>S95+'2013'!S96</f>
        <v>0</v>
      </c>
      <c r="T96" s="116"/>
    </row>
    <row r="97" spans="1:20" ht="12.75" customHeight="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224.04</v>
      </c>
      <c r="F97" s="95">
        <v>4.7699999999999996</v>
      </c>
      <c r="G97" s="95">
        <v>22</v>
      </c>
      <c r="H97" s="97">
        <v>1068.67</v>
      </c>
      <c r="I97" s="182">
        <v>4928.88</v>
      </c>
      <c r="J97" s="102">
        <f>(E97*F97)</f>
        <v>1068.6707999999999</v>
      </c>
      <c r="K97" s="102">
        <f>(E97*G97)</f>
        <v>4928.88</v>
      </c>
      <c r="L97" s="96">
        <f>SUM(J97,K97)</f>
        <v>5997.5508</v>
      </c>
      <c r="M97" s="103">
        <f>SUM(J97-H97)</f>
        <v>7.9999999979918357E-4</v>
      </c>
      <c r="N97" s="103">
        <f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71"/>
      <c r="B98" s="260"/>
      <c r="C98" s="264"/>
      <c r="D98" s="118" t="s">
        <v>9</v>
      </c>
      <c r="E98" s="120">
        <v>248.16</v>
      </c>
      <c r="F98" s="95">
        <v>4.7699999999999996</v>
      </c>
      <c r="G98" s="95">
        <v>22</v>
      </c>
      <c r="H98" s="97">
        <v>1183.72</v>
      </c>
      <c r="I98" s="182">
        <v>5459.52</v>
      </c>
      <c r="J98" s="102">
        <f>(E98*F98)</f>
        <v>1183.7231999999999</v>
      </c>
      <c r="K98" s="102">
        <f t="shared" ref="K98:K99" si="81">(E98*G98)</f>
        <v>5459.5199999999995</v>
      </c>
      <c r="L98" s="96">
        <f>SUM(J98,K98)</f>
        <v>6643.243199999999</v>
      </c>
      <c r="M98" s="103">
        <f t="shared" ref="M98:M99" si="82">SUM(J98-H98)</f>
        <v>3.1999999998788553E-3</v>
      </c>
      <c r="N98" s="103">
        <f t="shared" ref="N98:N99" si="83">SUM(K98-I98)</f>
        <v>-9.0949470177292824E-13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71"/>
      <c r="B99" s="260"/>
      <c r="C99" s="264"/>
      <c r="D99" s="118" t="s">
        <v>10</v>
      </c>
      <c r="E99" s="120">
        <v>252.58</v>
      </c>
      <c r="F99" s="95">
        <v>4.7699999999999996</v>
      </c>
      <c r="G99" s="95">
        <v>22</v>
      </c>
      <c r="H99" s="97">
        <v>1204.81</v>
      </c>
      <c r="I99" s="182">
        <v>5556.76</v>
      </c>
      <c r="J99" s="102">
        <f>(E99*F99)</f>
        <v>1204.8065999999999</v>
      </c>
      <c r="K99" s="102">
        <f t="shared" si="81"/>
        <v>5556.76</v>
      </c>
      <c r="L99" s="96">
        <f>SUM(J99,K99)</f>
        <v>6761.5666000000001</v>
      </c>
      <c r="M99" s="103">
        <f t="shared" si="82"/>
        <v>-3.4000000000560249E-3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71"/>
      <c r="B100" s="260"/>
      <c r="C100" s="264"/>
      <c r="D100" s="105" t="s">
        <v>52</v>
      </c>
      <c r="E100" s="106">
        <f>SUM(E97,E98,E99)</f>
        <v>724.78</v>
      </c>
      <c r="F100" s="106"/>
      <c r="G100" s="106"/>
      <c r="H100" s="107">
        <f>SUM(H97:H99)</f>
        <v>3457.2000000000003</v>
      </c>
      <c r="I100" s="107">
        <f>SUM(I97:I99)</f>
        <v>15945.160000000002</v>
      </c>
      <c r="J100" s="106">
        <f t="shared" ref="J100:S100" si="84">SUM(J97,J98,J99)</f>
        <v>3457.2005999999997</v>
      </c>
      <c r="K100" s="106">
        <f t="shared" si="84"/>
        <v>15945.16</v>
      </c>
      <c r="L100" s="106">
        <f t="shared" si="84"/>
        <v>19402.3606</v>
      </c>
      <c r="M100" s="106">
        <f t="shared" si="84"/>
        <v>5.99999999622014E-4</v>
      </c>
      <c r="N100" s="106">
        <f t="shared" si="84"/>
        <v>-9.0949470177292824E-13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71"/>
      <c r="B101" s="260"/>
      <c r="C101" s="264"/>
      <c r="D101" s="118" t="s">
        <v>11</v>
      </c>
      <c r="E101" s="119">
        <v>269</v>
      </c>
      <c r="F101" s="95">
        <v>4.7699999999999996</v>
      </c>
      <c r="G101" s="95">
        <v>22</v>
      </c>
      <c r="H101" s="97">
        <v>1283.1300000000001</v>
      </c>
      <c r="I101" s="182">
        <v>5918</v>
      </c>
      <c r="J101" s="102">
        <f>(E101*F101)</f>
        <v>1283.1299999999999</v>
      </c>
      <c r="K101" s="102">
        <f>(E101*G101)</f>
        <v>5918</v>
      </c>
      <c r="L101" s="96">
        <f>SUM(J101,K101)</f>
        <v>7201.13</v>
      </c>
      <c r="M101" s="103">
        <f>SUM(J101-H101)</f>
        <v>-2.2737367544323206E-13</v>
      </c>
      <c r="N101" s="103">
        <f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71"/>
      <c r="B102" s="260"/>
      <c r="C102" s="264"/>
      <c r="D102" s="118" t="s">
        <v>12</v>
      </c>
      <c r="E102" s="119">
        <v>271.74</v>
      </c>
      <c r="F102" s="95">
        <v>4.7699999999999996</v>
      </c>
      <c r="G102" s="95">
        <v>22</v>
      </c>
      <c r="H102" s="97">
        <v>1296.2</v>
      </c>
      <c r="I102" s="182">
        <v>5978.28</v>
      </c>
      <c r="J102" s="102">
        <f>(E102*F102)</f>
        <v>1296.1997999999999</v>
      </c>
      <c r="K102" s="102">
        <f t="shared" ref="K102:K103" si="85">(E102*G102)</f>
        <v>5978.2800000000007</v>
      </c>
      <c r="L102" s="96">
        <f>SUM(J102,K102)</f>
        <v>7274.479800000001</v>
      </c>
      <c r="M102" s="103">
        <f t="shared" ref="M102:M103" si="86">SUM(J102-H102)</f>
        <v>-2.0000000017716957E-4</v>
      </c>
      <c r="N102" s="103">
        <f t="shared" ref="N102:N103" si="87">SUM(K102-I102)</f>
        <v>9.0949470177292824E-13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71"/>
      <c r="B103" s="260"/>
      <c r="C103" s="264"/>
      <c r="D103" s="118" t="s">
        <v>13</v>
      </c>
      <c r="E103" s="119">
        <v>283.92</v>
      </c>
      <c r="F103" s="95">
        <v>4.7699999999999996</v>
      </c>
      <c r="G103" s="95">
        <v>22</v>
      </c>
      <c r="H103" s="97">
        <v>1354.3</v>
      </c>
      <c r="I103" s="182">
        <v>6246.24</v>
      </c>
      <c r="J103" s="102">
        <f>(E103*F103)</f>
        <v>1354.2983999999999</v>
      </c>
      <c r="K103" s="102">
        <f t="shared" si="85"/>
        <v>6246.2400000000007</v>
      </c>
      <c r="L103" s="96">
        <f>SUM(J103,K103)</f>
        <v>7600.5384000000004</v>
      </c>
      <c r="M103" s="103">
        <f t="shared" si="86"/>
        <v>-1.6000000000531145E-3</v>
      </c>
      <c r="N103" s="103">
        <f t="shared" si="87"/>
        <v>9.0949470177292824E-13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71"/>
      <c r="B104" s="260"/>
      <c r="C104" s="264"/>
      <c r="D104" s="105" t="s">
        <v>53</v>
      </c>
      <c r="E104" s="106">
        <f>SUM(E101,E102,E103)</f>
        <v>824.66000000000008</v>
      </c>
      <c r="F104" s="106"/>
      <c r="G104" s="106"/>
      <c r="H104" s="107">
        <f>SUM(H101:H103)</f>
        <v>3933.63</v>
      </c>
      <c r="I104" s="107">
        <f>SUM(I101:I103)</f>
        <v>18142.519999999997</v>
      </c>
      <c r="J104" s="106">
        <f t="shared" ref="J104:S104" si="88">SUM(J101,J102,J103)</f>
        <v>3933.6281999999992</v>
      </c>
      <c r="K104" s="106">
        <f t="shared" si="88"/>
        <v>18142.52</v>
      </c>
      <c r="L104" s="106">
        <f t="shared" si="88"/>
        <v>22076.148200000003</v>
      </c>
      <c r="M104" s="106">
        <f t="shared" si="88"/>
        <v>-1.8000000004576577E-3</v>
      </c>
      <c r="N104" s="106">
        <f t="shared" si="88"/>
        <v>1.8189894035458565E-12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71"/>
      <c r="B105" s="260"/>
      <c r="C105" s="264"/>
      <c r="D105" s="118" t="s">
        <v>14</v>
      </c>
      <c r="E105" s="119">
        <v>336.12</v>
      </c>
      <c r="F105" s="95">
        <v>4.7699999999999996</v>
      </c>
      <c r="G105" s="95">
        <v>22</v>
      </c>
      <c r="H105" s="97">
        <v>1603.29</v>
      </c>
      <c r="I105" s="182">
        <v>7394.64</v>
      </c>
      <c r="J105" s="102">
        <f>(E105*F105)</f>
        <v>1603.2923999999998</v>
      </c>
      <c r="K105" s="102">
        <f>(E105*G105)</f>
        <v>7394.64</v>
      </c>
      <c r="L105" s="96">
        <f>SUM(J105,K105)</f>
        <v>8997.9323999999997</v>
      </c>
      <c r="M105" s="103">
        <f>SUM(J105-H105)</f>
        <v>2.3999999998522981E-3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71"/>
      <c r="B106" s="260"/>
      <c r="C106" s="264"/>
      <c r="D106" s="118" t="s">
        <v>15</v>
      </c>
      <c r="E106" s="119">
        <v>290.26</v>
      </c>
      <c r="F106" s="95">
        <v>4.7699999999999996</v>
      </c>
      <c r="G106" s="95">
        <v>22</v>
      </c>
      <c r="H106" s="97">
        <v>1384.54</v>
      </c>
      <c r="I106" s="97">
        <v>6385.72</v>
      </c>
      <c r="J106" s="102">
        <f>(E106*F106)</f>
        <v>1384.5401999999999</v>
      </c>
      <c r="K106" s="102">
        <f t="shared" ref="K106:K107" si="89">(E106*G106)</f>
        <v>6385.7199999999993</v>
      </c>
      <c r="L106" s="96">
        <f>SUM(J106,K106)</f>
        <v>7770.2601999999988</v>
      </c>
      <c r="M106" s="103">
        <f t="shared" ref="M106:M107" si="90">SUM(J106-H106)</f>
        <v>1.9999999994979589E-4</v>
      </c>
      <c r="N106" s="103">
        <f t="shared" ref="N106:N107" si="91">SUM(K106-I106)</f>
        <v>-9.0949470177292824E-13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71"/>
      <c r="B107" s="260"/>
      <c r="C107" s="264"/>
      <c r="D107" s="118" t="s">
        <v>16</v>
      </c>
      <c r="E107" s="120">
        <v>321.06</v>
      </c>
      <c r="F107" s="95">
        <v>4.7699999999999996</v>
      </c>
      <c r="G107" s="95">
        <v>22</v>
      </c>
      <c r="H107" s="97">
        <v>1531.46</v>
      </c>
      <c r="I107" s="182">
        <v>7063.32</v>
      </c>
      <c r="J107" s="102">
        <f>(E107*F107)</f>
        <v>1531.4561999999999</v>
      </c>
      <c r="K107" s="102">
        <f t="shared" si="89"/>
        <v>7063.32</v>
      </c>
      <c r="L107" s="96">
        <f>SUM(J107,K107)</f>
        <v>8594.7762000000002</v>
      </c>
      <c r="M107" s="103">
        <f t="shared" si="90"/>
        <v>-3.8000000001829903E-3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71"/>
      <c r="B108" s="260"/>
      <c r="C108" s="264"/>
      <c r="D108" s="105" t="s">
        <v>54</v>
      </c>
      <c r="E108" s="106">
        <f>SUM(E105,E106,E107)</f>
        <v>947.44</v>
      </c>
      <c r="F108" s="106"/>
      <c r="G108" s="106"/>
      <c r="H108" s="107">
        <f>SUM(H105:H107)</f>
        <v>4519.29</v>
      </c>
      <c r="I108" s="107">
        <f>SUM(I105:I107)</f>
        <v>20843.68</v>
      </c>
      <c r="J108" s="106">
        <f t="shared" ref="J108:S108" si="92">SUM(J105,J106,J107)</f>
        <v>4519.2887999999994</v>
      </c>
      <c r="K108" s="106">
        <f t="shared" si="92"/>
        <v>20843.68</v>
      </c>
      <c r="L108" s="106">
        <f t="shared" si="92"/>
        <v>25362.968799999999</v>
      </c>
      <c r="M108" s="106">
        <f t="shared" si="92"/>
        <v>-1.2000000003808964E-3</v>
      </c>
      <c r="N108" s="106">
        <f t="shared" si="92"/>
        <v>-9.0949470177292824E-13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71"/>
      <c r="B109" s="260"/>
      <c r="C109" s="264"/>
      <c r="D109" s="118" t="s">
        <v>17</v>
      </c>
      <c r="E109" s="119">
        <v>338.78</v>
      </c>
      <c r="F109" s="95">
        <v>4.7699999999999996</v>
      </c>
      <c r="G109" s="95">
        <v>22</v>
      </c>
      <c r="H109" s="97">
        <v>1615.98</v>
      </c>
      <c r="I109" s="182">
        <v>7453.16</v>
      </c>
      <c r="J109" s="102">
        <f>(E109*F109)</f>
        <v>1615.9805999999996</v>
      </c>
      <c r="K109" s="102">
        <f>(E109*G109)</f>
        <v>7453.16</v>
      </c>
      <c r="L109" s="96">
        <f>SUM(J109,K109)</f>
        <v>9069.1405999999988</v>
      </c>
      <c r="M109" s="103">
        <f>SUM(J109-H109)</f>
        <v>5.99999999622014E-4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71"/>
      <c r="B110" s="260"/>
      <c r="C110" s="264"/>
      <c r="D110" s="118" t="s">
        <v>18</v>
      </c>
      <c r="E110" s="119">
        <v>295.06</v>
      </c>
      <c r="F110" s="95">
        <v>4.7699999999999996</v>
      </c>
      <c r="G110" s="95">
        <v>22</v>
      </c>
      <c r="H110" s="97">
        <v>1407.44</v>
      </c>
      <c r="I110" s="182">
        <v>6491.32</v>
      </c>
      <c r="J110" s="102">
        <f>(E110*F110)</f>
        <v>1407.4361999999999</v>
      </c>
      <c r="K110" s="102">
        <f t="shared" ref="K110:K111" si="93">(E110*G110)</f>
        <v>6491.32</v>
      </c>
      <c r="L110" s="96">
        <f>SUM(J110,K110)</f>
        <v>7898.7561999999998</v>
      </c>
      <c r="M110" s="103">
        <f t="shared" ref="M110:M111" si="94">SUM(J110-H110)</f>
        <v>-3.8000000001829903E-3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72"/>
      <c r="B111" s="266"/>
      <c r="C111" s="265"/>
      <c r="D111" s="118" t="s">
        <v>19</v>
      </c>
      <c r="E111" s="120">
        <v>275.48</v>
      </c>
      <c r="F111" s="95">
        <v>4.7699999999999996</v>
      </c>
      <c r="G111" s="95">
        <v>22</v>
      </c>
      <c r="H111" s="97">
        <v>1314.04</v>
      </c>
      <c r="I111" s="182">
        <v>6060.56</v>
      </c>
      <c r="J111" s="102">
        <f>(E111*F111)</f>
        <v>1314.0396000000001</v>
      </c>
      <c r="K111" s="102">
        <f t="shared" si="93"/>
        <v>6060.56</v>
      </c>
      <c r="L111" s="96">
        <f>SUM(J111,K111)</f>
        <v>7374.5996000000005</v>
      </c>
      <c r="M111" s="103">
        <f t="shared" si="94"/>
        <v>-3.9999999989959178E-4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909.31999999999994</v>
      </c>
      <c r="F112" s="106"/>
      <c r="G112" s="106"/>
      <c r="H112" s="107">
        <f>SUM(H109:H111)</f>
        <v>4337.46</v>
      </c>
      <c r="I112" s="107">
        <f>SUM(I109:I111)</f>
        <v>20005.04</v>
      </c>
      <c r="J112" s="106">
        <f t="shared" ref="J112:S112" si="96">SUM(J109,J110,J111)</f>
        <v>4337.4563999999991</v>
      </c>
      <c r="K112" s="106">
        <f t="shared" si="96"/>
        <v>20005.04</v>
      </c>
      <c r="L112" s="106">
        <f t="shared" si="96"/>
        <v>24342.4964</v>
      </c>
      <c r="M112" s="106">
        <f t="shared" si="96"/>
        <v>-3.6000000004605681E-3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3406.2</v>
      </c>
      <c r="F113" s="137"/>
      <c r="G113" s="137"/>
      <c r="H113" s="138">
        <f>SUM(H100,H104,H108,H112)</f>
        <v>16247.579999999998</v>
      </c>
      <c r="I113" s="138">
        <f>SUM(I100,I104,I108,I112)</f>
        <v>74936.399999999994</v>
      </c>
      <c r="J113" s="137">
        <f t="shared" ref="J113:S113" si="97">SUM(J100+J104+J108+J112)</f>
        <v>16247.573999999997</v>
      </c>
      <c r="K113" s="137">
        <f t="shared" si="97"/>
        <v>74936.399999999994</v>
      </c>
      <c r="L113" s="137">
        <f t="shared" si="97"/>
        <v>91183.974000000002</v>
      </c>
      <c r="M113" s="137">
        <f t="shared" si="97"/>
        <v>-6.0000000016771082E-3</v>
      </c>
      <c r="N113" s="137">
        <f t="shared" si="97"/>
        <v>0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E113+'2013'!E114</f>
        <v>12437.720000000001</v>
      </c>
      <c r="F114" s="114"/>
      <c r="G114" s="114"/>
      <c r="H114" s="114">
        <f>H113+'2013'!H114</f>
        <v>59327.959999999992</v>
      </c>
      <c r="I114" s="114">
        <f>I113+'2013'!I114</f>
        <v>161038.44</v>
      </c>
      <c r="J114" s="114">
        <f>J113+'2013'!J114</f>
        <v>59327.924399999989</v>
      </c>
      <c r="K114" s="114">
        <f>K113+'2013'!K114</f>
        <v>161038.44</v>
      </c>
      <c r="L114" s="114">
        <f>L113+'2013'!L114</f>
        <v>220366.36439999999</v>
      </c>
      <c r="M114" s="114">
        <f>M113+'2013'!M114</f>
        <v>-3.5600000004478716E-2</v>
      </c>
      <c r="N114" s="114">
        <f>N113+'2013'!N114</f>
        <v>1.2505552149377763E-12</v>
      </c>
      <c r="O114" s="114">
        <f>O113+'2013'!O114</f>
        <v>0</v>
      </c>
      <c r="P114" s="114">
        <f>P113+'2013'!P114</f>
        <v>0</v>
      </c>
      <c r="Q114" s="114">
        <f>Q113+'2013'!Q114</f>
        <v>0</v>
      </c>
      <c r="R114" s="114">
        <f>R113+'2013'!R114</f>
        <v>0</v>
      </c>
      <c r="S114" s="114">
        <f>S113+'2013'!S114</f>
        <v>0</v>
      </c>
      <c r="T114" s="116"/>
    </row>
    <row r="115" spans="1:20" ht="12.75" customHeight="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1116.04</v>
      </c>
      <c r="F115" s="95">
        <v>4.7699999999999996</v>
      </c>
      <c r="G115" s="95">
        <v>22</v>
      </c>
      <c r="H115" s="97">
        <v>5323.5107999999991</v>
      </c>
      <c r="I115" s="97">
        <v>24552.879999999997</v>
      </c>
      <c r="J115" s="102">
        <f>(E115*F115)</f>
        <v>5323.5107999999991</v>
      </c>
      <c r="K115" s="102">
        <f>(E115*G115)</f>
        <v>24552.879999999997</v>
      </c>
      <c r="L115" s="96">
        <f>SUM(J115,K115)</f>
        <v>29876.390799999997</v>
      </c>
      <c r="M115" s="103">
        <f>SUM(J115-H115)</f>
        <v>0</v>
      </c>
      <c r="N115" s="103">
        <f>SUM(K115-I115)</f>
        <v>0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71"/>
      <c r="B116" s="260"/>
      <c r="C116" s="264"/>
      <c r="D116" s="118" t="s">
        <v>9</v>
      </c>
      <c r="E116" s="120">
        <v>1085.42</v>
      </c>
      <c r="F116" s="95">
        <v>4.7699999999999996</v>
      </c>
      <c r="G116" s="95">
        <v>22</v>
      </c>
      <c r="H116" s="97">
        <v>5177.4534000000003</v>
      </c>
      <c r="I116" s="97">
        <v>23879.24</v>
      </c>
      <c r="J116" s="102">
        <f>(E116*F116)</f>
        <v>5177.4534000000003</v>
      </c>
      <c r="K116" s="102">
        <f t="shared" ref="K116:K117" si="98">(E116*G116)</f>
        <v>23879.24</v>
      </c>
      <c r="L116" s="96">
        <f>SUM(J116,K116)</f>
        <v>29056.693400000004</v>
      </c>
      <c r="M116" s="103">
        <f t="shared" ref="M116:M117" si="99">SUM(J116-H116)</f>
        <v>0</v>
      </c>
      <c r="N116" s="103">
        <f t="shared" ref="N116:N117" si="100">SUM(K116-I116)</f>
        <v>0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71"/>
      <c r="B117" s="260"/>
      <c r="C117" s="264"/>
      <c r="D117" s="118" t="s">
        <v>10</v>
      </c>
      <c r="E117" s="120">
        <v>1129.78</v>
      </c>
      <c r="F117" s="95">
        <v>4.7699999999999996</v>
      </c>
      <c r="G117" s="95">
        <v>22</v>
      </c>
      <c r="H117" s="97">
        <v>5389.0505999999996</v>
      </c>
      <c r="I117" s="97">
        <v>24855.16</v>
      </c>
      <c r="J117" s="102">
        <f>(E117*F117)</f>
        <v>5389.0505999999996</v>
      </c>
      <c r="K117" s="102">
        <f t="shared" si="98"/>
        <v>24855.16</v>
      </c>
      <c r="L117" s="96">
        <f>SUM(J117,K117)</f>
        <v>30244.210599999999</v>
      </c>
      <c r="M117" s="103">
        <f t="shared" si="99"/>
        <v>0</v>
      </c>
      <c r="N117" s="103">
        <f t="shared" si="100"/>
        <v>0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71"/>
      <c r="B118" s="260"/>
      <c r="C118" s="264"/>
      <c r="D118" s="105" t="s">
        <v>52</v>
      </c>
      <c r="E118" s="106">
        <f>SUM(E115,E116,E117)</f>
        <v>3331.24</v>
      </c>
      <c r="F118" s="106"/>
      <c r="G118" s="106"/>
      <c r="H118" s="107">
        <f>SUM(H115+H116+H117)</f>
        <v>15890.014799999997</v>
      </c>
      <c r="I118" s="107">
        <f>SUM(I115+I116+I117)</f>
        <v>73287.28</v>
      </c>
      <c r="J118" s="106">
        <f t="shared" ref="J118:S118" si="101">SUM(J115,J116,J117)</f>
        <v>15890.014799999997</v>
      </c>
      <c r="K118" s="106">
        <f t="shared" si="101"/>
        <v>73287.28</v>
      </c>
      <c r="L118" s="106">
        <f t="shared" si="101"/>
        <v>89177.294800000003</v>
      </c>
      <c r="M118" s="106">
        <f t="shared" si="101"/>
        <v>0</v>
      </c>
      <c r="N118" s="106">
        <f t="shared" si="101"/>
        <v>0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71"/>
      <c r="B119" s="260"/>
      <c r="C119" s="264"/>
      <c r="D119" s="118" t="s">
        <v>11</v>
      </c>
      <c r="E119" s="119">
        <v>1235.08</v>
      </c>
      <c r="F119" s="95">
        <v>4.7699999999999996</v>
      </c>
      <c r="G119" s="95">
        <v>22</v>
      </c>
      <c r="H119" s="97">
        <v>5891.3315999999995</v>
      </c>
      <c r="I119" s="97">
        <v>27171.759999999998</v>
      </c>
      <c r="J119" s="102">
        <f>(E119*F119)</f>
        <v>5891.3315999999995</v>
      </c>
      <c r="K119" s="102">
        <f>(E119*G119)</f>
        <v>27171.759999999998</v>
      </c>
      <c r="L119" s="96">
        <f>SUM(J119,K119)</f>
        <v>33063.0916</v>
      </c>
      <c r="M119" s="103">
        <f>SUM(J119-H119)</f>
        <v>0</v>
      </c>
      <c r="N119" s="103">
        <f>SUM(K119-I119)</f>
        <v>0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71"/>
      <c r="B120" s="260"/>
      <c r="C120" s="264"/>
      <c r="D120" s="118" t="s">
        <v>12</v>
      </c>
      <c r="E120" s="119">
        <v>1225.1199999999999</v>
      </c>
      <c r="F120" s="95">
        <v>4.7699999999999996</v>
      </c>
      <c r="G120" s="95">
        <v>22</v>
      </c>
      <c r="H120" s="97">
        <v>5843.8223999999991</v>
      </c>
      <c r="I120" s="97">
        <v>26952.639999999999</v>
      </c>
      <c r="J120" s="102">
        <f>(E120*F120)</f>
        <v>5843.8223999999991</v>
      </c>
      <c r="K120" s="102">
        <f t="shared" ref="K120:K121" si="102">(E120*G120)</f>
        <v>26952.639999999999</v>
      </c>
      <c r="L120" s="96">
        <f>SUM(J120,K120)</f>
        <v>32796.462399999997</v>
      </c>
      <c r="M120" s="103">
        <f t="shared" ref="M120:M121" si="103">SUM(J120-H120)</f>
        <v>0</v>
      </c>
      <c r="N120" s="103">
        <f t="shared" ref="N120:N121" si="104">SUM(K120-I120)</f>
        <v>0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71"/>
      <c r="B121" s="260"/>
      <c r="C121" s="264"/>
      <c r="D121" s="118" t="s">
        <v>13</v>
      </c>
      <c r="E121" s="119">
        <v>1187.4000000000001</v>
      </c>
      <c r="F121" s="95">
        <v>4.7699999999999996</v>
      </c>
      <c r="G121" s="95">
        <v>22</v>
      </c>
      <c r="H121" s="97">
        <v>5663.8980000000001</v>
      </c>
      <c r="I121" s="97">
        <v>26122.800000000003</v>
      </c>
      <c r="J121" s="102">
        <f>(E121*F121)</f>
        <v>5663.8980000000001</v>
      </c>
      <c r="K121" s="102">
        <f t="shared" si="102"/>
        <v>26122.800000000003</v>
      </c>
      <c r="L121" s="96">
        <f>SUM(J121,K121)</f>
        <v>31786.698000000004</v>
      </c>
      <c r="M121" s="103">
        <f t="shared" si="103"/>
        <v>0</v>
      </c>
      <c r="N121" s="103">
        <f t="shared" si="104"/>
        <v>0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71"/>
      <c r="B122" s="260"/>
      <c r="C122" s="264"/>
      <c r="D122" s="105" t="s">
        <v>53</v>
      </c>
      <c r="E122" s="106">
        <f>SUM(E119,E120,E121)</f>
        <v>3647.6</v>
      </c>
      <c r="F122" s="106"/>
      <c r="G122" s="106"/>
      <c r="H122" s="107">
        <f>SUM(H119+H120+H121)</f>
        <v>17399.052</v>
      </c>
      <c r="I122" s="107">
        <f>SUM(I119+I120+I121)</f>
        <v>80247.199999999997</v>
      </c>
      <c r="J122" s="106">
        <f t="shared" ref="J122:S122" si="105">SUM(J119,J120,J121)</f>
        <v>17399.052</v>
      </c>
      <c r="K122" s="106">
        <f t="shared" si="105"/>
        <v>80247.199999999997</v>
      </c>
      <c r="L122" s="106">
        <f t="shared" si="105"/>
        <v>97646.252000000008</v>
      </c>
      <c r="M122" s="106">
        <f t="shared" si="105"/>
        <v>0</v>
      </c>
      <c r="N122" s="106">
        <f t="shared" si="105"/>
        <v>0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>
        <f t="shared" si="105"/>
        <v>0</v>
      </c>
      <c r="S122" s="106">
        <f t="shared" si="105"/>
        <v>0</v>
      </c>
      <c r="T122" s="108"/>
    </row>
    <row r="123" spans="1:20" ht="12.75" customHeight="1" x14ac:dyDescent="0.2">
      <c r="A123" s="271"/>
      <c r="B123" s="260"/>
      <c r="C123" s="264"/>
      <c r="D123" s="118" t="s">
        <v>14</v>
      </c>
      <c r="E123" s="119">
        <v>1334.36</v>
      </c>
      <c r="F123" s="95">
        <v>4.7699999999999996</v>
      </c>
      <c r="G123" s="95">
        <v>22</v>
      </c>
      <c r="H123" s="97">
        <v>6364.8971999999985</v>
      </c>
      <c r="I123" s="97">
        <v>29355.919999999998</v>
      </c>
      <c r="J123" s="102">
        <f>(E123*F123)</f>
        <v>6364.8971999999985</v>
      </c>
      <c r="K123" s="102">
        <f>(E123*G123)</f>
        <v>29355.919999999998</v>
      </c>
      <c r="L123" s="96">
        <f>SUM(J123,K123)</f>
        <v>35720.817199999998</v>
      </c>
      <c r="M123" s="103">
        <f>SUM(J123-H123)</f>
        <v>0</v>
      </c>
      <c r="N123" s="103">
        <f>SUM(K123-I123)</f>
        <v>0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71"/>
      <c r="B124" s="260"/>
      <c r="C124" s="264"/>
      <c r="D124" s="118" t="s">
        <v>15</v>
      </c>
      <c r="E124" s="119">
        <v>1290.72</v>
      </c>
      <c r="F124" s="95">
        <v>4.7699999999999996</v>
      </c>
      <c r="G124" s="95">
        <v>22</v>
      </c>
      <c r="H124" s="97">
        <v>6156.7343999999994</v>
      </c>
      <c r="I124" s="97">
        <v>28395.84</v>
      </c>
      <c r="J124" s="102">
        <f>(E124*F124)</f>
        <v>6156.7343999999994</v>
      </c>
      <c r="K124" s="102">
        <f t="shared" ref="K124:K125" si="106">(E124*G124)</f>
        <v>28395.84</v>
      </c>
      <c r="L124" s="96">
        <f>SUM(J124,K124)</f>
        <v>34552.574399999998</v>
      </c>
      <c r="M124" s="103">
        <f t="shared" ref="M124:M125" si="107">SUM(J124-H124)</f>
        <v>0</v>
      </c>
      <c r="N124" s="103">
        <f t="shared" ref="N124:N125" si="108">SUM(K124-I124)</f>
        <v>0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71"/>
      <c r="B125" s="260"/>
      <c r="C125" s="264"/>
      <c r="D125" s="118" t="s">
        <v>16</v>
      </c>
      <c r="E125" s="120">
        <v>1317.78</v>
      </c>
      <c r="F125" s="95">
        <v>4.7699999999999996</v>
      </c>
      <c r="G125" s="95">
        <v>22</v>
      </c>
      <c r="H125" s="97">
        <v>6285.8105999999989</v>
      </c>
      <c r="I125" s="97">
        <v>28991.16</v>
      </c>
      <c r="J125" s="102">
        <f>(E125*F125)</f>
        <v>6285.8105999999989</v>
      </c>
      <c r="K125" s="102">
        <f t="shared" si="106"/>
        <v>28991.16</v>
      </c>
      <c r="L125" s="96">
        <f>SUM(J125,K125)</f>
        <v>35276.970600000001</v>
      </c>
      <c r="M125" s="103">
        <f t="shared" si="107"/>
        <v>0</v>
      </c>
      <c r="N125" s="103">
        <f t="shared" si="108"/>
        <v>0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71"/>
      <c r="B126" s="260"/>
      <c r="C126" s="264"/>
      <c r="D126" s="105" t="s">
        <v>54</v>
      </c>
      <c r="E126" s="106">
        <f>SUM(E123,E124,E125)</f>
        <v>3942.8599999999997</v>
      </c>
      <c r="F126" s="106"/>
      <c r="G126" s="106"/>
      <c r="H126" s="107">
        <f>SUM(H123+H124+H125)</f>
        <v>18807.442199999998</v>
      </c>
      <c r="I126" s="107">
        <f>SUM(I123+I124+I125)</f>
        <v>86742.92</v>
      </c>
      <c r="J126" s="106">
        <f t="shared" ref="J126:S126" si="109">SUM(J123,J124,J125)</f>
        <v>18807.442199999998</v>
      </c>
      <c r="K126" s="106">
        <f t="shared" si="109"/>
        <v>86742.92</v>
      </c>
      <c r="L126" s="106">
        <f t="shared" si="109"/>
        <v>105550.3622</v>
      </c>
      <c r="M126" s="106">
        <f t="shared" si="109"/>
        <v>0</v>
      </c>
      <c r="N126" s="106">
        <f t="shared" si="109"/>
        <v>0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>
        <f t="shared" si="109"/>
        <v>0</v>
      </c>
      <c r="S126" s="106">
        <f t="shared" si="109"/>
        <v>0</v>
      </c>
      <c r="T126" s="108"/>
    </row>
    <row r="127" spans="1:20" ht="12.75" customHeight="1" x14ac:dyDescent="0.2">
      <c r="A127" s="271"/>
      <c r="B127" s="260"/>
      <c r="C127" s="264"/>
      <c r="D127" s="118" t="s">
        <v>17</v>
      </c>
      <c r="E127" s="119">
        <v>1204.0999999999999</v>
      </c>
      <c r="F127" s="95">
        <v>4.7699999999999996</v>
      </c>
      <c r="G127" s="95">
        <v>22</v>
      </c>
      <c r="H127" s="97">
        <v>5743.5569999999989</v>
      </c>
      <c r="I127" s="97">
        <v>26490.199999999997</v>
      </c>
      <c r="J127" s="102">
        <f>(E127*F127)</f>
        <v>5743.5569999999989</v>
      </c>
      <c r="K127" s="102">
        <f>(E127*G127)</f>
        <v>26490.199999999997</v>
      </c>
      <c r="L127" s="96">
        <f>SUM(J127,K127)</f>
        <v>32233.756999999998</v>
      </c>
      <c r="M127" s="103">
        <f>SUM(J127-H127)</f>
        <v>0</v>
      </c>
      <c r="N127" s="103">
        <f>SUM(K127-I127)</f>
        <v>0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71"/>
      <c r="B128" s="260"/>
      <c r="C128" s="264"/>
      <c r="D128" s="118" t="s">
        <v>18</v>
      </c>
      <c r="E128" s="119">
        <v>1094.26</v>
      </c>
      <c r="F128" s="95">
        <v>4.7699999999999996</v>
      </c>
      <c r="G128" s="95">
        <v>22</v>
      </c>
      <c r="H128" s="97">
        <v>5219.6201999999994</v>
      </c>
      <c r="I128" s="97">
        <v>24073.72</v>
      </c>
      <c r="J128" s="102">
        <f>(E128*F128)</f>
        <v>5219.6201999999994</v>
      </c>
      <c r="K128" s="102">
        <f t="shared" ref="K128:K129" si="110">(E128*G128)</f>
        <v>24073.72</v>
      </c>
      <c r="L128" s="96">
        <f>SUM(J128,K128)</f>
        <v>29293.340199999999</v>
      </c>
      <c r="M128" s="103">
        <f t="shared" ref="M128:M129" si="111">SUM(J128-H128)</f>
        <v>0</v>
      </c>
      <c r="N128" s="103">
        <f t="shared" ref="N128:N129" si="112">SUM(K128-I128)</f>
        <v>0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72"/>
      <c r="B129" s="266"/>
      <c r="C129" s="265"/>
      <c r="D129" s="118" t="s">
        <v>19</v>
      </c>
      <c r="E129" s="120">
        <v>1041</v>
      </c>
      <c r="F129" s="95">
        <v>4.7699999999999996</v>
      </c>
      <c r="G129" s="95">
        <v>22</v>
      </c>
      <c r="H129" s="97">
        <v>4965.57</v>
      </c>
      <c r="I129" s="97">
        <v>22902</v>
      </c>
      <c r="J129" s="102">
        <f>(E129*F129)</f>
        <v>4965.57</v>
      </c>
      <c r="K129" s="102">
        <f t="shared" si="110"/>
        <v>22902</v>
      </c>
      <c r="L129" s="96">
        <f>SUM(J129,K129)</f>
        <v>27867.57</v>
      </c>
      <c r="M129" s="103">
        <f t="shared" si="111"/>
        <v>0</v>
      </c>
      <c r="N129" s="103">
        <f t="shared" si="112"/>
        <v>0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3339.3599999999997</v>
      </c>
      <c r="F130" s="106"/>
      <c r="G130" s="106"/>
      <c r="H130" s="107">
        <f>SUM(H127+H128+H129)</f>
        <v>15928.747199999998</v>
      </c>
      <c r="I130" s="107">
        <f>SUM(I127+I128+I129)</f>
        <v>73465.919999999998</v>
      </c>
      <c r="J130" s="106">
        <f t="shared" ref="J130:S130" si="113">SUM(J127,J128,J129)</f>
        <v>15928.747199999998</v>
      </c>
      <c r="K130" s="106">
        <f t="shared" si="113"/>
        <v>73465.919999999998</v>
      </c>
      <c r="L130" s="106">
        <f t="shared" si="113"/>
        <v>89394.667199999996</v>
      </c>
      <c r="M130" s="106">
        <f t="shared" si="113"/>
        <v>0</v>
      </c>
      <c r="N130" s="106">
        <f t="shared" si="113"/>
        <v>0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>
        <f t="shared" si="113"/>
        <v>0</v>
      </c>
      <c r="S130" s="106">
        <f t="shared" si="113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14261.060000000001</v>
      </c>
      <c r="F131" s="137"/>
      <c r="G131" s="137"/>
      <c r="H131" s="216">
        <f>SUM(H118+H122+H126+H130)</f>
        <v>68025.256200000003</v>
      </c>
      <c r="I131" s="134">
        <f>SUM(I118+I122+I126+I130)</f>
        <v>313743.31999999995</v>
      </c>
      <c r="J131" s="137">
        <f t="shared" ref="J131:S131" si="114">SUM(J118+J122+J126+J130)</f>
        <v>68025.256200000003</v>
      </c>
      <c r="K131" s="137">
        <f t="shared" si="114"/>
        <v>313743.31999999995</v>
      </c>
      <c r="L131" s="137">
        <f t="shared" si="114"/>
        <v>381768.57620000001</v>
      </c>
      <c r="M131" s="137">
        <f t="shared" si="114"/>
        <v>0</v>
      </c>
      <c r="N131" s="137">
        <f t="shared" si="114"/>
        <v>0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>
        <f t="shared" si="114"/>
        <v>0</v>
      </c>
      <c r="S131" s="137">
        <f t="shared" si="114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E131+'2013'!E132</f>
        <v>52617.919999999998</v>
      </c>
      <c r="F132" s="114"/>
      <c r="G132" s="114"/>
      <c r="H132" s="114">
        <f>H131+'2013'!H132</f>
        <v>131030.27620000001</v>
      </c>
      <c r="I132" s="114">
        <f>I131+'2013'!I132</f>
        <v>353369.11999999994</v>
      </c>
      <c r="J132" s="114">
        <f>J131+'2013'!J132</f>
        <v>250987.47839999999</v>
      </c>
      <c r="K132" s="114">
        <f>K131+'2013'!K132</f>
        <v>654833.65999999992</v>
      </c>
      <c r="L132" s="114">
        <f>L131+'2013'!L132</f>
        <v>905821.13839999994</v>
      </c>
      <c r="M132" s="114">
        <f>M131+'2013'!M132</f>
        <v>119957.20219999999</v>
      </c>
      <c r="N132" s="114">
        <f>N131+'2013'!N132</f>
        <v>301464.53999999998</v>
      </c>
      <c r="O132" s="114">
        <f>O131+'2013'!O132</f>
        <v>0</v>
      </c>
      <c r="P132" s="114">
        <f>P131+'2013'!P132</f>
        <v>0</v>
      </c>
      <c r="Q132" s="114">
        <f>Q131+'2013'!Q132</f>
        <v>0</v>
      </c>
      <c r="R132" s="114">
        <f>R131+'2013'!R132</f>
        <v>0</v>
      </c>
      <c r="S132" s="114">
        <f>S131+'2013'!S132</f>
        <v>0</v>
      </c>
      <c r="T132" s="116"/>
    </row>
    <row r="133" spans="1:20" ht="12.75" customHeight="1" x14ac:dyDescent="0.2">
      <c r="A133" s="270">
        <v>8</v>
      </c>
      <c r="B133" s="259" t="s">
        <v>33</v>
      </c>
      <c r="C133" s="263" t="s">
        <v>28</v>
      </c>
      <c r="D133" s="118" t="s">
        <v>8</v>
      </c>
      <c r="E133" s="119">
        <v>53.82</v>
      </c>
      <c r="F133" s="95">
        <v>4.7699999999999996</v>
      </c>
      <c r="G133" s="95">
        <v>22</v>
      </c>
      <c r="H133" s="97">
        <v>256.72000000000003</v>
      </c>
      <c r="I133" s="182">
        <v>1184.04</v>
      </c>
      <c r="J133" s="102">
        <f>(E133*F133)</f>
        <v>256.72139999999996</v>
      </c>
      <c r="K133" s="102">
        <f>(E133*G133)</f>
        <v>1184.04</v>
      </c>
      <c r="L133" s="96">
        <f>SUM(J133,K133)</f>
        <v>1440.7613999999999</v>
      </c>
      <c r="M133" s="103">
        <f>SUM(J133-H133)</f>
        <v>1.3999999999327883E-3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71"/>
      <c r="B134" s="260"/>
      <c r="C134" s="264"/>
      <c r="D134" s="118" t="s">
        <v>9</v>
      </c>
      <c r="E134" s="120">
        <v>53.6</v>
      </c>
      <c r="F134" s="95">
        <v>4.7699999999999996</v>
      </c>
      <c r="G134" s="95">
        <v>22</v>
      </c>
      <c r="H134" s="97">
        <v>255.67</v>
      </c>
      <c r="I134" s="182">
        <v>1179.2</v>
      </c>
      <c r="J134" s="102">
        <f>(E134*F134)</f>
        <v>255.672</v>
      </c>
      <c r="K134" s="102">
        <f t="shared" ref="K134:K135" si="115">(E134*G134)</f>
        <v>1179.2</v>
      </c>
      <c r="L134" s="96">
        <f>SUM(J134,K134)</f>
        <v>1434.8720000000001</v>
      </c>
      <c r="M134" s="103">
        <f t="shared" ref="M134:M135" si="116">SUM(J134-H134)</f>
        <v>2.0000000000095497E-3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71"/>
      <c r="B135" s="260"/>
      <c r="C135" s="264"/>
      <c r="D135" s="118" t="s">
        <v>10</v>
      </c>
      <c r="E135" s="120">
        <v>64.14</v>
      </c>
      <c r="F135" s="95">
        <v>4.7699999999999996</v>
      </c>
      <c r="G135" s="95">
        <v>22</v>
      </c>
      <c r="H135" s="97">
        <v>305.95</v>
      </c>
      <c r="I135" s="182">
        <v>1411.08</v>
      </c>
      <c r="J135" s="102">
        <f>(E135*F135)</f>
        <v>305.94779999999997</v>
      </c>
      <c r="K135" s="102">
        <f t="shared" si="115"/>
        <v>1411.08</v>
      </c>
      <c r="L135" s="96">
        <f>SUM(J135,K135)</f>
        <v>1717.0277999999998</v>
      </c>
      <c r="M135" s="103">
        <f t="shared" si="116"/>
        <v>-2.200000000016189E-3</v>
      </c>
      <c r="N135" s="103">
        <f t="shared" si="117"/>
        <v>0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71"/>
      <c r="B136" s="260"/>
      <c r="C136" s="264"/>
      <c r="D136" s="105" t="s">
        <v>52</v>
      </c>
      <c r="E136" s="106">
        <f>SUM(E133,E134,E135)</f>
        <v>171.56</v>
      </c>
      <c r="F136" s="106"/>
      <c r="G136" s="106"/>
      <c r="H136" s="107">
        <f>SUM(H133:H135)</f>
        <v>818.33999999999992</v>
      </c>
      <c r="I136" s="107">
        <f>SUM(I133:I135)</f>
        <v>3774.3199999999997</v>
      </c>
      <c r="J136" s="106">
        <f t="shared" ref="J136:S136" si="118">SUM(J133,J134,J135)</f>
        <v>818.34119999999984</v>
      </c>
      <c r="K136" s="106">
        <f t="shared" si="118"/>
        <v>3774.3199999999997</v>
      </c>
      <c r="L136" s="106">
        <f t="shared" si="118"/>
        <v>4592.6611999999996</v>
      </c>
      <c r="M136" s="106">
        <f t="shared" si="118"/>
        <v>1.199999999926149E-3</v>
      </c>
      <c r="N136" s="106">
        <f t="shared" si="118"/>
        <v>0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>
        <f t="shared" si="118"/>
        <v>0</v>
      </c>
      <c r="S136" s="106">
        <f t="shared" si="118"/>
        <v>0</v>
      </c>
      <c r="T136" s="108"/>
    </row>
    <row r="137" spans="1:20" ht="12.75" customHeight="1" x14ac:dyDescent="0.2">
      <c r="A137" s="271"/>
      <c r="B137" s="260"/>
      <c r="C137" s="264"/>
      <c r="D137" s="118" t="s">
        <v>11</v>
      </c>
      <c r="E137" s="119">
        <v>67.239999999999995</v>
      </c>
      <c r="F137" s="95">
        <v>4.7699999999999996</v>
      </c>
      <c r="G137" s="95">
        <v>22</v>
      </c>
      <c r="H137" s="97">
        <v>320.73</v>
      </c>
      <c r="I137" s="182">
        <v>1479.28</v>
      </c>
      <c r="J137" s="102">
        <f>(E137*F137)</f>
        <v>320.73479999999995</v>
      </c>
      <c r="K137" s="102">
        <f>(E137*G137)</f>
        <v>1479.28</v>
      </c>
      <c r="L137" s="96">
        <f>SUM(J137,K137)</f>
        <v>1800.0147999999999</v>
      </c>
      <c r="M137" s="103">
        <f>SUM(J137-H137)</f>
        <v>4.7999999999319698E-3</v>
      </c>
      <c r="N137" s="103">
        <f>SUM(K137-I137)</f>
        <v>0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71"/>
      <c r="B138" s="260"/>
      <c r="C138" s="264"/>
      <c r="D138" s="118" t="s">
        <v>12</v>
      </c>
      <c r="E138" s="119">
        <v>66.08</v>
      </c>
      <c r="F138" s="95">
        <v>4.7699999999999996</v>
      </c>
      <c r="G138" s="95">
        <v>22</v>
      </c>
      <c r="H138" s="97">
        <v>315.2</v>
      </c>
      <c r="I138" s="182">
        <v>1453.76</v>
      </c>
      <c r="J138" s="102">
        <f>(E138*F138)</f>
        <v>315.20159999999998</v>
      </c>
      <c r="K138" s="102">
        <f t="shared" ref="K138:K139" si="119">(E138*G138)</f>
        <v>1453.76</v>
      </c>
      <c r="L138" s="96">
        <f>SUM(J138,K138)</f>
        <v>1768.9616000000001</v>
      </c>
      <c r="M138" s="103">
        <f t="shared" ref="M138:M139" si="120">SUM(J138-H138)</f>
        <v>1.5999999999962711E-3</v>
      </c>
      <c r="N138" s="103">
        <f t="shared" ref="N138:N139" si="121"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71"/>
      <c r="B139" s="260"/>
      <c r="C139" s="264"/>
      <c r="D139" s="118" t="s">
        <v>13</v>
      </c>
      <c r="E139" s="119">
        <v>66.08</v>
      </c>
      <c r="F139" s="95">
        <v>4.7699999999999996</v>
      </c>
      <c r="G139" s="95">
        <v>22</v>
      </c>
      <c r="H139" s="97">
        <v>315.2</v>
      </c>
      <c r="I139" s="182">
        <v>1453.76</v>
      </c>
      <c r="J139" s="102">
        <f>(E139*F139)</f>
        <v>315.20159999999998</v>
      </c>
      <c r="K139" s="102">
        <f t="shared" si="119"/>
        <v>1453.76</v>
      </c>
      <c r="L139" s="96">
        <f>SUM(J139,K139)</f>
        <v>1768.9616000000001</v>
      </c>
      <c r="M139" s="103">
        <f t="shared" si="120"/>
        <v>1.5999999999962711E-3</v>
      </c>
      <c r="N139" s="103">
        <f t="shared" si="121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71"/>
      <c r="B140" s="260"/>
      <c r="C140" s="264"/>
      <c r="D140" s="105" t="s">
        <v>53</v>
      </c>
      <c r="E140" s="106">
        <f>SUM(E137,E138,E139)</f>
        <v>199.39999999999998</v>
      </c>
      <c r="F140" s="106"/>
      <c r="G140" s="106"/>
      <c r="H140" s="107">
        <f>SUM(H137:H139)</f>
        <v>951.13000000000011</v>
      </c>
      <c r="I140" s="107">
        <f>SUM(I137:I139)</f>
        <v>4386.8</v>
      </c>
      <c r="J140" s="106">
        <f t="shared" ref="J140:S140" si="122">SUM(J137,J138,J139)</f>
        <v>951.13799999999992</v>
      </c>
      <c r="K140" s="106">
        <f t="shared" si="122"/>
        <v>4386.8</v>
      </c>
      <c r="L140" s="106">
        <f t="shared" si="122"/>
        <v>5337.9380000000001</v>
      </c>
      <c r="M140" s="106">
        <f t="shared" si="122"/>
        <v>7.9999999999245119E-3</v>
      </c>
      <c r="N140" s="106">
        <f t="shared" si="122"/>
        <v>0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>
        <f t="shared" si="122"/>
        <v>0</v>
      </c>
      <c r="S140" s="106">
        <f t="shared" si="122"/>
        <v>0</v>
      </c>
      <c r="T140" s="108"/>
    </row>
    <row r="141" spans="1:20" ht="12.75" customHeight="1" x14ac:dyDescent="0.2">
      <c r="A141" s="271"/>
      <c r="B141" s="260"/>
      <c r="C141" s="264"/>
      <c r="D141" s="118" t="s">
        <v>14</v>
      </c>
      <c r="E141" s="119">
        <v>70.92</v>
      </c>
      <c r="F141" s="95">
        <v>4.7699999999999996</v>
      </c>
      <c r="G141" s="95">
        <v>22</v>
      </c>
      <c r="H141" s="97">
        <v>338.29</v>
      </c>
      <c r="I141" s="182">
        <v>1560.24</v>
      </c>
      <c r="J141" s="102">
        <f>(E141*F141)</f>
        <v>338.28839999999997</v>
      </c>
      <c r="K141" s="102">
        <f>(E141*G141)</f>
        <v>1560.24</v>
      </c>
      <c r="L141" s="96">
        <f>SUM(J141,K141)</f>
        <v>1898.5283999999999</v>
      </c>
      <c r="M141" s="103">
        <f>SUM(J141-H141)</f>
        <v>-1.6000000000531145E-3</v>
      </c>
      <c r="N141" s="103">
        <f>SUM(K141-I141)</f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71"/>
      <c r="B142" s="260"/>
      <c r="C142" s="264"/>
      <c r="D142" s="118" t="s">
        <v>15</v>
      </c>
      <c r="E142" s="119">
        <v>64.400000000000006</v>
      </c>
      <c r="F142" s="95">
        <v>4.7699999999999996</v>
      </c>
      <c r="G142" s="95">
        <v>22</v>
      </c>
      <c r="H142" s="97">
        <v>307.19</v>
      </c>
      <c r="I142" s="97">
        <v>1416.8</v>
      </c>
      <c r="J142" s="102">
        <f>(E142*F142)</f>
        <v>307.18799999999999</v>
      </c>
      <c r="K142" s="102">
        <f t="shared" ref="K142:K143" si="123">(E142*G142)</f>
        <v>1416.8000000000002</v>
      </c>
      <c r="L142" s="96">
        <f>SUM(J142,K142)</f>
        <v>1723.9880000000003</v>
      </c>
      <c r="M142" s="103">
        <f t="shared" ref="M142:M143" si="124">SUM(J142-H142)</f>
        <v>-2.0000000000095497E-3</v>
      </c>
      <c r="N142" s="103">
        <f t="shared" ref="N142:N143" si="125">SUM(K142-I142)</f>
        <v>2.2737367544323206E-13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71"/>
      <c r="B143" s="260"/>
      <c r="C143" s="264"/>
      <c r="D143" s="118" t="s">
        <v>16</v>
      </c>
      <c r="E143" s="120">
        <v>60.24</v>
      </c>
      <c r="F143" s="95">
        <v>4.7699999999999996</v>
      </c>
      <c r="G143" s="95">
        <v>22</v>
      </c>
      <c r="H143" s="97">
        <v>287.33999999999997</v>
      </c>
      <c r="I143" s="182">
        <v>1325.28</v>
      </c>
      <c r="J143" s="102">
        <f>(E143*F143)</f>
        <v>287.34479999999996</v>
      </c>
      <c r="K143" s="102">
        <f t="shared" si="123"/>
        <v>1325.28</v>
      </c>
      <c r="L143" s="96">
        <f>SUM(J143,K143)</f>
        <v>1612.6248000000001</v>
      </c>
      <c r="M143" s="103">
        <f t="shared" si="124"/>
        <v>4.7999999999888132E-3</v>
      </c>
      <c r="N143" s="103">
        <f t="shared" si="125"/>
        <v>0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71"/>
      <c r="B144" s="260"/>
      <c r="C144" s="264"/>
      <c r="D144" s="105" t="s">
        <v>54</v>
      </c>
      <c r="E144" s="106">
        <f>SUM(E141,E142,E143)</f>
        <v>195.56</v>
      </c>
      <c r="F144" s="106"/>
      <c r="G144" s="106"/>
      <c r="H144" s="107">
        <f>SUM(H141:H143)</f>
        <v>932.81999999999994</v>
      </c>
      <c r="I144" s="107">
        <f>SUM(I141:I143)</f>
        <v>4302.32</v>
      </c>
      <c r="J144" s="106">
        <f t="shared" ref="J144:S144" si="126">SUM(J141,J142,J143)</f>
        <v>932.82119999999998</v>
      </c>
      <c r="K144" s="106">
        <f t="shared" si="126"/>
        <v>4302.32</v>
      </c>
      <c r="L144" s="106">
        <f t="shared" si="126"/>
        <v>5235.1412</v>
      </c>
      <c r="M144" s="106">
        <f t="shared" si="126"/>
        <v>1.199999999926149E-3</v>
      </c>
      <c r="N144" s="106">
        <f t="shared" si="126"/>
        <v>2.2737367544323206E-13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>
        <f t="shared" si="126"/>
        <v>0</v>
      </c>
      <c r="S144" s="106">
        <f t="shared" si="126"/>
        <v>0</v>
      </c>
      <c r="T144" s="108"/>
    </row>
    <row r="145" spans="1:20" ht="12.75" customHeight="1" x14ac:dyDescent="0.2">
      <c r="A145" s="271"/>
      <c r="B145" s="260"/>
      <c r="C145" s="264"/>
      <c r="D145" s="118" t="s">
        <v>17</v>
      </c>
      <c r="E145" s="119">
        <v>84.88</v>
      </c>
      <c r="F145" s="95">
        <v>4.7699999999999996</v>
      </c>
      <c r="G145" s="95">
        <v>22</v>
      </c>
      <c r="H145" s="97">
        <v>404.88</v>
      </c>
      <c r="I145" s="97">
        <v>1867.36</v>
      </c>
      <c r="J145" s="102">
        <f>(E145*F145)</f>
        <v>404.87759999999992</v>
      </c>
      <c r="K145" s="102">
        <f>(E145*G145)</f>
        <v>1867.36</v>
      </c>
      <c r="L145" s="96">
        <f>SUM(J145,K145)</f>
        <v>2272.2375999999999</v>
      </c>
      <c r="M145" s="103">
        <f>SUM(J145-H145)</f>
        <v>-2.4000000000796717E-3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71"/>
      <c r="B146" s="260"/>
      <c r="C146" s="264"/>
      <c r="D146" s="118" t="s">
        <v>18</v>
      </c>
      <c r="E146" s="119">
        <v>61.12</v>
      </c>
      <c r="F146" s="95">
        <v>4.7699999999999996</v>
      </c>
      <c r="G146" s="95">
        <v>22</v>
      </c>
      <c r="H146" s="97">
        <v>291.54000000000002</v>
      </c>
      <c r="I146" s="182">
        <v>1344.64</v>
      </c>
      <c r="J146" s="102">
        <f>(E146*F146)</f>
        <v>291.54239999999999</v>
      </c>
      <c r="K146" s="102">
        <f t="shared" ref="K146:K147" si="127">(E146*G146)</f>
        <v>1344.6399999999999</v>
      </c>
      <c r="L146" s="96">
        <f>SUM(J146,K146)</f>
        <v>1636.1823999999999</v>
      </c>
      <c r="M146" s="103">
        <f t="shared" ref="M146:M147" si="128">SUM(J146-H146)</f>
        <v>2.3999999999659849E-3</v>
      </c>
      <c r="N146" s="103">
        <f t="shared" ref="N146:N147" si="129">SUM(K146-I146)</f>
        <v>-2.2737367544323206E-13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72"/>
      <c r="B147" s="266"/>
      <c r="C147" s="265"/>
      <c r="D147" s="118" t="s">
        <v>19</v>
      </c>
      <c r="E147" s="120">
        <v>64.599999999999994</v>
      </c>
      <c r="F147" s="95">
        <v>4.7699999999999996</v>
      </c>
      <c r="G147" s="95">
        <v>22</v>
      </c>
      <c r="H147" s="97">
        <v>308.14</v>
      </c>
      <c r="I147" s="182">
        <v>1421.2</v>
      </c>
      <c r="J147" s="102">
        <f>(E147*F147)</f>
        <v>308.14199999999994</v>
      </c>
      <c r="K147" s="102">
        <f t="shared" si="127"/>
        <v>1421.1999999999998</v>
      </c>
      <c r="L147" s="96">
        <f>SUM(J147,K147)</f>
        <v>1729.3419999999996</v>
      </c>
      <c r="M147" s="103">
        <f t="shared" si="128"/>
        <v>1.9999999999527063E-3</v>
      </c>
      <c r="N147" s="103">
        <f t="shared" si="129"/>
        <v>-2.2737367544323206E-13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SUM(E145,E146,E147)</f>
        <v>210.6</v>
      </c>
      <c r="F148" s="106"/>
      <c r="G148" s="106"/>
      <c r="H148" s="107">
        <f>SUM(H145:H147)</f>
        <v>1004.5600000000001</v>
      </c>
      <c r="I148" s="107">
        <f>SUM(I145:I147)</f>
        <v>4633.2</v>
      </c>
      <c r="J148" s="106">
        <f t="shared" ref="J148:S148" si="130">SUM(J145,J146,J147)</f>
        <v>1004.5619999999998</v>
      </c>
      <c r="K148" s="106">
        <f t="shared" si="130"/>
        <v>4633.2</v>
      </c>
      <c r="L148" s="106">
        <f t="shared" si="130"/>
        <v>5637.7619999999997</v>
      </c>
      <c r="M148" s="106">
        <f t="shared" si="130"/>
        <v>1.9999999998390194E-3</v>
      </c>
      <c r="N148" s="106">
        <f t="shared" si="130"/>
        <v>-4.5474735088646412E-13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>
        <f t="shared" si="130"/>
        <v>0</v>
      </c>
      <c r="S148" s="106">
        <f t="shared" si="130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777.12</v>
      </c>
      <c r="F149" s="137"/>
      <c r="G149" s="137"/>
      <c r="H149" s="138">
        <f>SUM(H148,H144,H140,H136)</f>
        <v>3706.8500000000004</v>
      </c>
      <c r="I149" s="138">
        <f>SUM(I148,I144,I140,I136)</f>
        <v>17096.64</v>
      </c>
      <c r="J149" s="137">
        <f t="shared" ref="J149:S149" si="131">SUM(J136+J140+J144+J148)</f>
        <v>3706.8623999999995</v>
      </c>
      <c r="K149" s="137">
        <f t="shared" si="131"/>
        <v>17096.64</v>
      </c>
      <c r="L149" s="137">
        <f t="shared" si="131"/>
        <v>20803.502400000001</v>
      </c>
      <c r="M149" s="137">
        <f t="shared" si="131"/>
        <v>1.2399999999615829E-2</v>
      </c>
      <c r="N149" s="137">
        <f t="shared" si="131"/>
        <v>-2.2737367544323206E-13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>
        <f t="shared" si="131"/>
        <v>0</v>
      </c>
      <c r="S149" s="137">
        <f t="shared" si="131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E149+'2013'!E150</f>
        <v>4316.8</v>
      </c>
      <c r="F150" s="114"/>
      <c r="G150" s="114"/>
      <c r="H150" s="114">
        <f>H149+'2013'!H150</f>
        <v>20591.11</v>
      </c>
      <c r="I150" s="114">
        <f>I149+'2013'!I150</f>
        <v>42771.24</v>
      </c>
      <c r="J150" s="114">
        <f>J149+'2013'!J150</f>
        <v>20591.135999999999</v>
      </c>
      <c r="K150" s="114">
        <f>K149+'2013'!K150</f>
        <v>42771.24</v>
      </c>
      <c r="L150" s="114">
        <f>L149+'2013'!L150</f>
        <v>63362.376000000004</v>
      </c>
      <c r="M150" s="114">
        <f>M149+'2013'!M150</f>
        <v>3.2199999993082429E-2</v>
      </c>
      <c r="N150" s="114">
        <f>N149+'2013'!N150</f>
        <v>3.4106051316484809E-13</v>
      </c>
      <c r="O150" s="114">
        <f>O149+'2013'!O150</f>
        <v>0</v>
      </c>
      <c r="P150" s="114">
        <f>P149+'2013'!P150</f>
        <v>0</v>
      </c>
      <c r="Q150" s="114">
        <f>Q149+'2013'!Q150</f>
        <v>0</v>
      </c>
      <c r="R150" s="114">
        <f>R149+'2013'!R150</f>
        <v>0</v>
      </c>
      <c r="S150" s="114">
        <f>S149+'2013'!S150</f>
        <v>0</v>
      </c>
      <c r="T150" s="116"/>
    </row>
    <row r="151" spans="1:20" ht="13.5" customHeight="1" x14ac:dyDescent="0.2">
      <c r="A151" s="270">
        <v>9</v>
      </c>
      <c r="B151" s="273" t="s">
        <v>20</v>
      </c>
      <c r="C151" s="236" t="s">
        <v>21</v>
      </c>
      <c r="D151" s="118" t="s">
        <v>8</v>
      </c>
      <c r="E151" s="119">
        <v>1867.1759999999999</v>
      </c>
      <c r="F151" s="122">
        <v>3.33</v>
      </c>
      <c r="G151" s="95">
        <v>22</v>
      </c>
      <c r="H151" s="97">
        <v>6217.7</v>
      </c>
      <c r="I151" s="97">
        <v>41077.870000000003</v>
      </c>
      <c r="J151" s="102">
        <f>(E151*F151)</f>
        <v>6217.6960799999997</v>
      </c>
      <c r="K151" s="102">
        <f>(E151*G151)</f>
        <v>41077.871999999996</v>
      </c>
      <c r="L151" s="96">
        <f>SUM(J151,K151)</f>
        <v>47295.568079999997</v>
      </c>
      <c r="M151" s="103">
        <f>SUM(J151-H151)</f>
        <v>-3.9200000001073931E-3</v>
      </c>
      <c r="N151" s="103">
        <f>SUM(K151-I151)</f>
        <v>1.999999993131496E-3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71"/>
      <c r="B152" s="274"/>
      <c r="C152" s="237"/>
      <c r="D152" s="118" t="s">
        <v>9</v>
      </c>
      <c r="E152" s="120">
        <v>1743.432</v>
      </c>
      <c r="F152" s="122">
        <v>3.33</v>
      </c>
      <c r="G152" s="95">
        <v>22</v>
      </c>
      <c r="H152" s="97">
        <v>5805.63</v>
      </c>
      <c r="I152" s="97">
        <v>38355.51</v>
      </c>
      <c r="J152" s="102">
        <f>(E152*F152)</f>
        <v>5805.6285600000001</v>
      </c>
      <c r="K152" s="102">
        <f t="shared" ref="K152:K153" si="132">(E152*G152)</f>
        <v>38355.504000000001</v>
      </c>
      <c r="L152" s="96">
        <f>SUM(J152,K152)</f>
        <v>44161.132559999998</v>
      </c>
      <c r="M152" s="103">
        <f t="shared" ref="M152:M153" si="133">SUM(J152-H152)</f>
        <v>-1.4400000000023283E-3</v>
      </c>
      <c r="N152" s="103">
        <f t="shared" ref="N152:N153" si="134">SUM(K152-I152)</f>
        <v>-6.0000000012223609E-3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71"/>
      <c r="B153" s="274"/>
      <c r="C153" s="237"/>
      <c r="D153" s="118" t="s">
        <v>10</v>
      </c>
      <c r="E153" s="143">
        <v>2052.7750000000001</v>
      </c>
      <c r="F153" s="122">
        <v>3.33</v>
      </c>
      <c r="G153" s="95">
        <v>22</v>
      </c>
      <c r="H153" s="97">
        <v>6835.74</v>
      </c>
      <c r="I153" s="97">
        <v>45161.05</v>
      </c>
      <c r="J153" s="102">
        <f>(E153*F153)</f>
        <v>6835.7407500000008</v>
      </c>
      <c r="K153" s="102">
        <f t="shared" si="132"/>
        <v>45161.05</v>
      </c>
      <c r="L153" s="96">
        <f>SUM(J153,K153)</f>
        <v>51996.79075</v>
      </c>
      <c r="M153" s="103">
        <f t="shared" si="133"/>
        <v>7.5000000106228981E-4</v>
      </c>
      <c r="N153" s="103">
        <f t="shared" si="134"/>
        <v>0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71"/>
      <c r="B154" s="274"/>
      <c r="C154" s="237"/>
      <c r="D154" s="105" t="s">
        <v>52</v>
      </c>
      <c r="E154" s="106">
        <f>SUM(E151,E152,E153)</f>
        <v>5663.3829999999998</v>
      </c>
      <c r="F154" s="106"/>
      <c r="G154" s="106"/>
      <c r="H154" s="107">
        <f>SUM(H151:H153)</f>
        <v>18859.07</v>
      </c>
      <c r="I154" s="107">
        <f>SUM(I151:I153)</f>
        <v>124594.43000000001</v>
      </c>
      <c r="J154" s="106">
        <f t="shared" ref="J154:S154" si="135">SUM(J151,J152,J153)</f>
        <v>18859.06539</v>
      </c>
      <c r="K154" s="106">
        <f t="shared" si="135"/>
        <v>124594.42599999999</v>
      </c>
      <c r="L154" s="106">
        <f t="shared" si="135"/>
        <v>143453.49138999998</v>
      </c>
      <c r="M154" s="106">
        <f t="shared" si="135"/>
        <v>-4.6099999990474316E-3</v>
      </c>
      <c r="N154" s="106">
        <f t="shared" si="135"/>
        <v>-4.0000000080908649E-3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>
        <f t="shared" si="135"/>
        <v>0</v>
      </c>
      <c r="S154" s="106">
        <f t="shared" si="135"/>
        <v>0</v>
      </c>
      <c r="T154" s="108"/>
    </row>
    <row r="155" spans="1:20" ht="13.5" customHeight="1" x14ac:dyDescent="0.2">
      <c r="A155" s="271"/>
      <c r="B155" s="274"/>
      <c r="C155" s="237"/>
      <c r="D155" s="118" t="s">
        <v>11</v>
      </c>
      <c r="E155" s="119">
        <v>2004.644</v>
      </c>
      <c r="F155" s="122">
        <v>3.33</v>
      </c>
      <c r="G155" s="95">
        <v>22</v>
      </c>
      <c r="H155" s="97">
        <v>6675.46</v>
      </c>
      <c r="I155" s="97">
        <v>44102.17</v>
      </c>
      <c r="J155" s="102">
        <f>(E155*F155)</f>
        <v>6675.4645200000004</v>
      </c>
      <c r="K155" s="102">
        <f>(E155*G155)</f>
        <v>44102.167999999998</v>
      </c>
      <c r="L155" s="96">
        <f>SUM(J155,K155)</f>
        <v>50777.632519999999</v>
      </c>
      <c r="M155" s="103">
        <f>SUM(J155-H155)</f>
        <v>4.5200000004115282E-3</v>
      </c>
      <c r="N155" s="103">
        <f>SUM(K155-I155)</f>
        <v>-2.0000000004074536E-3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71"/>
      <c r="B156" s="274"/>
      <c r="C156" s="237"/>
      <c r="D156" s="118" t="s">
        <v>12</v>
      </c>
      <c r="E156" s="143">
        <v>2081.5500000000002</v>
      </c>
      <c r="F156" s="122">
        <v>3.33</v>
      </c>
      <c r="G156" s="95">
        <v>22</v>
      </c>
      <c r="H156" s="97">
        <v>6931.56</v>
      </c>
      <c r="I156" s="97">
        <v>45794.1</v>
      </c>
      <c r="J156" s="102">
        <f>(E156*F156)</f>
        <v>6931.5615000000007</v>
      </c>
      <c r="K156" s="102">
        <f t="shared" ref="K156:K157" si="136">(E156*G156)</f>
        <v>45794.100000000006</v>
      </c>
      <c r="L156" s="96">
        <f>SUM(J156,K156)</f>
        <v>52725.661500000009</v>
      </c>
      <c r="M156" s="103">
        <f t="shared" ref="M156:M157" si="137">SUM(J156-H156)</f>
        <v>1.5000000003055902E-3</v>
      </c>
      <c r="N156" s="103">
        <f t="shared" ref="N156:N157" si="138">SUM(K156-I156)</f>
        <v>7.2759576141834259E-12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71"/>
      <c r="B157" s="275"/>
      <c r="C157" s="237"/>
      <c r="D157" s="118" t="s">
        <v>13</v>
      </c>
      <c r="E157" s="143">
        <v>2115.44</v>
      </c>
      <c r="F157" s="122">
        <v>3.33</v>
      </c>
      <c r="G157" s="95">
        <v>22</v>
      </c>
      <c r="H157" s="97">
        <v>7044.41</v>
      </c>
      <c r="I157" s="97">
        <v>46539.63</v>
      </c>
      <c r="J157" s="102">
        <f>(E157*F157)</f>
        <v>7044.4152000000004</v>
      </c>
      <c r="K157" s="102">
        <f t="shared" si="136"/>
        <v>46539.68</v>
      </c>
      <c r="L157" s="96">
        <f>SUM(J157,K157)</f>
        <v>53584.095200000003</v>
      </c>
      <c r="M157" s="103">
        <f t="shared" si="137"/>
        <v>5.2000000005136826E-3</v>
      </c>
      <c r="N157" s="103">
        <f t="shared" si="138"/>
        <v>5.0000000002910383E-2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71"/>
      <c r="B158" s="123"/>
      <c r="C158" s="237"/>
      <c r="D158" s="105" t="s">
        <v>53</v>
      </c>
      <c r="E158" s="106">
        <f>SUM(E155,E156,E157)</f>
        <v>6201.634</v>
      </c>
      <c r="F158" s="106"/>
      <c r="G158" s="106"/>
      <c r="H158" s="107">
        <f>SUM(H155:H157)</f>
        <v>20651.43</v>
      </c>
      <c r="I158" s="107">
        <f>SUM(I155:I157)</f>
        <v>136435.9</v>
      </c>
      <c r="J158" s="106">
        <f t="shared" ref="J158:S158" si="139">SUM(J155,J156,J157)</f>
        <v>20651.441220000001</v>
      </c>
      <c r="K158" s="106">
        <f t="shared" si="139"/>
        <v>136435.948</v>
      </c>
      <c r="L158" s="106">
        <f t="shared" si="139"/>
        <v>157087.38922000001</v>
      </c>
      <c r="M158" s="106">
        <f t="shared" si="139"/>
        <v>1.1220000001230801E-2</v>
      </c>
      <c r="N158" s="106">
        <f t="shared" si="139"/>
        <v>4.8000000009778887E-2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>
        <f t="shared" si="139"/>
        <v>0</v>
      </c>
      <c r="S158" s="106">
        <f t="shared" si="139"/>
        <v>0</v>
      </c>
      <c r="T158" s="108"/>
    </row>
    <row r="159" spans="1:20" ht="13.5" customHeight="1" x14ac:dyDescent="0.2">
      <c r="A159" s="271"/>
      <c r="B159" s="273" t="s">
        <v>29</v>
      </c>
      <c r="C159" s="237"/>
      <c r="D159" s="118" t="s">
        <v>14</v>
      </c>
      <c r="E159" s="119">
        <v>2184.681</v>
      </c>
      <c r="F159" s="122">
        <v>3.33</v>
      </c>
      <c r="G159" s="95">
        <v>22</v>
      </c>
      <c r="H159" s="97">
        <v>7274.99</v>
      </c>
      <c r="I159" s="97">
        <v>48062.98</v>
      </c>
      <c r="J159" s="102">
        <f>(E159*F159)</f>
        <v>7274.9877300000007</v>
      </c>
      <c r="K159" s="102">
        <f>(E159*G159)</f>
        <v>48062.982000000004</v>
      </c>
      <c r="L159" s="96">
        <f>SUM(J159,K159)</f>
        <v>55337.969730000004</v>
      </c>
      <c r="M159" s="103">
        <f>SUM(J159-H159)</f>
        <v>-2.2699999990436481E-3</v>
      </c>
      <c r="N159" s="103">
        <f>SUM(K159-I159)</f>
        <v>2.0000000004074536E-3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71"/>
      <c r="B160" s="274"/>
      <c r="C160" s="237"/>
      <c r="D160" s="118" t="s">
        <v>15</v>
      </c>
      <c r="E160" s="119">
        <v>2143.0940000000001</v>
      </c>
      <c r="F160" s="122">
        <v>3.33</v>
      </c>
      <c r="G160" s="95">
        <v>22</v>
      </c>
      <c r="H160" s="97">
        <v>7136.5</v>
      </c>
      <c r="I160" s="97">
        <v>47148.07</v>
      </c>
      <c r="J160" s="102">
        <f>(E160*F160)</f>
        <v>7136.5030200000001</v>
      </c>
      <c r="K160" s="102">
        <f t="shared" ref="K160:K161" si="140">(E160*G160)</f>
        <v>47148.067999999999</v>
      </c>
      <c r="L160" s="96">
        <f>SUM(J160,K160)</f>
        <v>54284.571020000003</v>
      </c>
      <c r="M160" s="103">
        <f t="shared" ref="M160:M161" si="141">SUM(J160-H160)</f>
        <v>3.0200000001059379E-3</v>
      </c>
      <c r="N160" s="103">
        <f t="shared" ref="N160:N161" si="142">SUM(K160-I160)</f>
        <v>-2.0000000004074536E-3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71"/>
      <c r="B161" s="274"/>
      <c r="C161" s="237"/>
      <c r="D161" s="118" t="s">
        <v>16</v>
      </c>
      <c r="E161" s="143">
        <v>2153.6320000000001</v>
      </c>
      <c r="F161" s="122">
        <v>3.33</v>
      </c>
      <c r="G161" s="95">
        <v>22</v>
      </c>
      <c r="H161" s="97">
        <v>7171.59</v>
      </c>
      <c r="I161" s="97">
        <v>47379.9</v>
      </c>
      <c r="J161" s="102">
        <f>(E161*F161)</f>
        <v>7171.5945600000005</v>
      </c>
      <c r="K161" s="102">
        <f t="shared" si="140"/>
        <v>47379.904000000002</v>
      </c>
      <c r="L161" s="96">
        <f>SUM(J161,K161)</f>
        <v>54551.49856</v>
      </c>
      <c r="M161" s="103">
        <f t="shared" si="141"/>
        <v>4.5600000003105379E-3</v>
      </c>
      <c r="N161" s="103">
        <f t="shared" si="142"/>
        <v>4.0000000008149073E-3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71"/>
      <c r="B162" s="274"/>
      <c r="C162" s="237"/>
      <c r="D162" s="105" t="s">
        <v>54</v>
      </c>
      <c r="E162" s="106">
        <f>SUM(E159,E160,E161)</f>
        <v>6481.4069999999992</v>
      </c>
      <c r="F162" s="106"/>
      <c r="G162" s="106"/>
      <c r="H162" s="107">
        <f>SUM(H159:H161)</f>
        <v>21583.08</v>
      </c>
      <c r="I162" s="107">
        <f>SUM(I159:I161)</f>
        <v>142590.95000000001</v>
      </c>
      <c r="J162" s="106">
        <f t="shared" ref="J162:S162" si="143">SUM(J159,J160,J161)</f>
        <v>21583.085310000002</v>
      </c>
      <c r="K162" s="106">
        <f t="shared" si="143"/>
        <v>142590.954</v>
      </c>
      <c r="L162" s="106">
        <f t="shared" si="143"/>
        <v>164174.03931000002</v>
      </c>
      <c r="M162" s="106">
        <f t="shared" si="143"/>
        <v>5.3100000013728277E-3</v>
      </c>
      <c r="N162" s="106">
        <f t="shared" si="143"/>
        <v>4.0000000008149073E-3</v>
      </c>
      <c r="O162" s="106">
        <f t="shared" si="143"/>
        <v>0</v>
      </c>
      <c r="P162" s="106">
        <f t="shared" si="143"/>
        <v>0</v>
      </c>
      <c r="Q162" s="106">
        <f t="shared" si="143"/>
        <v>0</v>
      </c>
      <c r="R162" s="106">
        <f t="shared" si="143"/>
        <v>0</v>
      </c>
      <c r="S162" s="106">
        <f t="shared" si="143"/>
        <v>0</v>
      </c>
      <c r="T162" s="108"/>
    </row>
    <row r="163" spans="1:20" ht="13.5" customHeight="1" x14ac:dyDescent="0.2">
      <c r="A163" s="271"/>
      <c r="B163" s="274"/>
      <c r="C163" s="237"/>
      <c r="D163" s="118" t="s">
        <v>17</v>
      </c>
      <c r="E163" s="120">
        <v>2155.8000000000002</v>
      </c>
      <c r="F163" s="122">
        <v>3.33</v>
      </c>
      <c r="G163" s="95">
        <v>22</v>
      </c>
      <c r="H163" s="97">
        <v>7178.81</v>
      </c>
      <c r="I163" s="97">
        <v>47427.6</v>
      </c>
      <c r="J163" s="102">
        <f>(E163*F163)</f>
        <v>7178.8140000000003</v>
      </c>
      <c r="K163" s="102">
        <f>(E163*G163)</f>
        <v>47427.600000000006</v>
      </c>
      <c r="L163" s="96">
        <f>SUM(J163,K163)</f>
        <v>54606.414000000004</v>
      </c>
      <c r="M163" s="103">
        <f>SUM(J163-H163)</f>
        <v>3.9999999999054126E-3</v>
      </c>
      <c r="N163" s="103">
        <f>SUM(K163-I163)</f>
        <v>7.2759576141834259E-12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71"/>
      <c r="B164" s="274"/>
      <c r="C164" s="237"/>
      <c r="D164" s="118" t="s">
        <v>18</v>
      </c>
      <c r="E164" s="119">
        <v>2024.0530000000001</v>
      </c>
      <c r="F164" s="122">
        <v>3.33</v>
      </c>
      <c r="G164" s="95">
        <v>22</v>
      </c>
      <c r="H164" s="97">
        <v>6740.1</v>
      </c>
      <c r="I164" s="97">
        <v>44529.17</v>
      </c>
      <c r="J164" s="102">
        <f>(E164*F164)</f>
        <v>6740.0964900000008</v>
      </c>
      <c r="K164" s="102">
        <f t="shared" ref="K164:K165" si="144">(E164*G164)</f>
        <v>44529.166000000005</v>
      </c>
      <c r="L164" s="96">
        <f>SUM(J164,K164)</f>
        <v>51269.262490000008</v>
      </c>
      <c r="M164" s="103">
        <f t="shared" ref="M164:M165" si="145">SUM(J164-H164)</f>
        <v>-3.5099999995509279E-3</v>
      </c>
      <c r="N164" s="103">
        <f t="shared" ref="N164:N165" si="146">SUM(K164-I164)</f>
        <v>-3.9999999935389496E-3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72"/>
      <c r="B165" s="275"/>
      <c r="C165" s="238"/>
      <c r="D165" s="118" t="s">
        <v>19</v>
      </c>
      <c r="E165" s="120">
        <v>1922.816</v>
      </c>
      <c r="F165" s="122">
        <v>3.33</v>
      </c>
      <c r="G165" s="95">
        <v>22</v>
      </c>
      <c r="H165" s="97">
        <v>6402.98</v>
      </c>
      <c r="I165" s="97">
        <v>42301.95</v>
      </c>
      <c r="J165" s="102">
        <f>(E165*F165)</f>
        <v>6402.9772800000001</v>
      </c>
      <c r="K165" s="102">
        <f t="shared" si="144"/>
        <v>42301.951999999997</v>
      </c>
      <c r="L165" s="96">
        <f>SUM(J165,K165)</f>
        <v>48704.929279999997</v>
      </c>
      <c r="M165" s="103">
        <f t="shared" si="145"/>
        <v>-2.7199999994991231E-3</v>
      </c>
      <c r="N165" s="103">
        <f t="shared" si="146"/>
        <v>2.0000000004074536E-3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6102.6689999999999</v>
      </c>
      <c r="F166" s="106"/>
      <c r="G166" s="106"/>
      <c r="H166" s="107">
        <f>SUM(H163:H165)</f>
        <v>20321.89</v>
      </c>
      <c r="I166" s="107">
        <f>SUM(I163:I165)</f>
        <v>134258.71999999997</v>
      </c>
      <c r="J166" s="106">
        <f t="shared" ref="J166:S166" si="147">SUM(J163,J164,J165)</f>
        <v>20321.887770000001</v>
      </c>
      <c r="K166" s="106">
        <f t="shared" si="147"/>
        <v>134258.71799999999</v>
      </c>
      <c r="L166" s="106">
        <f t="shared" si="147"/>
        <v>154580.60577000002</v>
      </c>
      <c r="M166" s="106">
        <f t="shared" si="147"/>
        <v>-2.2299999991446384E-3</v>
      </c>
      <c r="N166" s="106">
        <f t="shared" si="147"/>
        <v>-1.9999999858555384E-3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>
        <f t="shared" si="147"/>
        <v>0</v>
      </c>
      <c r="S166" s="106">
        <f t="shared" si="147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24449.093000000001</v>
      </c>
      <c r="F167" s="137"/>
      <c r="G167" s="137"/>
      <c r="H167" s="138">
        <f>SUM(H166,H162,H158,H154)</f>
        <v>81415.47</v>
      </c>
      <c r="I167" s="138">
        <f>SUM(I166,I162,I158,I154)</f>
        <v>537880</v>
      </c>
      <c r="J167" s="137">
        <f t="shared" ref="J167:S167" si="148">SUM(J154+J158+J162+J166)</f>
        <v>81415.479690000007</v>
      </c>
      <c r="K167" s="137">
        <f t="shared" si="148"/>
        <v>537880.04599999997</v>
      </c>
      <c r="L167" s="137">
        <f t="shared" si="148"/>
        <v>619295.52569000004</v>
      </c>
      <c r="M167" s="137">
        <f>SUM(M166,M162,M158,M154)</f>
        <v>9.6900000044115586E-3</v>
      </c>
      <c r="N167" s="137">
        <f>SUM(N154,N158,N162,N166)</f>
        <v>4.6000000016647391E-2</v>
      </c>
      <c r="O167" s="137">
        <f t="shared" si="148"/>
        <v>0</v>
      </c>
      <c r="P167" s="137">
        <f t="shared" si="148"/>
        <v>0</v>
      </c>
      <c r="Q167" s="137">
        <f t="shared" si="148"/>
        <v>0</v>
      </c>
      <c r="R167" s="137">
        <f t="shared" si="148"/>
        <v>0</v>
      </c>
      <c r="S167" s="137">
        <f t="shared" si="148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E167+'2013'!E168</f>
        <v>100800.758</v>
      </c>
      <c r="F168" s="114"/>
      <c r="G168" s="114"/>
      <c r="H168" s="114">
        <f>H167+'2013'!H168</f>
        <v>335776.73599999998</v>
      </c>
      <c r="I168" s="114">
        <f>I167+'2013'!I168</f>
        <v>864526.34400000004</v>
      </c>
      <c r="J168" s="114">
        <f>J167+'2013'!J168</f>
        <v>335776.76204</v>
      </c>
      <c r="K168" s="114">
        <f>K167+'2013'!K168</f>
        <v>864526.52300000004</v>
      </c>
      <c r="L168" s="114">
        <f>L167+'2013'!L168</f>
        <v>1200303.28504</v>
      </c>
      <c r="M168" s="114">
        <f>M167+'2013'!M168</f>
        <v>2.6040000001557928E-2</v>
      </c>
      <c r="N168" s="114">
        <f>N167+'2013'!N168</f>
        <v>0.1790000000191867</v>
      </c>
      <c r="O168" s="114">
        <f>O167+'2013'!O168</f>
        <v>0</v>
      </c>
      <c r="P168" s="114">
        <f>P167+'2013'!P168</f>
        <v>0</v>
      </c>
      <c r="Q168" s="114">
        <f>Q167+'2013'!Q168</f>
        <v>0</v>
      </c>
      <c r="R168" s="114">
        <f>R167+'2013'!R168</f>
        <v>0</v>
      </c>
      <c r="S168" s="114">
        <f>S167+'2013'!S168</f>
        <v>0</v>
      </c>
      <c r="T168" s="116"/>
    </row>
    <row r="169" spans="1:20" ht="12.75" customHeight="1" x14ac:dyDescent="0.2">
      <c r="A169" s="270">
        <v>10</v>
      </c>
      <c r="B169" s="273" t="s">
        <v>34</v>
      </c>
      <c r="C169" s="276" t="s">
        <v>30</v>
      </c>
      <c r="D169" s="118" t="s">
        <v>8</v>
      </c>
      <c r="E169" s="119">
        <v>194.82599999999999</v>
      </c>
      <c r="F169" s="122">
        <v>3.33</v>
      </c>
      <c r="G169" s="95">
        <v>22</v>
      </c>
      <c r="H169" s="97">
        <v>648.77</v>
      </c>
      <c r="I169" s="182">
        <v>4286.17</v>
      </c>
      <c r="J169" s="102">
        <f>(E169*F169)</f>
        <v>648.77058</v>
      </c>
      <c r="K169" s="102">
        <f>(E169*G169)</f>
        <v>4286.1719999999996</v>
      </c>
      <c r="L169" s="96">
        <f>SUM(J169,K169)</f>
        <v>4934.9425799999999</v>
      </c>
      <c r="M169" s="103">
        <f>SUM(J169-H169)</f>
        <v>5.8000000001356966E-4</v>
      </c>
      <c r="N169" s="103">
        <f>SUM(K169-I169)</f>
        <v>1.9999999994979589E-3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71"/>
      <c r="B170" s="274"/>
      <c r="C170" s="277"/>
      <c r="D170" s="118" t="s">
        <v>9</v>
      </c>
      <c r="E170" s="120">
        <v>173.28200000000001</v>
      </c>
      <c r="F170" s="122">
        <v>3.33</v>
      </c>
      <c r="G170" s="95">
        <v>22</v>
      </c>
      <c r="H170" s="97">
        <v>577.03</v>
      </c>
      <c r="I170" s="182">
        <v>3812.19</v>
      </c>
      <c r="J170" s="102">
        <f>(E170*F170)</f>
        <v>577.02906000000007</v>
      </c>
      <c r="K170" s="102">
        <f t="shared" ref="K170:K171" si="149">(E170*G170)</f>
        <v>3812.2040000000002</v>
      </c>
      <c r="L170" s="96">
        <f>SUM(J170,K170)</f>
        <v>4389.2330600000005</v>
      </c>
      <c r="M170" s="103">
        <f t="shared" ref="M170:M171" si="150">SUM(J170-H170)</f>
        <v>-9.399999999004649E-4</v>
      </c>
      <c r="N170" s="103">
        <f t="shared" ref="N170:N171" si="151">SUM(K170-I170)</f>
        <v>1.4000000000123691E-2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71"/>
      <c r="B171" s="274"/>
      <c r="C171" s="277"/>
      <c r="D171" s="118" t="s">
        <v>10</v>
      </c>
      <c r="E171" s="143">
        <v>197.471</v>
      </c>
      <c r="F171" s="122">
        <v>3.33</v>
      </c>
      <c r="G171" s="95">
        <v>22</v>
      </c>
      <c r="H171" s="97">
        <v>657.58</v>
      </c>
      <c r="I171" s="182">
        <v>4344.37</v>
      </c>
      <c r="J171" s="102">
        <f>(E171*F171)</f>
        <v>657.57843000000003</v>
      </c>
      <c r="K171" s="102">
        <f t="shared" si="149"/>
        <v>4344.3620000000001</v>
      </c>
      <c r="L171" s="96">
        <f>SUM(J171,K171)</f>
        <v>5001.9404300000006</v>
      </c>
      <c r="M171" s="103">
        <f t="shared" si="150"/>
        <v>-1.5700000000151704E-3</v>
      </c>
      <c r="N171" s="103">
        <f t="shared" si="151"/>
        <v>-7.9999999998108251E-3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71"/>
      <c r="B172" s="274"/>
      <c r="C172" s="277"/>
      <c r="D172" s="105" t="s">
        <v>52</v>
      </c>
      <c r="E172" s="106">
        <f>SUM(E169,E170,E171)</f>
        <v>565.57899999999995</v>
      </c>
      <c r="F172" s="106"/>
      <c r="G172" s="106"/>
      <c r="H172" s="107">
        <f>SUM(H169:H171)</f>
        <v>1883.38</v>
      </c>
      <c r="I172" s="107">
        <f>SUM(I169:I171)</f>
        <v>12442.73</v>
      </c>
      <c r="J172" s="106">
        <f t="shared" ref="J172:S172" si="152">SUM(J169,J170,J171)</f>
        <v>1883.3780700000002</v>
      </c>
      <c r="K172" s="106">
        <f t="shared" si="152"/>
        <v>12442.738000000001</v>
      </c>
      <c r="L172" s="106">
        <f t="shared" si="152"/>
        <v>14326.116070000002</v>
      </c>
      <c r="M172" s="106">
        <f t="shared" si="152"/>
        <v>-1.9299999999020656E-3</v>
      </c>
      <c r="N172" s="106">
        <f t="shared" si="152"/>
        <v>7.9999999998108251E-3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>
        <f t="shared" si="152"/>
        <v>0</v>
      </c>
      <c r="S172" s="106">
        <f t="shared" si="152"/>
        <v>0</v>
      </c>
      <c r="T172" s="108"/>
    </row>
    <row r="173" spans="1:20" ht="12.75" customHeight="1" x14ac:dyDescent="0.2">
      <c r="A173" s="271"/>
      <c r="B173" s="274"/>
      <c r="C173" s="277"/>
      <c r="D173" s="118" t="s">
        <v>11</v>
      </c>
      <c r="E173" s="119">
        <v>206.46299999999999</v>
      </c>
      <c r="F173" s="122">
        <v>3.33</v>
      </c>
      <c r="G173" s="95">
        <v>22</v>
      </c>
      <c r="H173" s="97">
        <v>687.52</v>
      </c>
      <c r="I173" s="182">
        <v>4542.1899999999996</v>
      </c>
      <c r="J173" s="102">
        <f>(E173*F173)</f>
        <v>687.52179000000001</v>
      </c>
      <c r="K173" s="102">
        <f>(E173*G173)</f>
        <v>4542.1859999999997</v>
      </c>
      <c r="L173" s="96">
        <f>SUM(J173,K173)</f>
        <v>5229.7077899999995</v>
      </c>
      <c r="M173" s="103">
        <f>SUM(J173-H173)</f>
        <v>1.790000000028158E-3</v>
      </c>
      <c r="N173" s="103">
        <f>SUM(K173-I173)</f>
        <v>-3.9999999999054126E-3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71"/>
      <c r="B174" s="274"/>
      <c r="C174" s="277"/>
      <c r="D174" s="118" t="s">
        <v>12</v>
      </c>
      <c r="E174" s="143">
        <v>212.85</v>
      </c>
      <c r="F174" s="122">
        <v>3.33</v>
      </c>
      <c r="G174" s="95">
        <v>22</v>
      </c>
      <c r="H174" s="97">
        <v>708.79</v>
      </c>
      <c r="I174" s="182">
        <v>4682.7</v>
      </c>
      <c r="J174" s="102">
        <f>(E174*F174)</f>
        <v>708.79049999999995</v>
      </c>
      <c r="K174" s="102">
        <f t="shared" ref="K174:K175" si="153">(E174*G174)</f>
        <v>4682.7</v>
      </c>
      <c r="L174" s="96">
        <f>SUM(J174,K174)</f>
        <v>5391.4904999999999</v>
      </c>
      <c r="M174" s="103">
        <f t="shared" ref="M174:M175" si="154">SUM(J174-H174)</f>
        <v>4.9999999998817657E-4</v>
      </c>
      <c r="N174" s="103">
        <f t="shared" ref="N174:N175" si="155">SUM(K174-I174)</f>
        <v>0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71"/>
      <c r="B175" s="275"/>
      <c r="C175" s="277"/>
      <c r="D175" s="118" t="s">
        <v>13</v>
      </c>
      <c r="E175" s="143">
        <v>212.12</v>
      </c>
      <c r="F175" s="122">
        <v>3.33</v>
      </c>
      <c r="G175" s="95">
        <v>22</v>
      </c>
      <c r="H175" s="97">
        <v>706.35</v>
      </c>
      <c r="I175" s="182">
        <v>4666.57</v>
      </c>
      <c r="J175" s="102">
        <f>(E175*F175)</f>
        <v>706.3596</v>
      </c>
      <c r="K175" s="102">
        <f t="shared" si="153"/>
        <v>4666.6400000000003</v>
      </c>
      <c r="L175" s="96">
        <f>SUM(J175,K175)</f>
        <v>5372.9996000000001</v>
      </c>
      <c r="M175" s="103">
        <f t="shared" si="154"/>
        <v>9.5999999999776264E-3</v>
      </c>
      <c r="N175" s="103">
        <f t="shared" si="155"/>
        <v>7.0000000000618456E-2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71"/>
      <c r="B176" s="123"/>
      <c r="C176" s="277"/>
      <c r="D176" s="105" t="s">
        <v>53</v>
      </c>
      <c r="E176" s="106">
        <f>SUM(E173,E174,E175)</f>
        <v>631.43299999999999</v>
      </c>
      <c r="F176" s="106"/>
      <c r="G176" s="106"/>
      <c r="H176" s="107">
        <f>SUM(H173:H175)</f>
        <v>2102.66</v>
      </c>
      <c r="I176" s="107">
        <f>SUM(I173:I175)</f>
        <v>13891.46</v>
      </c>
      <c r="J176" s="106">
        <f t="shared" ref="J176:S176" si="156">SUM(J173,J174,J175)</f>
        <v>2102.6718899999996</v>
      </c>
      <c r="K176" s="106">
        <f>SUM(K173:K175)</f>
        <v>13891.525999999998</v>
      </c>
      <c r="L176" s="106">
        <f t="shared" si="156"/>
        <v>15994.197889999999</v>
      </c>
      <c r="M176" s="106">
        <f t="shared" si="156"/>
        <v>1.1889999999993961E-2</v>
      </c>
      <c r="N176" s="106">
        <f t="shared" si="156"/>
        <v>6.6000000000713044E-2</v>
      </c>
      <c r="O176" s="106">
        <f t="shared" si="156"/>
        <v>0</v>
      </c>
      <c r="P176" s="106">
        <f t="shared" si="156"/>
        <v>0</v>
      </c>
      <c r="Q176" s="106">
        <f t="shared" si="156"/>
        <v>0</v>
      </c>
      <c r="R176" s="106">
        <f t="shared" si="156"/>
        <v>0</v>
      </c>
      <c r="S176" s="106">
        <f t="shared" si="156"/>
        <v>0</v>
      </c>
      <c r="T176" s="108"/>
    </row>
    <row r="177" spans="1:20" ht="12.75" customHeight="1" x14ac:dyDescent="0.2">
      <c r="A177" s="271"/>
      <c r="B177" s="273" t="s">
        <v>29</v>
      </c>
      <c r="C177" s="277"/>
      <c r="D177" s="118" t="s">
        <v>14</v>
      </c>
      <c r="E177" s="119">
        <v>258.858</v>
      </c>
      <c r="F177" s="122">
        <v>3.33</v>
      </c>
      <c r="G177" s="95">
        <v>22</v>
      </c>
      <c r="H177" s="97">
        <v>862</v>
      </c>
      <c r="I177" s="182">
        <v>5694.88</v>
      </c>
      <c r="J177" s="102">
        <f>(E177*F177)</f>
        <v>861.99714000000006</v>
      </c>
      <c r="K177" s="102">
        <f>(E177*G177)</f>
        <v>5694.8760000000002</v>
      </c>
      <c r="L177" s="96">
        <f>SUM(J177,K177)</f>
        <v>6556.8731400000006</v>
      </c>
      <c r="M177" s="103">
        <f>SUM(J177-H177)</f>
        <v>-2.8599999999414649E-3</v>
      </c>
      <c r="N177" s="103">
        <f>SUM(K177-I177)</f>
        <v>-3.9999999999054126E-3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71"/>
      <c r="B178" s="274"/>
      <c r="C178" s="277"/>
      <c r="D178" s="118" t="s">
        <v>15</v>
      </c>
      <c r="E178" s="119">
        <v>218.23500000000001</v>
      </c>
      <c r="F178" s="122">
        <v>3.33</v>
      </c>
      <c r="G178" s="95">
        <v>22</v>
      </c>
      <c r="H178" s="97">
        <v>726.72</v>
      </c>
      <c r="I178" s="182">
        <v>4801.17</v>
      </c>
      <c r="J178" s="102">
        <f>(E178*F178)</f>
        <v>726.72255000000007</v>
      </c>
      <c r="K178" s="102">
        <f t="shared" ref="K178:K179" si="157">(E178*G178)</f>
        <v>4801.17</v>
      </c>
      <c r="L178" s="96">
        <f>SUM(J178,K178)</f>
        <v>5527.8925500000005</v>
      </c>
      <c r="M178" s="103">
        <f t="shared" ref="M178:M179" si="158">SUM(J178-H178)</f>
        <v>2.5500000000420187E-3</v>
      </c>
      <c r="N178" s="103">
        <f t="shared" ref="N178:N179" si="159">SUM(K178-I178)</f>
        <v>0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71"/>
      <c r="B179" s="274"/>
      <c r="C179" s="277"/>
      <c r="D179" s="118" t="s">
        <v>16</v>
      </c>
      <c r="E179" s="143">
        <v>242.488</v>
      </c>
      <c r="F179" s="122">
        <v>3.33</v>
      </c>
      <c r="G179" s="95">
        <v>22</v>
      </c>
      <c r="H179" s="97">
        <v>807.49</v>
      </c>
      <c r="I179" s="182">
        <v>5334.74</v>
      </c>
      <c r="J179" s="102">
        <f>(E179*F179)</f>
        <v>807.48504000000003</v>
      </c>
      <c r="K179" s="102">
        <f t="shared" si="157"/>
        <v>5334.7359999999999</v>
      </c>
      <c r="L179" s="96">
        <f>SUM(J179,K179)</f>
        <v>6142.2210400000004</v>
      </c>
      <c r="M179" s="103">
        <f t="shared" si="158"/>
        <v>-4.959999999982756E-3</v>
      </c>
      <c r="N179" s="103">
        <f t="shared" si="159"/>
        <v>-3.9999999999054126E-3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71"/>
      <c r="B180" s="274"/>
      <c r="C180" s="277"/>
      <c r="D180" s="105" t="s">
        <v>54</v>
      </c>
      <c r="E180" s="106">
        <f>SUM(E177,E178,E179)</f>
        <v>719.58100000000002</v>
      </c>
      <c r="F180" s="106"/>
      <c r="G180" s="106"/>
      <c r="H180" s="107">
        <f>SUM(H177:H179)</f>
        <v>2396.21</v>
      </c>
      <c r="I180" s="107">
        <f>SUM(I177:I179)</f>
        <v>15830.789999999999</v>
      </c>
      <c r="J180" s="106">
        <f t="shared" ref="J180:S180" si="160">SUM(J177,J178,J179)</f>
        <v>2396.2047300000004</v>
      </c>
      <c r="K180" s="106">
        <f t="shared" si="160"/>
        <v>15830.781999999999</v>
      </c>
      <c r="L180" s="106">
        <f t="shared" si="160"/>
        <v>18226.986730000001</v>
      </c>
      <c r="M180" s="106">
        <f t="shared" si="160"/>
        <v>-5.2699999998822022E-3</v>
      </c>
      <c r="N180" s="106">
        <f t="shared" si="160"/>
        <v>-7.9999999998108251E-3</v>
      </c>
      <c r="O180" s="106">
        <f t="shared" si="160"/>
        <v>0</v>
      </c>
      <c r="P180" s="106">
        <f t="shared" si="160"/>
        <v>0</v>
      </c>
      <c r="Q180" s="106">
        <f t="shared" si="160"/>
        <v>0</v>
      </c>
      <c r="R180" s="106">
        <f t="shared" si="160"/>
        <v>0</v>
      </c>
      <c r="S180" s="106">
        <f t="shared" si="160"/>
        <v>0</v>
      </c>
      <c r="T180" s="108"/>
    </row>
    <row r="181" spans="1:20" ht="12.75" customHeight="1" x14ac:dyDescent="0.2">
      <c r="A181" s="271"/>
      <c r="B181" s="274"/>
      <c r="C181" s="277"/>
      <c r="D181" s="118" t="s">
        <v>17</v>
      </c>
      <c r="E181" s="119">
        <v>229.67699999999999</v>
      </c>
      <c r="F181" s="122">
        <v>3.33</v>
      </c>
      <c r="G181" s="95">
        <v>22</v>
      </c>
      <c r="H181" s="97">
        <v>764.82</v>
      </c>
      <c r="I181" s="182">
        <v>5052.8900000000003</v>
      </c>
      <c r="J181" s="102">
        <f>(E181*F181)</f>
        <v>764.82440999999994</v>
      </c>
      <c r="K181" s="102">
        <f>(E181*G181)</f>
        <v>5052.8940000000002</v>
      </c>
      <c r="L181" s="96">
        <f>SUM(J181,K181)</f>
        <v>5817.7184100000004</v>
      </c>
      <c r="M181" s="103">
        <f>SUM(J181-H181)</f>
        <v>4.4099999998934436E-3</v>
      </c>
      <c r="N181" s="103">
        <f>SUM(K181-I181)</f>
        <v>3.9999999999054126E-3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71"/>
      <c r="B182" s="274"/>
      <c r="C182" s="277"/>
      <c r="D182" s="118" t="s">
        <v>18</v>
      </c>
      <c r="E182" s="119">
        <v>195.92400000000001</v>
      </c>
      <c r="F182" s="122">
        <v>3.33</v>
      </c>
      <c r="G182" s="95">
        <v>22</v>
      </c>
      <c r="H182" s="97">
        <v>652.42999999999995</v>
      </c>
      <c r="I182" s="182">
        <v>4310.33</v>
      </c>
      <c r="J182" s="102">
        <f>(E182*F182)</f>
        <v>652.42692</v>
      </c>
      <c r="K182" s="102">
        <f t="shared" ref="K182:K183" si="161">(E182*G182)</f>
        <v>4310.3280000000004</v>
      </c>
      <c r="L182" s="96">
        <f>SUM(J182,K182)</f>
        <v>4962.7549200000003</v>
      </c>
      <c r="M182" s="103">
        <f t="shared" ref="M182:M183" si="162">SUM(J182-H182)</f>
        <v>-3.0799999999544525E-3</v>
      </c>
      <c r="N182" s="103">
        <f t="shared" ref="N182:N183" si="163">SUM(K182-I182)</f>
        <v>-1.9999999994979589E-3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72"/>
      <c r="B183" s="275"/>
      <c r="C183" s="278"/>
      <c r="D183" s="118" t="s">
        <v>19</v>
      </c>
      <c r="E183" s="143">
        <v>185.72200000000001</v>
      </c>
      <c r="F183" s="122">
        <v>3.33</v>
      </c>
      <c r="G183" s="95">
        <v>22</v>
      </c>
      <c r="H183" s="97">
        <v>618.45000000000005</v>
      </c>
      <c r="I183" s="182">
        <v>4085.88</v>
      </c>
      <c r="J183" s="102">
        <f>(E183*F183)</f>
        <v>618.45426000000009</v>
      </c>
      <c r="K183" s="102">
        <f t="shared" si="161"/>
        <v>4085.884</v>
      </c>
      <c r="L183" s="96">
        <f>SUM(J183,K183)</f>
        <v>4704.3382600000004</v>
      </c>
      <c r="M183" s="103">
        <f t="shared" si="162"/>
        <v>4.2600000000447835E-3</v>
      </c>
      <c r="N183" s="103">
        <f t="shared" si="163"/>
        <v>3.9999999999054126E-3</v>
      </c>
      <c r="O183" s="102"/>
      <c r="P183" s="102"/>
      <c r="Q183" s="103"/>
      <c r="R183" s="103"/>
      <c r="S183" s="103"/>
      <c r="T183" s="104"/>
    </row>
    <row r="184" spans="1:20" s="117" customFormat="1" ht="24" x14ac:dyDescent="0.2">
      <c r="A184" s="124"/>
      <c r="B184" s="124"/>
      <c r="C184" s="125"/>
      <c r="D184" s="126" t="s">
        <v>55</v>
      </c>
      <c r="E184" s="127">
        <f>SUM(E181:E183)</f>
        <v>611.32299999999998</v>
      </c>
      <c r="F184" s="127"/>
      <c r="G184" s="127"/>
      <c r="H184" s="128">
        <f>SUM(H181:H183)</f>
        <v>2035.7</v>
      </c>
      <c r="I184" s="128">
        <f>SUM(I181:I183)</f>
        <v>13449.100000000002</v>
      </c>
      <c r="J184" s="127">
        <f>SUM(J181:J183)</f>
        <v>2035.70559</v>
      </c>
      <c r="K184" s="127">
        <f>SUM(K181:K183)</f>
        <v>13449.106000000002</v>
      </c>
      <c r="L184" s="127">
        <f t="shared" ref="L184:S184" si="164">SUM(L171+L175+L179+L183)</f>
        <v>21221.499330000002</v>
      </c>
      <c r="M184" s="127">
        <f t="shared" si="164"/>
        <v>7.3300000000244836E-3</v>
      </c>
      <c r="N184" s="127">
        <f t="shared" si="164"/>
        <v>6.2000000000807631E-2</v>
      </c>
      <c r="O184" s="127">
        <f t="shared" si="164"/>
        <v>0</v>
      </c>
      <c r="P184" s="127">
        <f t="shared" si="164"/>
        <v>0</v>
      </c>
      <c r="Q184" s="127">
        <f t="shared" si="164"/>
        <v>0</v>
      </c>
      <c r="R184" s="127">
        <f t="shared" si="164"/>
        <v>0</v>
      </c>
      <c r="S184" s="127">
        <f t="shared" si="164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SUM(E184,E180,E176,E172)</f>
        <v>2527.9160000000002</v>
      </c>
      <c r="F185" s="137"/>
      <c r="G185" s="137"/>
      <c r="H185" s="138">
        <f>SUM(H184,H180,H176,H172)</f>
        <v>8417.9500000000007</v>
      </c>
      <c r="I185" s="138">
        <f>SUM(I184,I180,I176,I172)</f>
        <v>55614.080000000002</v>
      </c>
      <c r="J185" s="137">
        <f>SUM(J172,J176,J180,J184)</f>
        <v>8417.9602799999993</v>
      </c>
      <c r="K185" s="137">
        <f>SUM(K172,K176,K180,K184)</f>
        <v>55614.152000000002</v>
      </c>
      <c r="L185" s="137">
        <f t="shared" ref="L185:S185" si="165">SUM(L181,L182,L183)</f>
        <v>15484.811590000001</v>
      </c>
      <c r="M185" s="137">
        <f>SUM(M172,M176,M180,M184)</f>
        <v>1.2020000000234177E-2</v>
      </c>
      <c r="N185" s="137">
        <f>SUM(N172,N176,N180,N184)</f>
        <v>0.12800000000152068</v>
      </c>
      <c r="O185" s="137">
        <f t="shared" si="165"/>
        <v>0</v>
      </c>
      <c r="P185" s="137">
        <f t="shared" si="165"/>
        <v>0</v>
      </c>
      <c r="Q185" s="137">
        <f t="shared" si="165"/>
        <v>0</v>
      </c>
      <c r="R185" s="137">
        <f t="shared" si="165"/>
        <v>0</v>
      </c>
      <c r="S185" s="137">
        <f t="shared" si="165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E185+'2013'!E186</f>
        <v>9896.8359999999993</v>
      </c>
      <c r="F186" s="114"/>
      <c r="G186" s="114"/>
      <c r="H186" s="114">
        <f>H185+'2013'!H186</f>
        <v>32964.67</v>
      </c>
      <c r="I186" s="114">
        <f>I185+'2013'!I186</f>
        <v>122265.56200000001</v>
      </c>
      <c r="J186" s="114">
        <f>J185+'2013'!J186</f>
        <v>32964.677880000003</v>
      </c>
      <c r="K186" s="114">
        <f>K185+'2013'!K186</f>
        <v>122265.63800000001</v>
      </c>
      <c r="L186" s="114">
        <f>L185+'2013'!L186</f>
        <v>72121.855179999999</v>
      </c>
      <c r="M186" s="114">
        <f>M185+'2013'!M186</f>
        <v>1.0810000000901709E-2</v>
      </c>
      <c r="N186" s="114">
        <f>N185+'2013'!N186</f>
        <v>0.1270000000004643</v>
      </c>
      <c r="O186" s="114">
        <f>O185+'2013'!O186</f>
        <v>0</v>
      </c>
      <c r="P186" s="114">
        <f>P185+'2013'!P186</f>
        <v>0</v>
      </c>
      <c r="Q186" s="114">
        <f>Q185+'2013'!Q186</f>
        <v>0</v>
      </c>
      <c r="R186" s="114">
        <f>R185+'2013'!R186</f>
        <v>0</v>
      </c>
      <c r="S186" s="114">
        <f>S185+'2013'!S186</f>
        <v>0</v>
      </c>
      <c r="T186" s="116"/>
    </row>
    <row r="187" spans="1:20" ht="12.75" customHeight="1" x14ac:dyDescent="0.2">
      <c r="A187" s="270">
        <v>11</v>
      </c>
      <c r="B187" s="273" t="s">
        <v>34</v>
      </c>
      <c r="C187" s="236" t="s">
        <v>31</v>
      </c>
      <c r="D187" s="118" t="s">
        <v>8</v>
      </c>
      <c r="E187" s="119">
        <v>51.38</v>
      </c>
      <c r="F187" s="122">
        <v>3.33</v>
      </c>
      <c r="G187" s="95">
        <v>22</v>
      </c>
      <c r="H187" s="97">
        <v>171.11</v>
      </c>
      <c r="I187" s="97">
        <v>1130.45</v>
      </c>
      <c r="J187" s="102">
        <f>(E187*F187)</f>
        <v>171.09540000000001</v>
      </c>
      <c r="K187" s="102">
        <f>(E187*G187)</f>
        <v>1130.3600000000001</v>
      </c>
      <c r="L187" s="96">
        <f>SUM(J187,K187)</f>
        <v>1301.4554000000001</v>
      </c>
      <c r="M187" s="103">
        <f>SUM(J187-H187)</f>
        <v>-1.4600000000001501E-2</v>
      </c>
      <c r="N187" s="103">
        <f>SUM(K187-I187)</f>
        <v>-8.9999999999918145E-2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71"/>
      <c r="B188" s="274"/>
      <c r="C188" s="237"/>
      <c r="D188" s="118" t="s">
        <v>9</v>
      </c>
      <c r="E188" s="143">
        <v>37.225999999999999</v>
      </c>
      <c r="F188" s="122">
        <v>3.33</v>
      </c>
      <c r="G188" s="95">
        <v>22</v>
      </c>
      <c r="H188" s="97">
        <v>123.96</v>
      </c>
      <c r="I188" s="97">
        <v>818.97</v>
      </c>
      <c r="J188" s="102">
        <f>(E188*F188)</f>
        <v>123.96258</v>
      </c>
      <c r="K188" s="102">
        <f t="shared" ref="K188:K189" si="166">(E188*G188)</f>
        <v>818.97199999999998</v>
      </c>
      <c r="L188" s="96">
        <f>SUM(J188,K188)</f>
        <v>942.93457999999998</v>
      </c>
      <c r="M188" s="103">
        <f t="shared" ref="M188:M189" si="167">SUM(J188-H188)</f>
        <v>2.5800000000089085E-3</v>
      </c>
      <c r="N188" s="103">
        <f t="shared" ref="N188:N189" si="168">SUM(K188-I188)</f>
        <v>1.9999999999527063E-3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71"/>
      <c r="B189" s="274"/>
      <c r="C189" s="237"/>
      <c r="D189" s="118" t="s">
        <v>10</v>
      </c>
      <c r="E189" s="143">
        <v>43.09</v>
      </c>
      <c r="F189" s="122">
        <v>3.33</v>
      </c>
      <c r="G189" s="95">
        <v>22</v>
      </c>
      <c r="H189" s="97">
        <v>143.49</v>
      </c>
      <c r="I189" s="97">
        <v>947.88</v>
      </c>
      <c r="J189" s="102">
        <f>(E189*F189)</f>
        <v>143.48970000000003</v>
      </c>
      <c r="K189" s="102">
        <f t="shared" si="166"/>
        <v>947.98</v>
      </c>
      <c r="L189" s="96">
        <f>SUM(J189,K189)</f>
        <v>1091.4697000000001</v>
      </c>
      <c r="M189" s="103">
        <f t="shared" si="167"/>
        <v>-2.9999999998153726E-4</v>
      </c>
      <c r="N189" s="103">
        <f t="shared" si="168"/>
        <v>0.10000000000002274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71"/>
      <c r="B190" s="274"/>
      <c r="C190" s="237"/>
      <c r="D190" s="105" t="s">
        <v>52</v>
      </c>
      <c r="E190" s="106">
        <f>SUM(E187,E188,E189)</f>
        <v>131.696</v>
      </c>
      <c r="F190" s="106"/>
      <c r="G190" s="106"/>
      <c r="H190" s="107">
        <f>SUM(H187:H189)</f>
        <v>438.56</v>
      </c>
      <c r="I190" s="107">
        <f>SUM(I187:I189)</f>
        <v>2897.3</v>
      </c>
      <c r="J190" s="106">
        <f t="shared" ref="J190:S190" si="169">SUM(J187,J188,J189)</f>
        <v>438.54768000000007</v>
      </c>
      <c r="K190" s="106">
        <f t="shared" si="169"/>
        <v>2897.3119999999999</v>
      </c>
      <c r="L190" s="106">
        <f t="shared" si="169"/>
        <v>3335.85968</v>
      </c>
      <c r="M190" s="106">
        <f t="shared" si="169"/>
        <v>-1.2319999999974129E-2</v>
      </c>
      <c r="N190" s="106">
        <f t="shared" si="169"/>
        <v>1.2000000000057298E-2</v>
      </c>
      <c r="O190" s="106">
        <f t="shared" si="169"/>
        <v>0</v>
      </c>
      <c r="P190" s="106">
        <f t="shared" si="169"/>
        <v>0</v>
      </c>
      <c r="Q190" s="106">
        <f t="shared" si="169"/>
        <v>0</v>
      </c>
      <c r="R190" s="106">
        <f t="shared" si="169"/>
        <v>0</v>
      </c>
      <c r="S190" s="106">
        <f t="shared" si="169"/>
        <v>0</v>
      </c>
      <c r="T190" s="108"/>
    </row>
    <row r="191" spans="1:20" ht="12.75" customHeight="1" x14ac:dyDescent="0.2">
      <c r="A191" s="271"/>
      <c r="B191" s="274"/>
      <c r="C191" s="237"/>
      <c r="D191" s="118" t="s">
        <v>11</v>
      </c>
      <c r="E191" s="119">
        <v>42.994999999999997</v>
      </c>
      <c r="F191" s="122">
        <v>3.33</v>
      </c>
      <c r="G191" s="95">
        <v>22</v>
      </c>
      <c r="H191" s="97">
        <v>143.16999999999999</v>
      </c>
      <c r="I191" s="97">
        <v>945.89</v>
      </c>
      <c r="J191" s="102">
        <f>(E191*F191)</f>
        <v>143.17335</v>
      </c>
      <c r="K191" s="102">
        <f>(E191*G191)</f>
        <v>945.89</v>
      </c>
      <c r="L191" s="96">
        <f>SUM(J191,K191)</f>
        <v>1089.0633499999999</v>
      </c>
      <c r="M191" s="103">
        <f>SUM(J191-H191)</f>
        <v>3.3500000000117325E-3</v>
      </c>
      <c r="N191" s="103">
        <f>SUM(K191-I191)</f>
        <v>0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71"/>
      <c r="B192" s="274"/>
      <c r="C192" s="237"/>
      <c r="D192" s="118" t="s">
        <v>12</v>
      </c>
      <c r="E192" s="143">
        <v>54.61</v>
      </c>
      <c r="F192" s="122">
        <v>3.33</v>
      </c>
      <c r="G192" s="95">
        <v>22</v>
      </c>
      <c r="H192" s="97">
        <v>181.85</v>
      </c>
      <c r="I192" s="97">
        <v>1201.42</v>
      </c>
      <c r="J192" s="102">
        <f>(E192*F192)</f>
        <v>181.85130000000001</v>
      </c>
      <c r="K192" s="102">
        <f t="shared" ref="K192:K193" si="170">(E192*G192)</f>
        <v>1201.42</v>
      </c>
      <c r="L192" s="96">
        <f>SUM(J192,K192)</f>
        <v>1383.2713000000001</v>
      </c>
      <c r="M192" s="103">
        <f t="shared" ref="M192:M193" si="171">SUM(J192-H192)</f>
        <v>1.3000000000147338E-3</v>
      </c>
      <c r="N192" s="103">
        <f t="shared" ref="N192:N193" si="172">SUM(K192-I192)</f>
        <v>0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71"/>
      <c r="B193" s="275"/>
      <c r="C193" s="237"/>
      <c r="D193" s="118" t="s">
        <v>13</v>
      </c>
      <c r="E193" s="143">
        <v>56.14</v>
      </c>
      <c r="F193" s="122">
        <v>3.33</v>
      </c>
      <c r="G193" s="95">
        <v>22</v>
      </c>
      <c r="H193" s="97">
        <v>186.96</v>
      </c>
      <c r="I193" s="97">
        <v>1235.1400000000001</v>
      </c>
      <c r="J193" s="102">
        <f>(E193*F193)</f>
        <v>186.9462</v>
      </c>
      <c r="K193" s="102">
        <f t="shared" si="170"/>
        <v>1235.08</v>
      </c>
      <c r="L193" s="96">
        <f>SUM(J193,K193)</f>
        <v>1422.0262</v>
      </c>
      <c r="M193" s="103">
        <f t="shared" si="171"/>
        <v>-1.3800000000003365E-2</v>
      </c>
      <c r="N193" s="103">
        <f t="shared" si="172"/>
        <v>-6.0000000000172804E-2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71"/>
      <c r="B194" s="123"/>
      <c r="C194" s="237"/>
      <c r="D194" s="105" t="s">
        <v>53</v>
      </c>
      <c r="E194" s="106">
        <f>SUM(E191,E192,E193)</f>
        <v>153.745</v>
      </c>
      <c r="F194" s="106"/>
      <c r="G194" s="106"/>
      <c r="H194" s="107">
        <f>SUM(H191:H193)</f>
        <v>511.98</v>
      </c>
      <c r="I194" s="107">
        <f>SUM(I191:I193)</f>
        <v>3382.45</v>
      </c>
      <c r="J194" s="106">
        <f t="shared" ref="J194:S194" si="173">SUM(J191,J192,J193)</f>
        <v>511.97085000000004</v>
      </c>
      <c r="K194" s="106">
        <f t="shared" si="173"/>
        <v>3382.39</v>
      </c>
      <c r="L194" s="106">
        <f t="shared" si="173"/>
        <v>3894.36085</v>
      </c>
      <c r="M194" s="106">
        <f t="shared" si="173"/>
        <v>-9.1499999999768988E-3</v>
      </c>
      <c r="N194" s="106">
        <f t="shared" si="173"/>
        <v>-6.0000000000172804E-2</v>
      </c>
      <c r="O194" s="106">
        <f t="shared" si="173"/>
        <v>0</v>
      </c>
      <c r="P194" s="106">
        <f t="shared" si="173"/>
        <v>0</v>
      </c>
      <c r="Q194" s="106">
        <f t="shared" si="173"/>
        <v>0</v>
      </c>
      <c r="R194" s="106">
        <f t="shared" si="173"/>
        <v>0</v>
      </c>
      <c r="S194" s="106">
        <f t="shared" si="173"/>
        <v>0</v>
      </c>
      <c r="T194" s="108"/>
    </row>
    <row r="195" spans="1:20" ht="12.75" customHeight="1" x14ac:dyDescent="0.2">
      <c r="A195" s="271"/>
      <c r="B195" s="273" t="s">
        <v>29</v>
      </c>
      <c r="C195" s="237"/>
      <c r="D195" s="118" t="s">
        <v>14</v>
      </c>
      <c r="E195" s="119">
        <v>61.673000000000002</v>
      </c>
      <c r="F195" s="122">
        <v>3.33</v>
      </c>
      <c r="G195" s="95">
        <v>22</v>
      </c>
      <c r="H195" s="97">
        <v>205.37</v>
      </c>
      <c r="I195" s="97">
        <v>1356.81</v>
      </c>
      <c r="J195" s="102">
        <f>(E195*F195)</f>
        <v>205.37109000000001</v>
      </c>
      <c r="K195" s="102">
        <f>(E195*G195)</f>
        <v>1356.806</v>
      </c>
      <c r="L195" s="96">
        <f>SUM(J195,K195)</f>
        <v>1562.1770900000001</v>
      </c>
      <c r="M195" s="103">
        <f>SUM(J195-H195)</f>
        <v>1.0900000000049204E-3</v>
      </c>
      <c r="N195" s="103">
        <f>SUM(K195-I195)</f>
        <v>-3.9999999999054126E-3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71"/>
      <c r="B196" s="274"/>
      <c r="C196" s="237"/>
      <c r="D196" s="118" t="s">
        <v>15</v>
      </c>
      <c r="E196" s="119">
        <v>67.548000000000002</v>
      </c>
      <c r="F196" s="122">
        <v>3.33</v>
      </c>
      <c r="G196" s="95">
        <v>22</v>
      </c>
      <c r="H196" s="97">
        <v>224.93</v>
      </c>
      <c r="I196" s="97">
        <v>1486.06</v>
      </c>
      <c r="J196" s="102">
        <f>(E196*F196)</f>
        <v>224.93484000000001</v>
      </c>
      <c r="K196" s="102">
        <f t="shared" ref="K196:K197" si="174">(E196*G196)</f>
        <v>1486.056</v>
      </c>
      <c r="L196" s="96">
        <f>SUM(J196,K196)</f>
        <v>1710.9908399999999</v>
      </c>
      <c r="M196" s="103">
        <f t="shared" ref="M196:M197" si="175">SUM(J196-H196)</f>
        <v>4.8400000000015098E-3</v>
      </c>
      <c r="N196" s="103">
        <f t="shared" ref="N196:N197" si="176">SUM(K196-I196)</f>
        <v>-3.9999999999054126E-3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71"/>
      <c r="B197" s="274"/>
      <c r="C197" s="237"/>
      <c r="D197" s="118" t="s">
        <v>16</v>
      </c>
      <c r="E197" s="143">
        <v>68.831999999999994</v>
      </c>
      <c r="F197" s="122">
        <v>3.33</v>
      </c>
      <c r="G197" s="95">
        <v>22</v>
      </c>
      <c r="H197" s="97">
        <v>229.21</v>
      </c>
      <c r="I197" s="97">
        <v>1514.3</v>
      </c>
      <c r="J197" s="102">
        <f>(E197*F197)</f>
        <v>229.21055999999999</v>
      </c>
      <c r="K197" s="102">
        <f t="shared" si="174"/>
        <v>1514.3039999999999</v>
      </c>
      <c r="L197" s="96">
        <f>SUM(J197,K197)</f>
        <v>1743.5145599999998</v>
      </c>
      <c r="M197" s="103">
        <f t="shared" si="175"/>
        <v>5.5999999997879968E-4</v>
      </c>
      <c r="N197" s="103">
        <f t="shared" si="176"/>
        <v>3.9999999999054126E-3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71"/>
      <c r="B198" s="274"/>
      <c r="C198" s="237"/>
      <c r="D198" s="105" t="s">
        <v>54</v>
      </c>
      <c r="E198" s="144">
        <f>SUM(E195,E196,E197)</f>
        <v>198.053</v>
      </c>
      <c r="F198" s="106"/>
      <c r="G198" s="106"/>
      <c r="H198" s="107">
        <f>SUM(H195:H197)</f>
        <v>659.51</v>
      </c>
      <c r="I198" s="107">
        <f>SUM(I195:I197)</f>
        <v>4357.17</v>
      </c>
      <c r="J198" s="106">
        <f t="shared" ref="J198:S198" si="177">SUM(J195,J196,J197)</f>
        <v>659.51648999999998</v>
      </c>
      <c r="K198" s="106">
        <f t="shared" si="177"/>
        <v>4357.1660000000002</v>
      </c>
      <c r="L198" s="106">
        <f t="shared" si="177"/>
        <v>5016.6824900000001</v>
      </c>
      <c r="M198" s="106">
        <f t="shared" si="177"/>
        <v>6.4899999999852298E-3</v>
      </c>
      <c r="N198" s="106">
        <f t="shared" si="177"/>
        <v>-3.9999999999054126E-3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>
        <f t="shared" si="177"/>
        <v>0</v>
      </c>
      <c r="S198" s="106">
        <f t="shared" si="177"/>
        <v>0</v>
      </c>
      <c r="T198" s="108"/>
    </row>
    <row r="199" spans="1:20" ht="12.75" customHeight="1" x14ac:dyDescent="0.2">
      <c r="A199" s="271"/>
      <c r="B199" s="274"/>
      <c r="C199" s="237"/>
      <c r="D199" s="118" t="s">
        <v>17</v>
      </c>
      <c r="E199" s="119">
        <v>70.007999999999996</v>
      </c>
      <c r="F199" s="122">
        <v>3.33</v>
      </c>
      <c r="G199" s="95">
        <v>22</v>
      </c>
      <c r="H199" s="97">
        <v>233.13</v>
      </c>
      <c r="I199" s="97">
        <v>1540.18</v>
      </c>
      <c r="J199" s="102">
        <f>(E199*F199)</f>
        <v>233.12663999999998</v>
      </c>
      <c r="K199" s="102">
        <f>(E199*G199)</f>
        <v>1540.1759999999999</v>
      </c>
      <c r="L199" s="96">
        <f>SUM(J199,K199)</f>
        <v>1773.3026399999999</v>
      </c>
      <c r="M199" s="103">
        <f>SUM(J199-H199)</f>
        <v>-3.3600000000149066E-3</v>
      </c>
      <c r="N199" s="103">
        <f>SUM(K199-I199)</f>
        <v>-4.0000000001327862E-3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71"/>
      <c r="B200" s="274"/>
      <c r="C200" s="237"/>
      <c r="D200" s="118" t="s">
        <v>18</v>
      </c>
      <c r="E200" s="119">
        <v>51.692</v>
      </c>
      <c r="F200" s="122">
        <v>3.33</v>
      </c>
      <c r="G200" s="95">
        <v>22</v>
      </c>
      <c r="H200" s="97">
        <v>172.13</v>
      </c>
      <c r="I200" s="97">
        <v>1137.22</v>
      </c>
      <c r="J200" s="102">
        <f>(E200*F200)</f>
        <v>172.13436000000002</v>
      </c>
      <c r="K200" s="102">
        <f t="shared" ref="K200:K201" si="178">(E200*G200)</f>
        <v>1137.2239999999999</v>
      </c>
      <c r="L200" s="96">
        <f>SUM(J200,K200)</f>
        <v>1309.3583599999999</v>
      </c>
      <c r="M200" s="103">
        <f t="shared" ref="M200:M201" si="179">SUM(J200-H200)</f>
        <v>4.3600000000196815E-3</v>
      </c>
      <c r="N200" s="103">
        <f t="shared" ref="N200:N201" si="180">SUM(K200-I200)</f>
        <v>3.9999999999054126E-3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72"/>
      <c r="B201" s="275"/>
      <c r="C201" s="238"/>
      <c r="D201" s="118" t="s">
        <v>19</v>
      </c>
      <c r="E201" s="120">
        <v>45.996000000000002</v>
      </c>
      <c r="F201" s="122">
        <v>3.33</v>
      </c>
      <c r="G201" s="95">
        <v>22</v>
      </c>
      <c r="H201" s="97">
        <v>153.16999999999999</v>
      </c>
      <c r="I201" s="97">
        <v>1011.91</v>
      </c>
      <c r="J201" s="102">
        <f>(E201*F201)</f>
        <v>153.16668000000001</v>
      </c>
      <c r="K201" s="102">
        <f t="shared" si="178"/>
        <v>1011.912</v>
      </c>
      <c r="L201" s="96">
        <f>SUM(J201,K201)</f>
        <v>1165.0786800000001</v>
      </c>
      <c r="M201" s="103">
        <f t="shared" si="179"/>
        <v>-3.3199999999737884E-3</v>
      </c>
      <c r="N201" s="103">
        <f t="shared" si="180"/>
        <v>2.0000000000663931E-3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167.696</v>
      </c>
      <c r="F202" s="106"/>
      <c r="G202" s="106"/>
      <c r="H202" s="107">
        <f>SUM(H199:H201)</f>
        <v>558.42999999999995</v>
      </c>
      <c r="I202" s="107">
        <f>SUM(I199:I201)</f>
        <v>3689.31</v>
      </c>
      <c r="J202" s="106">
        <f t="shared" ref="J202:S202" si="181">SUM(J199,J200,J201)</f>
        <v>558.42768000000001</v>
      </c>
      <c r="K202" s="106">
        <f t="shared" si="181"/>
        <v>3689.3119999999999</v>
      </c>
      <c r="L202" s="106">
        <f t="shared" si="181"/>
        <v>4247.7396800000006</v>
      </c>
      <c r="M202" s="106">
        <f t="shared" si="181"/>
        <v>-2.3199999999690135E-3</v>
      </c>
      <c r="N202" s="106">
        <f t="shared" si="181"/>
        <v>1.9999999998390194E-3</v>
      </c>
      <c r="O202" s="106">
        <f t="shared" si="181"/>
        <v>0</v>
      </c>
      <c r="P202" s="106">
        <f t="shared" si="181"/>
        <v>0</v>
      </c>
      <c r="Q202" s="106">
        <f t="shared" si="181"/>
        <v>0</v>
      </c>
      <c r="R202" s="106">
        <f t="shared" si="181"/>
        <v>0</v>
      </c>
      <c r="S202" s="106">
        <f t="shared" si="181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651.19000000000005</v>
      </c>
      <c r="F203" s="137"/>
      <c r="G203" s="137"/>
      <c r="H203" s="138">
        <f>SUM(H202,H198,H194,H190)</f>
        <v>2168.48</v>
      </c>
      <c r="I203" s="138">
        <f>SUM(I202,I198,I194,I190)</f>
        <v>14326.23</v>
      </c>
      <c r="J203" s="137">
        <f t="shared" ref="J203:S203" si="182">SUM(J190+J194+J198+J202)</f>
        <v>2168.4627</v>
      </c>
      <c r="K203" s="137">
        <f t="shared" si="182"/>
        <v>14326.179999999998</v>
      </c>
      <c r="L203" s="137">
        <f t="shared" si="182"/>
        <v>16494.642700000004</v>
      </c>
      <c r="M203" s="137">
        <f>SUM(M202,M198,M194,M190)</f>
        <v>-1.7299999999934812E-2</v>
      </c>
      <c r="N203" s="137">
        <f>SUM(N190,N194,N198,N202)</f>
        <v>-5.0000000000181899E-2</v>
      </c>
      <c r="O203" s="137">
        <f t="shared" si="182"/>
        <v>0</v>
      </c>
      <c r="P203" s="137">
        <f t="shared" si="182"/>
        <v>0</v>
      </c>
      <c r="Q203" s="137">
        <f t="shared" si="182"/>
        <v>0</v>
      </c>
      <c r="R203" s="137">
        <f t="shared" si="182"/>
        <v>0</v>
      </c>
      <c r="S203" s="137">
        <f t="shared" si="182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E203+'2013'!E204</f>
        <v>1350.0930000000001</v>
      </c>
      <c r="F204" s="114"/>
      <c r="G204" s="114"/>
      <c r="H204" s="114">
        <f>H203+'2013'!H204</f>
        <v>4496.8</v>
      </c>
      <c r="I204" s="114">
        <f>I203+'2013'!I204</f>
        <v>21025.697999999997</v>
      </c>
      <c r="J204" s="114">
        <f>J203+'2013'!J204</f>
        <v>4496.8014899999998</v>
      </c>
      <c r="K204" s="114">
        <f>K203+'2013'!K204</f>
        <v>20810.070999999996</v>
      </c>
      <c r="L204" s="114">
        <f>L203+'2013'!L204</f>
        <v>25306.872490000002</v>
      </c>
      <c r="M204" s="114">
        <f>M203+'2013'!M204</f>
        <v>1.4900000001496494E-3</v>
      </c>
      <c r="N204" s="114">
        <f>N203+'2013'!N204</f>
        <v>-215.62700000000007</v>
      </c>
      <c r="O204" s="114">
        <f>O203+'2013'!O204</f>
        <v>0</v>
      </c>
      <c r="P204" s="114">
        <f>P203+'2013'!P204</f>
        <v>0</v>
      </c>
      <c r="Q204" s="114">
        <f>Q203+'2013'!Q204</f>
        <v>0</v>
      </c>
      <c r="R204" s="114">
        <f>R203+'2013'!R204</f>
        <v>0</v>
      </c>
      <c r="S204" s="114">
        <f>S203+'2013'!S204</f>
        <v>0</v>
      </c>
      <c r="T204" s="116"/>
    </row>
    <row r="205" spans="1:20" ht="12.75" customHeight="1" x14ac:dyDescent="0.2">
      <c r="A205" s="256">
        <v>12</v>
      </c>
      <c r="B205" s="273" t="s">
        <v>35</v>
      </c>
      <c r="C205" s="236" t="s">
        <v>28</v>
      </c>
      <c r="D205" s="118" t="s">
        <v>8</v>
      </c>
      <c r="E205" s="119">
        <v>24.222000000000001</v>
      </c>
      <c r="F205" s="122">
        <v>3.33</v>
      </c>
      <c r="G205" s="95">
        <v>22</v>
      </c>
      <c r="H205" s="97">
        <v>80.66</v>
      </c>
      <c r="I205" s="97">
        <v>532.88</v>
      </c>
      <c r="J205" s="102">
        <f>(E205*F205)</f>
        <v>80.659260000000003</v>
      </c>
      <c r="K205" s="102">
        <f>(E205*G205)</f>
        <v>532.88400000000001</v>
      </c>
      <c r="L205" s="96">
        <f>SUM(J205,K205)</f>
        <v>613.54326000000003</v>
      </c>
      <c r="M205" s="103">
        <f>SUM(J205-H205)</f>
        <v>-7.3999999999330157E-4</v>
      </c>
      <c r="N205" s="103">
        <f>SUM(K205-I205)</f>
        <v>4.0000000000190994E-3</v>
      </c>
      <c r="O205" s="102"/>
      <c r="P205" s="102"/>
      <c r="Q205" s="103"/>
      <c r="R205" s="103"/>
      <c r="S205" s="103"/>
      <c r="T205" s="104"/>
    </row>
    <row r="206" spans="1:20" x14ac:dyDescent="0.2">
      <c r="A206" s="257"/>
      <c r="B206" s="274"/>
      <c r="C206" s="237"/>
      <c r="D206" s="118" t="s">
        <v>9</v>
      </c>
      <c r="E206" s="120">
        <v>19.84</v>
      </c>
      <c r="F206" s="122">
        <v>3.33</v>
      </c>
      <c r="G206" s="95">
        <v>22</v>
      </c>
      <c r="H206" s="97">
        <v>66.069999999999993</v>
      </c>
      <c r="I206" s="97">
        <v>436.49</v>
      </c>
      <c r="J206" s="102">
        <f>(E206*F206)</f>
        <v>66.0672</v>
      </c>
      <c r="K206" s="102">
        <f t="shared" ref="K206:K207" si="183">(E206*G206)</f>
        <v>436.48</v>
      </c>
      <c r="L206" s="96">
        <f>SUM(J206,K206)</f>
        <v>502.54720000000003</v>
      </c>
      <c r="M206" s="103">
        <f t="shared" ref="M206:M207" si="184">SUM(J206-H206)</f>
        <v>-2.7999999999934744E-3</v>
      </c>
      <c r="N206" s="103">
        <f t="shared" ref="N206:N207" si="185">SUM(K206-I206)</f>
        <v>-9.9999999999909051E-3</v>
      </c>
      <c r="O206" s="102"/>
      <c r="P206" s="102"/>
      <c r="Q206" s="103"/>
      <c r="R206" s="103"/>
      <c r="S206" s="103"/>
      <c r="T206" s="104"/>
    </row>
    <row r="207" spans="1:20" x14ac:dyDescent="0.2">
      <c r="A207" s="257"/>
      <c r="B207" s="274"/>
      <c r="C207" s="237"/>
      <c r="D207" s="118" t="s">
        <v>10</v>
      </c>
      <c r="E207" s="143">
        <v>32.008000000000003</v>
      </c>
      <c r="F207" s="122">
        <v>3.33</v>
      </c>
      <c r="G207" s="95">
        <v>22</v>
      </c>
      <c r="H207" s="97">
        <v>106.59</v>
      </c>
      <c r="I207" s="97">
        <v>704.18</v>
      </c>
      <c r="J207" s="102">
        <f>(E207*F207)</f>
        <v>106.58664000000002</v>
      </c>
      <c r="K207" s="102">
        <f t="shared" si="183"/>
        <v>704.17600000000004</v>
      </c>
      <c r="L207" s="96">
        <f>SUM(J207,K207)</f>
        <v>810.76264000000003</v>
      </c>
      <c r="M207" s="103">
        <f t="shared" si="184"/>
        <v>-3.3599999999864849E-3</v>
      </c>
      <c r="N207" s="103">
        <f t="shared" si="185"/>
        <v>-3.9999999999054126E-3</v>
      </c>
      <c r="O207" s="102"/>
      <c r="P207" s="102"/>
      <c r="Q207" s="103"/>
      <c r="R207" s="103"/>
      <c r="S207" s="103"/>
      <c r="T207" s="104"/>
    </row>
    <row r="208" spans="1:20" ht="24" x14ac:dyDescent="0.2">
      <c r="A208" s="257"/>
      <c r="B208" s="274"/>
      <c r="C208" s="237"/>
      <c r="D208" s="105" t="s">
        <v>52</v>
      </c>
      <c r="E208" s="106">
        <f>SUM(E205,E206,E207)</f>
        <v>76.069999999999993</v>
      </c>
      <c r="F208" s="106"/>
      <c r="G208" s="106"/>
      <c r="H208" s="107">
        <f>SUM(H205:H207)</f>
        <v>253.32</v>
      </c>
      <c r="I208" s="107">
        <f>SUM(I205:I207)</f>
        <v>1673.55</v>
      </c>
      <c r="J208" s="106">
        <f t="shared" ref="J208:S208" si="186">SUM(J205,J206,J207)</f>
        <v>253.31310000000002</v>
      </c>
      <c r="K208" s="106">
        <f t="shared" si="186"/>
        <v>1673.54</v>
      </c>
      <c r="L208" s="106">
        <f t="shared" si="186"/>
        <v>1926.8531000000003</v>
      </c>
      <c r="M208" s="106">
        <f t="shared" si="186"/>
        <v>-6.8999999999732609E-3</v>
      </c>
      <c r="N208" s="106">
        <f t="shared" si="186"/>
        <v>-9.9999999998772182E-3</v>
      </c>
      <c r="O208" s="106">
        <f t="shared" si="186"/>
        <v>0</v>
      </c>
      <c r="P208" s="106">
        <f t="shared" si="186"/>
        <v>0</v>
      </c>
      <c r="Q208" s="106">
        <f t="shared" si="186"/>
        <v>0</v>
      </c>
      <c r="R208" s="106">
        <f t="shared" si="186"/>
        <v>0</v>
      </c>
      <c r="S208" s="106">
        <f t="shared" si="186"/>
        <v>0</v>
      </c>
      <c r="T208" s="108"/>
    </row>
    <row r="209" spans="1:20" x14ac:dyDescent="0.2">
      <c r="A209" s="257"/>
      <c r="B209" s="274"/>
      <c r="C209" s="237"/>
      <c r="D209" s="118" t="s">
        <v>11</v>
      </c>
      <c r="E209" s="119">
        <v>38.408000000000001</v>
      </c>
      <c r="F209" s="122">
        <v>3.33</v>
      </c>
      <c r="G209" s="95">
        <v>22</v>
      </c>
      <c r="H209" s="97">
        <v>127.9</v>
      </c>
      <c r="I209" s="97">
        <v>844.98</v>
      </c>
      <c r="J209" s="102">
        <f>(E209*F209)</f>
        <v>127.89864</v>
      </c>
      <c r="K209" s="102">
        <f>(E209*G209)</f>
        <v>844.976</v>
      </c>
      <c r="L209" s="96">
        <f>SUM(J209,K209)</f>
        <v>972.87464</v>
      </c>
      <c r="M209" s="103">
        <f>SUM(J209-H209)</f>
        <v>-1.3600000000053569E-3</v>
      </c>
      <c r="N209" s="103">
        <f>SUM(K209-I209)</f>
        <v>-4.0000000000190994E-3</v>
      </c>
      <c r="O209" s="102"/>
      <c r="P209" s="102"/>
      <c r="Q209" s="103"/>
      <c r="R209" s="103"/>
      <c r="S209" s="103"/>
      <c r="T209" s="104"/>
    </row>
    <row r="210" spans="1:20" x14ac:dyDescent="0.2">
      <c r="A210" s="257"/>
      <c r="B210" s="274"/>
      <c r="C210" s="237"/>
      <c r="D210" s="118" t="s">
        <v>12</v>
      </c>
      <c r="E210" s="119">
        <v>23.35</v>
      </c>
      <c r="F210" s="122">
        <v>3.33</v>
      </c>
      <c r="G210" s="95">
        <v>22</v>
      </c>
      <c r="H210" s="97">
        <v>77.760000000000005</v>
      </c>
      <c r="I210" s="97">
        <v>513.70000000000005</v>
      </c>
      <c r="J210" s="102">
        <f>(E210*F210)</f>
        <v>77.755500000000012</v>
      </c>
      <c r="K210" s="102">
        <f t="shared" ref="K210:K211" si="187">(E210*G210)</f>
        <v>513.70000000000005</v>
      </c>
      <c r="L210" s="96">
        <f>SUM(J210,K210)</f>
        <v>591.45550000000003</v>
      </c>
      <c r="M210" s="103">
        <f t="shared" ref="M210:M211" si="188">SUM(J210-H210)</f>
        <v>-4.4999999999930651E-3</v>
      </c>
      <c r="N210" s="103">
        <f t="shared" ref="N210:N211" si="189">SUM(K210-I210)</f>
        <v>0</v>
      </c>
      <c r="O210" s="102"/>
      <c r="P210" s="102"/>
      <c r="Q210" s="103"/>
      <c r="R210" s="103"/>
      <c r="S210" s="103"/>
      <c r="T210" s="104"/>
    </row>
    <row r="211" spans="1:20" x14ac:dyDescent="0.2">
      <c r="A211" s="257"/>
      <c r="B211" s="275"/>
      <c r="C211" s="237"/>
      <c r="D211" s="118" t="s">
        <v>13</v>
      </c>
      <c r="E211" s="119">
        <v>37.68</v>
      </c>
      <c r="F211" s="122">
        <v>3.33</v>
      </c>
      <c r="G211" s="95">
        <v>22</v>
      </c>
      <c r="H211" s="97">
        <v>125.48</v>
      </c>
      <c r="I211" s="97">
        <v>829.02</v>
      </c>
      <c r="J211" s="102">
        <f>(E211*F211)</f>
        <v>125.4744</v>
      </c>
      <c r="K211" s="102">
        <f t="shared" si="187"/>
        <v>828.96</v>
      </c>
      <c r="L211" s="96">
        <f>SUM(J211,K211)</f>
        <v>954.4344000000001</v>
      </c>
      <c r="M211" s="103">
        <f t="shared" si="188"/>
        <v>-5.6000000000011596E-3</v>
      </c>
      <c r="N211" s="103">
        <f t="shared" si="189"/>
        <v>-5.999999999994543E-2</v>
      </c>
      <c r="O211" s="102"/>
      <c r="P211" s="102"/>
      <c r="Q211" s="103"/>
      <c r="R211" s="103"/>
      <c r="S211" s="103"/>
      <c r="T211" s="104"/>
    </row>
    <row r="212" spans="1:20" ht="24" x14ac:dyDescent="0.2">
      <c r="A212" s="257"/>
      <c r="B212" s="123"/>
      <c r="C212" s="237"/>
      <c r="D212" s="105" t="s">
        <v>53</v>
      </c>
      <c r="E212" s="106">
        <f>SUM(E209,E210,E211)</f>
        <v>99.438000000000002</v>
      </c>
      <c r="F212" s="106"/>
      <c r="G212" s="106"/>
      <c r="H212" s="107">
        <f>SUM(H209:H211)</f>
        <v>331.14000000000004</v>
      </c>
      <c r="I212" s="107">
        <f>SUM(I209:I211)</f>
        <v>2187.6999999999998</v>
      </c>
      <c r="J212" s="106">
        <f t="shared" ref="J212:S212" si="190">SUM(J209,J210,J211)</f>
        <v>331.12854000000004</v>
      </c>
      <c r="K212" s="106">
        <f t="shared" si="190"/>
        <v>2187.636</v>
      </c>
      <c r="L212" s="106">
        <f t="shared" si="190"/>
        <v>2518.7645400000001</v>
      </c>
      <c r="M212" s="106">
        <f t="shared" si="190"/>
        <v>-1.1459999999999582E-2</v>
      </c>
      <c r="N212" s="106">
        <f t="shared" si="190"/>
        <v>-6.399999999996453E-2</v>
      </c>
      <c r="O212" s="106">
        <f t="shared" si="190"/>
        <v>0</v>
      </c>
      <c r="P212" s="106">
        <f t="shared" si="190"/>
        <v>0</v>
      </c>
      <c r="Q212" s="106">
        <f t="shared" si="190"/>
        <v>0</v>
      </c>
      <c r="R212" s="106">
        <f t="shared" si="190"/>
        <v>0</v>
      </c>
      <c r="S212" s="106">
        <f t="shared" si="190"/>
        <v>0</v>
      </c>
      <c r="T212" s="108"/>
    </row>
    <row r="213" spans="1:20" ht="12.75" customHeight="1" x14ac:dyDescent="0.2">
      <c r="A213" s="257"/>
      <c r="B213" s="273" t="s">
        <v>29</v>
      </c>
      <c r="C213" s="237"/>
      <c r="D213" s="118" t="s">
        <v>14</v>
      </c>
      <c r="E213" s="119">
        <v>41.247999999999998</v>
      </c>
      <c r="F213" s="122">
        <v>3.33</v>
      </c>
      <c r="G213" s="95">
        <v>22</v>
      </c>
      <c r="H213" s="97">
        <v>137.36000000000001</v>
      </c>
      <c r="I213" s="97">
        <v>907.46</v>
      </c>
      <c r="J213" s="102">
        <f>(E213*F213)</f>
        <v>137.35584</v>
      </c>
      <c r="K213" s="102">
        <f>(E213*G213)</f>
        <v>907.4559999999999</v>
      </c>
      <c r="L213" s="96">
        <f>SUM(J213,K213)</f>
        <v>1044.8118399999998</v>
      </c>
      <c r="M213" s="103">
        <f>SUM(J213-H213)</f>
        <v>-4.1600000000130422E-3</v>
      </c>
      <c r="N213" s="103">
        <f>SUM(K213-I213)</f>
        <v>-4.0000000001327862E-3</v>
      </c>
      <c r="O213" s="102"/>
      <c r="P213" s="102"/>
      <c r="Q213" s="103"/>
      <c r="R213" s="103"/>
      <c r="S213" s="103"/>
      <c r="T213" s="104"/>
    </row>
    <row r="214" spans="1:20" x14ac:dyDescent="0.2">
      <c r="A214" s="257"/>
      <c r="B214" s="274"/>
      <c r="C214" s="237"/>
      <c r="D214" s="118" t="s">
        <v>15</v>
      </c>
      <c r="E214" s="119">
        <v>36.304000000000002</v>
      </c>
      <c r="F214" s="122">
        <v>3.33</v>
      </c>
      <c r="G214" s="95">
        <v>22</v>
      </c>
      <c r="H214" s="97">
        <v>120.89</v>
      </c>
      <c r="I214" s="97">
        <v>798.69</v>
      </c>
      <c r="J214" s="102">
        <f>(E214*F214)</f>
        <v>120.89232000000001</v>
      </c>
      <c r="K214" s="102">
        <f t="shared" ref="K214:K215" si="191">(E214*G214)</f>
        <v>798.6880000000001</v>
      </c>
      <c r="L214" s="96">
        <f>SUM(J214,K214)</f>
        <v>919.58032000000014</v>
      </c>
      <c r="M214" s="103">
        <f t="shared" ref="M214:M215" si="192">SUM(J214-H214)</f>
        <v>2.3200000000116461E-3</v>
      </c>
      <c r="N214" s="103">
        <f t="shared" ref="N214:N215" si="193">SUM(K214-I214)</f>
        <v>-1.9999999999527063E-3</v>
      </c>
      <c r="O214" s="102"/>
      <c r="P214" s="102"/>
      <c r="Q214" s="103"/>
      <c r="R214" s="103"/>
      <c r="S214" s="103"/>
      <c r="T214" s="104"/>
    </row>
    <row r="215" spans="1:20" x14ac:dyDescent="0.2">
      <c r="A215" s="257"/>
      <c r="B215" s="274"/>
      <c r="C215" s="237"/>
      <c r="D215" s="118" t="s">
        <v>16</v>
      </c>
      <c r="E215" s="143">
        <v>46.728000000000002</v>
      </c>
      <c r="F215" s="122">
        <v>3.33</v>
      </c>
      <c r="G215" s="95">
        <v>22</v>
      </c>
      <c r="H215" s="97">
        <v>155.6</v>
      </c>
      <c r="I215" s="97">
        <v>1028.02</v>
      </c>
      <c r="J215" s="102">
        <f>(E215*F215)</f>
        <v>155.60424</v>
      </c>
      <c r="K215" s="102">
        <f t="shared" si="191"/>
        <v>1028.0160000000001</v>
      </c>
      <c r="L215" s="96">
        <f>SUM(J215,K215)</f>
        <v>1183.6202400000002</v>
      </c>
      <c r="M215" s="103">
        <f t="shared" si="192"/>
        <v>4.2400000000100135E-3</v>
      </c>
      <c r="N215" s="103">
        <f t="shared" si="193"/>
        <v>-3.9999999999054126E-3</v>
      </c>
      <c r="O215" s="102"/>
      <c r="P215" s="102"/>
      <c r="Q215" s="103"/>
      <c r="R215" s="103"/>
      <c r="S215" s="103"/>
      <c r="T215" s="104"/>
    </row>
    <row r="216" spans="1:20" ht="24" x14ac:dyDescent="0.2">
      <c r="A216" s="257"/>
      <c r="B216" s="274"/>
      <c r="C216" s="237"/>
      <c r="D216" s="105" t="s">
        <v>54</v>
      </c>
      <c r="E216" s="106">
        <f>SUM(E213,E214,E215)</f>
        <v>124.28</v>
      </c>
      <c r="F216" s="106"/>
      <c r="G216" s="106"/>
      <c r="H216" s="107">
        <f>SUM(H213:H215)</f>
        <v>413.85</v>
      </c>
      <c r="I216" s="107">
        <f>SUM(I213:I215)</f>
        <v>2734.17</v>
      </c>
      <c r="J216" s="106">
        <f t="shared" ref="J216:S216" si="194">SUM(J213,J214,J215)</f>
        <v>413.85239999999999</v>
      </c>
      <c r="K216" s="106">
        <f t="shared" si="194"/>
        <v>2734.16</v>
      </c>
      <c r="L216" s="106">
        <f t="shared" si="194"/>
        <v>3148.0124000000001</v>
      </c>
      <c r="M216" s="106">
        <f t="shared" si="194"/>
        <v>2.4000000000086175E-3</v>
      </c>
      <c r="N216" s="106">
        <f t="shared" si="194"/>
        <v>-9.9999999999909051E-3</v>
      </c>
      <c r="O216" s="106">
        <f t="shared" si="194"/>
        <v>0</v>
      </c>
      <c r="P216" s="106">
        <f t="shared" si="194"/>
        <v>0</v>
      </c>
      <c r="Q216" s="106">
        <f t="shared" si="194"/>
        <v>0</v>
      </c>
      <c r="R216" s="106">
        <f t="shared" si="194"/>
        <v>0</v>
      </c>
      <c r="S216" s="106">
        <f t="shared" si="194"/>
        <v>0</v>
      </c>
      <c r="T216" s="108"/>
    </row>
    <row r="217" spans="1:20" x14ac:dyDescent="0.2">
      <c r="A217" s="257"/>
      <c r="B217" s="274"/>
      <c r="C217" s="237"/>
      <c r="D217" s="118" t="s">
        <v>17</v>
      </c>
      <c r="E217" s="119">
        <v>43.155000000000001</v>
      </c>
      <c r="F217" s="122">
        <v>3.33</v>
      </c>
      <c r="G217" s="95">
        <v>22</v>
      </c>
      <c r="H217" s="97">
        <v>143.71</v>
      </c>
      <c r="I217" s="97">
        <v>949.41</v>
      </c>
      <c r="J217" s="102">
        <f>(E217*F217)</f>
        <v>143.70615000000001</v>
      </c>
      <c r="K217" s="102">
        <f>(E217*G217)</f>
        <v>949.41000000000008</v>
      </c>
      <c r="L217" s="96">
        <f>SUM(J217,K217)</f>
        <v>1093.1161500000001</v>
      </c>
      <c r="M217" s="103">
        <f>SUM(J217-H217)</f>
        <v>-3.8499999999999091E-3</v>
      </c>
      <c r="N217" s="103">
        <f>SUM(K217-I217)</f>
        <v>1.1368683772161603E-13</v>
      </c>
      <c r="O217" s="102"/>
      <c r="P217" s="102"/>
      <c r="Q217" s="103"/>
      <c r="R217" s="103"/>
      <c r="S217" s="103"/>
      <c r="T217" s="104"/>
    </row>
    <row r="218" spans="1:20" x14ac:dyDescent="0.2">
      <c r="A218" s="257"/>
      <c r="B218" s="274"/>
      <c r="C218" s="237"/>
      <c r="D218" s="118" t="s">
        <v>18</v>
      </c>
      <c r="E218" s="119">
        <v>47.811</v>
      </c>
      <c r="F218" s="122">
        <v>3.33</v>
      </c>
      <c r="G218" s="95">
        <v>22</v>
      </c>
      <c r="H218" s="97">
        <v>159.21</v>
      </c>
      <c r="I218" s="97">
        <v>1051.8399999999999</v>
      </c>
      <c r="J218" s="102">
        <f>(E218*F218)</f>
        <v>159.21063000000001</v>
      </c>
      <c r="K218" s="102">
        <f t="shared" ref="K218:K219" si="195">(E218*G218)</f>
        <v>1051.8420000000001</v>
      </c>
      <c r="L218" s="96">
        <f>SUM(J218,K218)</f>
        <v>1211.0526300000001</v>
      </c>
      <c r="M218" s="103">
        <f t="shared" ref="M218:M219" si="196">SUM(J218-H218)</f>
        <v>6.3000000000101863E-4</v>
      </c>
      <c r="N218" s="103">
        <f t="shared" ref="N218:N219" si="197">SUM(K218-I218)</f>
        <v>2.00000000018008E-3</v>
      </c>
      <c r="O218" s="102"/>
      <c r="P218" s="102"/>
      <c r="Q218" s="103"/>
      <c r="R218" s="103"/>
      <c r="S218" s="103"/>
      <c r="T218" s="104"/>
    </row>
    <row r="219" spans="1:20" x14ac:dyDescent="0.2">
      <c r="A219" s="258"/>
      <c r="B219" s="275"/>
      <c r="C219" s="238"/>
      <c r="D219" s="118" t="s">
        <v>19</v>
      </c>
      <c r="E219" s="143">
        <v>52.445999999999998</v>
      </c>
      <c r="F219" s="122">
        <v>3.33</v>
      </c>
      <c r="G219" s="95">
        <v>22</v>
      </c>
      <c r="H219" s="97">
        <v>174.65</v>
      </c>
      <c r="I219" s="97">
        <v>1153.81</v>
      </c>
      <c r="J219" s="102">
        <f>(E219*F219)</f>
        <v>174.64518000000001</v>
      </c>
      <c r="K219" s="102">
        <f t="shared" si="195"/>
        <v>1153.8119999999999</v>
      </c>
      <c r="L219" s="96">
        <f>SUM(J219,K219)</f>
        <v>1328.4571799999999</v>
      </c>
      <c r="M219" s="103">
        <f t="shared" si="196"/>
        <v>-4.8199999999951615E-3</v>
      </c>
      <c r="N219" s="103">
        <f t="shared" si="197"/>
        <v>1.9999999999527063E-3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143.41200000000001</v>
      </c>
      <c r="F220" s="106"/>
      <c r="G220" s="106"/>
      <c r="H220" s="107">
        <f>SUM(H217:H219)</f>
        <v>477.57000000000005</v>
      </c>
      <c r="I220" s="107">
        <f>SUM(I217:I219)</f>
        <v>3155.06</v>
      </c>
      <c r="J220" s="106">
        <f t="shared" ref="J220:S220" si="198">SUM(J217,J218,J219)</f>
        <v>477.56196</v>
      </c>
      <c r="K220" s="106">
        <f t="shared" si="198"/>
        <v>3155.0640000000003</v>
      </c>
      <c r="L220" s="106">
        <f t="shared" si="198"/>
        <v>3632.6259599999998</v>
      </c>
      <c r="M220" s="106">
        <f t="shared" si="198"/>
        <v>-8.0399999999940519E-3</v>
      </c>
      <c r="N220" s="106">
        <f t="shared" si="198"/>
        <v>4.0000000002464731E-3</v>
      </c>
      <c r="O220" s="106">
        <f t="shared" si="198"/>
        <v>0</v>
      </c>
      <c r="P220" s="106">
        <f t="shared" si="198"/>
        <v>0</v>
      </c>
      <c r="Q220" s="106">
        <f t="shared" si="198"/>
        <v>0</v>
      </c>
      <c r="R220" s="106">
        <f t="shared" si="198"/>
        <v>0</v>
      </c>
      <c r="S220" s="106">
        <f t="shared" si="198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SUM(E208,E212,E216,E220)</f>
        <v>443.20000000000005</v>
      </c>
      <c r="F221" s="137"/>
      <c r="G221" s="137"/>
      <c r="H221" s="138">
        <f>SUM(H208,H212,H216,H220)</f>
        <v>1475.88</v>
      </c>
      <c r="I221" s="138">
        <f>SUM(I208,I212,I216,I220)</f>
        <v>9750.48</v>
      </c>
      <c r="J221" s="137">
        <f>SUM(J208,J212,J216,J220)</f>
        <v>1475.856</v>
      </c>
      <c r="K221" s="137">
        <f>SUM(K208,K212,K216,K220)</f>
        <v>9750.4</v>
      </c>
      <c r="L221" s="137">
        <f>SUM(L208,L212,L216,L220)</f>
        <v>11226.255999999999</v>
      </c>
      <c r="M221" s="137">
        <f>SUM(M219,M215,M211,M207)</f>
        <v>-9.5399999999727925E-3</v>
      </c>
      <c r="N221" s="137">
        <f>SUM(N207,N211,N215,N219)</f>
        <v>-6.5999999999803549E-2</v>
      </c>
      <c r="O221" s="137">
        <f t="shared" ref="O221:S221" si="199">SUM(O207+O211+O215+O219)</f>
        <v>0</v>
      </c>
      <c r="P221" s="137">
        <f t="shared" si="199"/>
        <v>0</v>
      </c>
      <c r="Q221" s="137">
        <f t="shared" si="199"/>
        <v>0</v>
      </c>
      <c r="R221" s="137">
        <f t="shared" si="199"/>
        <v>0</v>
      </c>
      <c r="S221" s="137">
        <f t="shared" si="199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E221+'2013'!E222</f>
        <v>1378.8910000000001</v>
      </c>
      <c r="F222" s="114"/>
      <c r="G222" s="114"/>
      <c r="H222" s="114">
        <f>H221+'2013'!H222</f>
        <v>4592.4229999999998</v>
      </c>
      <c r="I222" s="114">
        <f>I221+'2013'!I222</f>
        <v>18978.847000000002</v>
      </c>
      <c r="J222" s="114">
        <f>J221+'2013'!J222</f>
        <v>4592.3836299999994</v>
      </c>
      <c r="K222" s="114">
        <f>K221+'2013'!K222</f>
        <v>18978.762999999999</v>
      </c>
      <c r="L222" s="114">
        <f>L221+'2013'!L222</f>
        <v>23571.146629999999</v>
      </c>
      <c r="M222" s="114">
        <f>M221+'2013'!M222</f>
        <v>-2.4909999999927379E-2</v>
      </c>
      <c r="N222" s="114">
        <f>N221+'2013'!N222</f>
        <v>-7.0000000000117524E-2</v>
      </c>
      <c r="O222" s="114">
        <f>O221+'2013'!O222</f>
        <v>0</v>
      </c>
      <c r="P222" s="114">
        <f>P221+'2013'!P222</f>
        <v>0</v>
      </c>
      <c r="Q222" s="114">
        <f>Q221+'2013'!Q222</f>
        <v>0</v>
      </c>
      <c r="R222" s="114">
        <f>R221+'2013'!R222</f>
        <v>0</v>
      </c>
      <c r="S222" s="114">
        <f>S221+'2013'!S222</f>
        <v>0</v>
      </c>
      <c r="T222" s="116"/>
    </row>
    <row r="223" spans="1:20" s="86" customFormat="1" ht="25.5" x14ac:dyDescent="0.2">
      <c r="A223" s="145"/>
      <c r="B223" s="145"/>
      <c r="C223" s="145"/>
      <c r="D223" s="146" t="s">
        <v>60</v>
      </c>
      <c r="E223" s="142">
        <f>E23+E41+E59+E77+E95+E113+E131+E149+E167+E185+E203+E221</f>
        <v>135946.87899999999</v>
      </c>
      <c r="F223" s="142"/>
      <c r="G223" s="142"/>
      <c r="H223" s="142">
        <f t="shared" ref="H223:S223" si="200">H23+H41+H59+H77+H95+H113+H131+H149+H167+H185+H203+H221</f>
        <v>608043.7943999999</v>
      </c>
      <c r="I223" s="142">
        <f t="shared" si="200"/>
        <v>2990831.35</v>
      </c>
      <c r="J223" s="142">
        <f t="shared" si="200"/>
        <v>608043.79827000003</v>
      </c>
      <c r="K223" s="142">
        <f t="shared" si="200"/>
        <v>2990831.3380000005</v>
      </c>
      <c r="L223" s="142">
        <f t="shared" si="200"/>
        <v>3550327.8355800002</v>
      </c>
      <c r="M223" s="142">
        <f t="shared" si="200"/>
        <v>2.0069999984087872E-2</v>
      </c>
      <c r="N223" s="142">
        <f t="shared" si="200"/>
        <v>5.8000000032052412E-2</v>
      </c>
      <c r="O223" s="142">
        <f t="shared" si="200"/>
        <v>0</v>
      </c>
      <c r="P223" s="142">
        <f t="shared" si="200"/>
        <v>0</v>
      </c>
      <c r="Q223" s="142">
        <f t="shared" si="200"/>
        <v>0</v>
      </c>
      <c r="R223" s="142">
        <f t="shared" si="200"/>
        <v>0</v>
      </c>
      <c r="S223" s="142">
        <f t="shared" si="200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2:A5"/>
    <mergeCell ref="B2:B5"/>
    <mergeCell ref="C2:C5"/>
    <mergeCell ref="D2:E4"/>
    <mergeCell ref="J2:J5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1"/>
  <sheetViews>
    <sheetView view="pageBreakPreview" topLeftCell="B196" zoomScale="73" zoomScaleNormal="75" zoomScaleSheetLayoutView="73" workbookViewId="0">
      <selection activeCell="H221" sqref="H221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5703125" style="92" customWidth="1"/>
    <col min="9" max="9" width="13" style="92" customWidth="1"/>
    <col min="10" max="14" width="12.85546875" style="92" customWidth="1"/>
    <col min="15" max="15" width="14.42578125" style="133" customWidth="1"/>
    <col min="16" max="16" width="12.85546875" style="92" customWidth="1"/>
    <col min="17" max="18" width="14.5703125" style="92" customWidth="1"/>
    <col min="19" max="19" width="12.85546875" style="92" customWidth="1"/>
    <col min="20" max="20" width="15.28515625" style="92" customWidth="1"/>
    <col min="21" max="21" width="17.140625" style="92" customWidth="1"/>
    <col min="22" max="16384" width="9.140625" style="92"/>
  </cols>
  <sheetData>
    <row r="1" spans="1:21" s="86" customFormat="1" ht="15.75" customHeight="1" x14ac:dyDescent="0.25">
      <c r="A1" s="82"/>
      <c r="B1" s="83" t="s">
        <v>0</v>
      </c>
      <c r="C1" s="248">
        <v>2015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s="86" customFormat="1" ht="126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4236.46</v>
      </c>
      <c r="F7" s="95">
        <v>4.7699999999999996</v>
      </c>
      <c r="G7" s="95">
        <v>14</v>
      </c>
      <c r="H7" s="97">
        <v>20207.91</v>
      </c>
      <c r="I7" s="182">
        <v>59310.44</v>
      </c>
      <c r="J7" s="96">
        <f>(E7*F7)</f>
        <v>20207.914199999999</v>
      </c>
      <c r="K7" s="96">
        <f>(E7*G7)</f>
        <v>59310.44</v>
      </c>
      <c r="L7" s="96">
        <f>SUM(J7,K7)</f>
        <v>79518.354200000002</v>
      </c>
      <c r="M7" s="98">
        <f>SUM(J7-H7)</f>
        <v>4.1999999994004611E-3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4115.68</v>
      </c>
      <c r="F8" s="95">
        <v>4.7699999999999996</v>
      </c>
      <c r="G8" s="95">
        <v>14</v>
      </c>
      <c r="H8" s="97">
        <v>19631.79</v>
      </c>
      <c r="I8" s="182">
        <v>57619.519999999997</v>
      </c>
      <c r="J8" s="96">
        <f t="shared" ref="J8:J21" si="0">(E8*F8)</f>
        <v>19631.793600000001</v>
      </c>
      <c r="K8" s="96">
        <f t="shared" ref="K8:K9" si="1">(E8*G8)</f>
        <v>57619.520000000004</v>
      </c>
      <c r="L8" s="96">
        <f t="shared" ref="L8:L21" si="2">SUM(J8,K8)</f>
        <v>77251.313600000009</v>
      </c>
      <c r="M8" s="98">
        <f t="shared" ref="M8:N21" si="3">SUM(J8-H8)</f>
        <v>3.6000000000058208E-3</v>
      </c>
      <c r="N8" s="98">
        <f t="shared" si="3"/>
        <v>7.2759576141834259E-12</v>
      </c>
      <c r="O8" s="102"/>
      <c r="P8" s="102"/>
      <c r="Q8" s="103"/>
      <c r="R8" s="103"/>
      <c r="S8" s="103"/>
      <c r="T8" s="103"/>
      <c r="U8" s="104"/>
    </row>
    <row r="9" spans="1:21" x14ac:dyDescent="0.2">
      <c r="A9" s="257"/>
      <c r="B9" s="260"/>
      <c r="C9" s="264"/>
      <c r="D9" s="100" t="s">
        <v>10</v>
      </c>
      <c r="E9" s="101">
        <v>4561.38</v>
      </c>
      <c r="F9" s="95">
        <v>4.7699999999999996</v>
      </c>
      <c r="G9" s="95">
        <v>14</v>
      </c>
      <c r="H9" s="97">
        <v>21757.78</v>
      </c>
      <c r="I9" s="182">
        <v>63859.32</v>
      </c>
      <c r="J9" s="96">
        <f t="shared" si="0"/>
        <v>21757.782599999999</v>
      </c>
      <c r="K9" s="96">
        <f t="shared" si="1"/>
        <v>63859.32</v>
      </c>
      <c r="L9" s="96">
        <f t="shared" si="2"/>
        <v>85617.102599999998</v>
      </c>
      <c r="M9" s="98">
        <f t="shared" si="3"/>
        <v>2.599999999802094E-3</v>
      </c>
      <c r="N9" s="98">
        <f t="shared" si="3"/>
        <v>0</v>
      </c>
      <c r="O9" s="102"/>
      <c r="P9" s="102"/>
      <c r="Q9" s="103"/>
      <c r="R9" s="103"/>
      <c r="S9" s="103"/>
      <c r="T9" s="103"/>
      <c r="U9" s="104"/>
    </row>
    <row r="10" spans="1:21" ht="24" x14ac:dyDescent="0.2">
      <c r="A10" s="257"/>
      <c r="B10" s="260"/>
      <c r="C10" s="264"/>
      <c r="D10" s="105" t="s">
        <v>52</v>
      </c>
      <c r="E10" s="106">
        <f>SUM(E7,E8,E9)</f>
        <v>12913.52</v>
      </c>
      <c r="F10" s="106"/>
      <c r="G10" s="106"/>
      <c r="H10" s="107">
        <f>SUM(H7:H9)</f>
        <v>61597.479999999996</v>
      </c>
      <c r="I10" s="107">
        <f>SUM(I7:I9)</f>
        <v>180789.28</v>
      </c>
      <c r="J10" s="106">
        <f t="shared" ref="J10:T10" si="4">SUM(J7,J8,J9)</f>
        <v>61597.490400000002</v>
      </c>
      <c r="K10" s="106">
        <f t="shared" si="4"/>
        <v>180789.28</v>
      </c>
      <c r="L10" s="106">
        <f t="shared" si="4"/>
        <v>242386.77039999998</v>
      </c>
      <c r="M10" s="106">
        <f t="shared" si="4"/>
        <v>1.0399999999208376E-2</v>
      </c>
      <c r="N10" s="106">
        <f t="shared" si="4"/>
        <v>7.2759576141834259E-12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/>
      <c r="S10" s="106">
        <f t="shared" si="4"/>
        <v>0</v>
      </c>
      <c r="T10" s="106">
        <f t="shared" si="4"/>
        <v>0</v>
      </c>
      <c r="U10" s="108"/>
    </row>
    <row r="11" spans="1:21" x14ac:dyDescent="0.2">
      <c r="A11" s="257"/>
      <c r="B11" s="260"/>
      <c r="C11" s="264"/>
      <c r="D11" s="100" t="s">
        <v>11</v>
      </c>
      <c r="E11" s="101">
        <v>5016.6000000000004</v>
      </c>
      <c r="F11" s="95">
        <v>4.7699999999999996</v>
      </c>
      <c r="G11" s="95">
        <v>14</v>
      </c>
      <c r="H11" s="97">
        <v>23929.18</v>
      </c>
      <c r="I11" s="182">
        <v>70232.399999999994</v>
      </c>
      <c r="J11" s="96">
        <f t="shared" si="0"/>
        <v>23929.182000000001</v>
      </c>
      <c r="K11" s="96">
        <f>(E11*G11)</f>
        <v>70232.400000000009</v>
      </c>
      <c r="L11" s="96">
        <f t="shared" si="2"/>
        <v>94161.582000000009</v>
      </c>
      <c r="M11" s="98">
        <f t="shared" si="3"/>
        <v>2.0000000004074536E-3</v>
      </c>
      <c r="N11" s="98">
        <f t="shared" si="3"/>
        <v>1.4551915228366852E-11</v>
      </c>
      <c r="O11" s="102"/>
      <c r="P11" s="102"/>
      <c r="Q11" s="103"/>
      <c r="R11" s="103"/>
      <c r="S11" s="103"/>
      <c r="T11" s="103"/>
      <c r="U11" s="104"/>
    </row>
    <row r="12" spans="1:21" x14ac:dyDescent="0.2">
      <c r="A12" s="257"/>
      <c r="B12" s="260"/>
      <c r="C12" s="264"/>
      <c r="D12" s="100" t="s">
        <v>12</v>
      </c>
      <c r="E12" s="101">
        <v>5133.8599999999997</v>
      </c>
      <c r="F12" s="95">
        <v>4.7699999999999996</v>
      </c>
      <c r="G12" s="95">
        <v>14</v>
      </c>
      <c r="H12" s="97">
        <v>24488.51</v>
      </c>
      <c r="I12" s="182">
        <v>71874.039999999994</v>
      </c>
      <c r="J12" s="96">
        <f t="shared" si="0"/>
        <v>24488.512199999997</v>
      </c>
      <c r="K12" s="96">
        <f t="shared" ref="K12:K13" si="5">(E12*G12)</f>
        <v>71874.039999999994</v>
      </c>
      <c r="L12" s="96">
        <f t="shared" si="2"/>
        <v>96362.552199999991</v>
      </c>
      <c r="M12" s="98">
        <f t="shared" si="3"/>
        <v>2.1999999989930075E-3</v>
      </c>
      <c r="N12" s="98">
        <f t="shared" si="3"/>
        <v>0</v>
      </c>
      <c r="O12" s="102"/>
      <c r="P12" s="102"/>
      <c r="Q12" s="103"/>
      <c r="R12" s="103"/>
      <c r="S12" s="103"/>
      <c r="T12" s="103"/>
      <c r="U12" s="104"/>
    </row>
    <row r="13" spans="1:21" x14ac:dyDescent="0.2">
      <c r="A13" s="257"/>
      <c r="B13" s="260"/>
      <c r="C13" s="264"/>
      <c r="D13" s="100" t="s">
        <v>13</v>
      </c>
      <c r="E13" s="101">
        <v>6209.26</v>
      </c>
      <c r="F13" s="95">
        <v>4.7699999999999996</v>
      </c>
      <c r="G13" s="95">
        <v>14</v>
      </c>
      <c r="H13" s="97">
        <v>29618.17</v>
      </c>
      <c r="I13" s="182">
        <v>86929.64</v>
      </c>
      <c r="J13" s="96">
        <f t="shared" si="0"/>
        <v>29618.170199999997</v>
      </c>
      <c r="K13" s="96">
        <f t="shared" si="5"/>
        <v>86929.64</v>
      </c>
      <c r="L13" s="96">
        <f t="shared" si="2"/>
        <v>116547.81019999999</v>
      </c>
      <c r="M13" s="98">
        <f t="shared" si="3"/>
        <v>1.9999999858555384E-4</v>
      </c>
      <c r="N13" s="98">
        <f t="shared" si="3"/>
        <v>0</v>
      </c>
      <c r="O13" s="102"/>
      <c r="P13" s="102"/>
      <c r="Q13" s="103"/>
      <c r="R13" s="103"/>
      <c r="S13" s="103"/>
      <c r="T13" s="103"/>
      <c r="U13" s="104"/>
    </row>
    <row r="14" spans="1:21" ht="24" x14ac:dyDescent="0.2">
      <c r="A14" s="257"/>
      <c r="B14" s="260"/>
      <c r="C14" s="264"/>
      <c r="D14" s="105" t="s">
        <v>53</v>
      </c>
      <c r="E14" s="106">
        <f>SUM(E11,E12,E13)</f>
        <v>16359.72</v>
      </c>
      <c r="F14" s="106"/>
      <c r="G14" s="106"/>
      <c r="H14" s="107">
        <f>SUM(H11:H13)</f>
        <v>78035.86</v>
      </c>
      <c r="I14" s="107">
        <f>SUM(I11:I13)</f>
        <v>229036.08000000002</v>
      </c>
      <c r="J14" s="106">
        <f t="shared" ref="J14:T14" si="6">SUM(J11,J12,J13)</f>
        <v>78035.864399999991</v>
      </c>
      <c r="K14" s="106">
        <f t="shared" si="6"/>
        <v>229036.08000000002</v>
      </c>
      <c r="L14" s="106">
        <f t="shared" si="6"/>
        <v>307071.94439999998</v>
      </c>
      <c r="M14" s="106">
        <f t="shared" si="6"/>
        <v>4.3999999979860149E-3</v>
      </c>
      <c r="N14" s="106">
        <f t="shared" si="6"/>
        <v>1.4551915228366852E-11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ht="12.75" customHeight="1" x14ac:dyDescent="0.2">
      <c r="A15" s="257"/>
      <c r="B15" s="261"/>
      <c r="C15" s="264"/>
      <c r="D15" s="100" t="s">
        <v>14</v>
      </c>
      <c r="E15" s="101">
        <v>6616.94</v>
      </c>
      <c r="F15" s="95">
        <v>4.7699999999999996</v>
      </c>
      <c r="G15" s="95">
        <v>14</v>
      </c>
      <c r="H15" s="97">
        <v>31562.799999999999</v>
      </c>
      <c r="I15" s="182">
        <v>92637.16</v>
      </c>
      <c r="J15" s="96">
        <f t="shared" si="0"/>
        <v>31562.803799999994</v>
      </c>
      <c r="K15" s="96">
        <f>(E15*G15)</f>
        <v>92637.159999999989</v>
      </c>
      <c r="L15" s="96">
        <f t="shared" si="2"/>
        <v>124199.96379999998</v>
      </c>
      <c r="M15" s="98">
        <f t="shared" si="3"/>
        <v>3.7999999949533958E-3</v>
      </c>
      <c r="N15" s="98">
        <f t="shared" si="3"/>
        <v>-1.4551915228366852E-11</v>
      </c>
      <c r="O15" s="102"/>
      <c r="P15" s="102"/>
      <c r="Q15" s="103"/>
      <c r="R15" s="103"/>
      <c r="S15" s="103"/>
      <c r="T15" s="103"/>
      <c r="U15" s="104"/>
    </row>
    <row r="16" spans="1:21" x14ac:dyDescent="0.2">
      <c r="A16" s="257"/>
      <c r="B16" s="261"/>
      <c r="C16" s="264"/>
      <c r="D16" s="100" t="s">
        <v>15</v>
      </c>
      <c r="E16" s="101">
        <v>6141.44</v>
      </c>
      <c r="F16" s="95">
        <v>4.7699999999999996</v>
      </c>
      <c r="G16" s="95">
        <v>14</v>
      </c>
      <c r="H16" s="97">
        <v>29294.67</v>
      </c>
      <c r="I16" s="182">
        <v>85980.160000000003</v>
      </c>
      <c r="J16" s="96">
        <f t="shared" si="0"/>
        <v>29294.668799999996</v>
      </c>
      <c r="K16" s="96">
        <f t="shared" ref="K16:K17" si="7">(E16*G16)</f>
        <v>85980.159999999989</v>
      </c>
      <c r="L16" s="96">
        <f t="shared" si="2"/>
        <v>115274.82879999999</v>
      </c>
      <c r="M16" s="98">
        <f t="shared" si="3"/>
        <v>-1.2000000024272595E-3</v>
      </c>
      <c r="N16" s="98">
        <f t="shared" si="3"/>
        <v>-1.4551915228366852E-11</v>
      </c>
      <c r="O16" s="102"/>
      <c r="P16" s="102"/>
      <c r="Q16" s="231">
        <v>2500000</v>
      </c>
      <c r="R16" s="103"/>
      <c r="S16" s="103"/>
      <c r="T16" s="103"/>
      <c r="U16" s="104"/>
    </row>
    <row r="17" spans="1:21" x14ac:dyDescent="0.2">
      <c r="A17" s="257"/>
      <c r="B17" s="261"/>
      <c r="C17" s="264"/>
      <c r="D17" s="100" t="s">
        <v>16</v>
      </c>
      <c r="E17" s="101">
        <v>6175.52</v>
      </c>
      <c r="F17" s="95">
        <v>4.7699999999999996</v>
      </c>
      <c r="G17" s="95">
        <v>14</v>
      </c>
      <c r="H17" s="97">
        <v>29457.23</v>
      </c>
      <c r="I17" s="182">
        <v>86457.279999999999</v>
      </c>
      <c r="J17" s="96">
        <f t="shared" si="0"/>
        <v>29457.2304</v>
      </c>
      <c r="K17" s="96">
        <f t="shared" si="7"/>
        <v>86457.279999999999</v>
      </c>
      <c r="L17" s="96">
        <f t="shared" si="2"/>
        <v>115914.5104</v>
      </c>
      <c r="M17" s="98">
        <f t="shared" si="3"/>
        <v>4.0000000080908649E-4</v>
      </c>
      <c r="N17" s="98">
        <f t="shared" si="3"/>
        <v>0</v>
      </c>
      <c r="O17" s="102"/>
      <c r="P17" s="102"/>
      <c r="Q17" s="103"/>
      <c r="R17" s="103"/>
      <c r="S17" s="103"/>
      <c r="T17" s="103"/>
      <c r="U17" s="104"/>
    </row>
    <row r="18" spans="1:21" ht="24" x14ac:dyDescent="0.2">
      <c r="A18" s="257"/>
      <c r="B18" s="261"/>
      <c r="C18" s="264"/>
      <c r="D18" s="105" t="s">
        <v>54</v>
      </c>
      <c r="E18" s="106">
        <f>SUM(E15,E16,E17)</f>
        <v>18933.900000000001</v>
      </c>
      <c r="F18" s="106"/>
      <c r="G18" s="106"/>
      <c r="H18" s="107">
        <f>SUM(H15:H17)</f>
        <v>90314.7</v>
      </c>
      <c r="I18" s="107">
        <f>SUM(I15:I17)</f>
        <v>265074.59999999998</v>
      </c>
      <c r="J18" s="106">
        <f t="shared" ref="J18:T18" si="8">SUM(J15,J16,J17)</f>
        <v>90314.702999999994</v>
      </c>
      <c r="K18" s="106">
        <f t="shared" si="8"/>
        <v>265074.59999999998</v>
      </c>
      <c r="L18" s="106">
        <f t="shared" si="8"/>
        <v>355389.30299999996</v>
      </c>
      <c r="M18" s="106">
        <f t="shared" si="8"/>
        <v>2.9999999933352228E-3</v>
      </c>
      <c r="N18" s="106">
        <f t="shared" si="8"/>
        <v>-2.9103830456733704E-11</v>
      </c>
      <c r="O18" s="106">
        <f t="shared" si="8"/>
        <v>0</v>
      </c>
      <c r="P18" s="106">
        <f t="shared" si="8"/>
        <v>0</v>
      </c>
      <c r="Q18" s="106">
        <f t="shared" si="8"/>
        <v>2500000</v>
      </c>
      <c r="R18" s="106"/>
      <c r="S18" s="106">
        <f t="shared" si="8"/>
        <v>0</v>
      </c>
      <c r="T18" s="106">
        <f t="shared" si="8"/>
        <v>0</v>
      </c>
      <c r="U18" s="108"/>
    </row>
    <row r="19" spans="1:21" x14ac:dyDescent="0.2">
      <c r="A19" s="257"/>
      <c r="B19" s="261"/>
      <c r="C19" s="264"/>
      <c r="D19" s="100" t="s">
        <v>17</v>
      </c>
      <c r="E19" s="101">
        <v>6116.54</v>
      </c>
      <c r="F19" s="95">
        <v>4.7699999999999996</v>
      </c>
      <c r="G19" s="95">
        <v>14</v>
      </c>
      <c r="H19" s="97">
        <v>29175.9</v>
      </c>
      <c r="I19" s="182">
        <v>85631.56</v>
      </c>
      <c r="J19" s="96">
        <f t="shared" si="0"/>
        <v>29175.895799999998</v>
      </c>
      <c r="K19" s="96">
        <f>(E19*G19)</f>
        <v>85631.56</v>
      </c>
      <c r="L19" s="96">
        <f t="shared" si="2"/>
        <v>114807.4558</v>
      </c>
      <c r="M19" s="98">
        <f t="shared" si="3"/>
        <v>-4.2000000030384399E-3</v>
      </c>
      <c r="N19" s="98">
        <f t="shared" si="3"/>
        <v>0</v>
      </c>
      <c r="O19" s="102"/>
      <c r="P19" s="102"/>
      <c r="Q19" s="103"/>
      <c r="R19" s="103"/>
      <c r="S19" s="103"/>
      <c r="T19" s="103"/>
      <c r="U19" s="104"/>
    </row>
    <row r="20" spans="1:21" x14ac:dyDescent="0.2">
      <c r="A20" s="257"/>
      <c r="B20" s="261"/>
      <c r="C20" s="264"/>
      <c r="D20" s="100" t="s">
        <v>18</v>
      </c>
      <c r="E20" s="101">
        <v>5987.92</v>
      </c>
      <c r="F20" s="95">
        <v>4.7699999999999996</v>
      </c>
      <c r="G20" s="95">
        <v>14</v>
      </c>
      <c r="H20" s="97">
        <v>28562.38</v>
      </c>
      <c r="I20" s="182">
        <v>83830.880000000005</v>
      </c>
      <c r="J20" s="96">
        <f t="shared" si="0"/>
        <v>28562.378399999998</v>
      </c>
      <c r="K20" s="96">
        <f t="shared" ref="K20:K21" si="9">(E20*G20)</f>
        <v>83830.880000000005</v>
      </c>
      <c r="L20" s="96">
        <f t="shared" si="2"/>
        <v>112393.25840000001</v>
      </c>
      <c r="M20" s="98">
        <f t="shared" si="3"/>
        <v>-1.6000000032363459E-3</v>
      </c>
      <c r="N20" s="98">
        <f t="shared" si="3"/>
        <v>0</v>
      </c>
      <c r="O20" s="102"/>
      <c r="P20" s="102"/>
      <c r="Q20" s="103"/>
      <c r="R20" s="103"/>
      <c r="S20" s="103"/>
      <c r="T20" s="103"/>
      <c r="U20" s="104"/>
    </row>
    <row r="21" spans="1:21" x14ac:dyDescent="0.2">
      <c r="A21" s="258"/>
      <c r="B21" s="262"/>
      <c r="C21" s="265"/>
      <c r="D21" s="100" t="s">
        <v>19</v>
      </c>
      <c r="E21" s="101">
        <v>5803.96</v>
      </c>
      <c r="F21" s="95">
        <v>4.7699999999999996</v>
      </c>
      <c r="G21" s="95">
        <v>14</v>
      </c>
      <c r="H21" s="97">
        <v>27684.89</v>
      </c>
      <c r="I21" s="182">
        <v>81255.44</v>
      </c>
      <c r="J21" s="96">
        <f t="shared" si="0"/>
        <v>27684.889199999998</v>
      </c>
      <c r="K21" s="96">
        <f t="shared" si="9"/>
        <v>81255.44</v>
      </c>
      <c r="L21" s="96">
        <f t="shared" si="2"/>
        <v>108940.32920000001</v>
      </c>
      <c r="M21" s="98">
        <f t="shared" si="3"/>
        <v>-8.0000000161817297E-4</v>
      </c>
      <c r="N21" s="98">
        <f t="shared" si="3"/>
        <v>0</v>
      </c>
      <c r="O21" s="102"/>
      <c r="P21" s="102"/>
      <c r="Q21" s="103"/>
      <c r="R21" s="103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17908.419999999998</v>
      </c>
      <c r="F22" s="106"/>
      <c r="G22" s="106"/>
      <c r="H22" s="107">
        <f>SUM(H19:H21)</f>
        <v>85423.17</v>
      </c>
      <c r="I22" s="107">
        <f>SUM(I19:I21)</f>
        <v>250717.88</v>
      </c>
      <c r="J22" s="106">
        <f t="shared" ref="J22:T22" si="10">SUM(J19,J20,J21)</f>
        <v>85423.16339999999</v>
      </c>
      <c r="K22" s="106">
        <f t="shared" si="10"/>
        <v>250717.88</v>
      </c>
      <c r="L22" s="106">
        <f t="shared" si="10"/>
        <v>336141.04339999997</v>
      </c>
      <c r="M22" s="106">
        <f t="shared" si="10"/>
        <v>-6.6000000078929588E-3</v>
      </c>
      <c r="N22" s="106">
        <f t="shared" si="10"/>
        <v>0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/>
      <c r="S22" s="106">
        <f t="shared" si="10"/>
        <v>0</v>
      </c>
      <c r="T22" s="106">
        <f t="shared" si="10"/>
        <v>0</v>
      </c>
      <c r="U22" s="108"/>
    </row>
    <row r="23" spans="1:21" s="117" customFormat="1" ht="24" x14ac:dyDescent="0.2">
      <c r="A23" s="134"/>
      <c r="B23" s="134"/>
      <c r="C23" s="135"/>
      <c r="D23" s="136" t="s">
        <v>58</v>
      </c>
      <c r="E23" s="137">
        <f>SUM(E10+E14+E18+E22)</f>
        <v>66115.56</v>
      </c>
      <c r="F23" s="137"/>
      <c r="G23" s="137"/>
      <c r="H23" s="138">
        <f>SUM(H22,H18,H14,H10)</f>
        <v>315371.20999999996</v>
      </c>
      <c r="I23" s="138">
        <f>SUM(I22,I18,I14,I10)</f>
        <v>925617.84000000008</v>
      </c>
      <c r="J23" s="137">
        <f t="shared" ref="J23:T23" si="11">SUM(J10+J14+J18+J22)</f>
        <v>315371.22120000003</v>
      </c>
      <c r="K23" s="137">
        <f t="shared" si="11"/>
        <v>925617.84</v>
      </c>
      <c r="L23" s="137">
        <f t="shared" si="11"/>
        <v>1240989.0611999999</v>
      </c>
      <c r="M23" s="137">
        <f t="shared" si="11"/>
        <v>1.1199999982636655E-2</v>
      </c>
      <c r="N23" s="137">
        <f t="shared" si="11"/>
        <v>-7.2759576141834259E-12</v>
      </c>
      <c r="O23" s="137">
        <f t="shared" si="11"/>
        <v>0</v>
      </c>
      <c r="P23" s="137">
        <f t="shared" si="11"/>
        <v>0</v>
      </c>
      <c r="Q23" s="137">
        <f t="shared" si="11"/>
        <v>2500000</v>
      </c>
      <c r="R23" s="137"/>
      <c r="S23" s="137">
        <f t="shared" si="11"/>
        <v>0</v>
      </c>
      <c r="T23" s="137">
        <f t="shared" si="11"/>
        <v>0</v>
      </c>
      <c r="U23" s="139"/>
    </row>
    <row r="24" spans="1:21" s="117" customFormat="1" ht="36" x14ac:dyDescent="0.2">
      <c r="A24" s="111"/>
      <c r="B24" s="111"/>
      <c r="C24" s="112"/>
      <c r="D24" s="113" t="s">
        <v>59</v>
      </c>
      <c r="E24" s="114">
        <f>E23+'2014'!E24</f>
        <v>333629.40999999997</v>
      </c>
      <c r="F24" s="114"/>
      <c r="G24" s="114"/>
      <c r="H24" s="114">
        <f>H23+'2014'!H24</f>
        <v>1591412.26</v>
      </c>
      <c r="I24" s="114">
        <f>I23+'2014'!I24</f>
        <v>4206908.1900000004</v>
      </c>
      <c r="J24" s="114">
        <f>J23+'2014'!J24</f>
        <v>1591412.2856999999</v>
      </c>
      <c r="K24" s="114">
        <f>K23+'2014'!K24</f>
        <v>4206908.1900000004</v>
      </c>
      <c r="L24" s="114">
        <f>L23+'2014'!L24</f>
        <v>5798320.4757000003</v>
      </c>
      <c r="M24" s="114">
        <f>M23+'2014'!M24</f>
        <v>2.5699999889184255E-2</v>
      </c>
      <c r="N24" s="114">
        <f>N23+'2014'!N24</f>
        <v>-3.637978807091713E-12</v>
      </c>
      <c r="O24" s="114">
        <f>O23+'2014'!O24</f>
        <v>0</v>
      </c>
      <c r="P24" s="114">
        <f>P23+'2014'!P24</f>
        <v>0</v>
      </c>
      <c r="Q24" s="114">
        <f>Q23+'2014'!Q24</f>
        <v>2500000</v>
      </c>
      <c r="R24" s="114">
        <f>SUM(I24-Q24)</f>
        <v>1706908.1900000004</v>
      </c>
      <c r="S24" s="114">
        <f>S23+'2014'!R24</f>
        <v>0</v>
      </c>
      <c r="T24" s="114">
        <f>T23+'2014'!S24</f>
        <v>0</v>
      </c>
      <c r="U24" s="116"/>
    </row>
    <row r="25" spans="1:21" ht="12.75" customHeight="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839.98</v>
      </c>
      <c r="F25" s="95">
        <v>4.7699999999999996</v>
      </c>
      <c r="G25" s="122">
        <v>28</v>
      </c>
      <c r="H25" s="97">
        <v>4006.7</v>
      </c>
      <c r="I25" s="182">
        <v>23519.439999999999</v>
      </c>
      <c r="J25" s="102">
        <f>(E25*F25)</f>
        <v>4006.7045999999996</v>
      </c>
      <c r="K25" s="102">
        <f>(E25*G25)</f>
        <v>23519.440000000002</v>
      </c>
      <c r="L25" s="96">
        <f t="shared" ref="L25:L39" si="12">SUM(J25,K25)</f>
        <v>27526.144600000003</v>
      </c>
      <c r="M25" s="103">
        <f>SUM(J25-H25)</f>
        <v>4.5999999997548002E-3</v>
      </c>
      <c r="N25" s="103">
        <f>SUM(K25-I25)</f>
        <v>3.637978807091713E-12</v>
      </c>
      <c r="O25" s="102"/>
      <c r="P25" s="102"/>
      <c r="Q25" s="103"/>
      <c r="R25" s="103"/>
      <c r="S25" s="103"/>
      <c r="T25" s="103"/>
      <c r="U25" s="104"/>
    </row>
    <row r="26" spans="1:21" x14ac:dyDescent="0.2">
      <c r="A26" s="257"/>
      <c r="B26" s="260"/>
      <c r="C26" s="268"/>
      <c r="D26" s="118" t="s">
        <v>9</v>
      </c>
      <c r="E26" s="120">
        <v>576.17999999999995</v>
      </c>
      <c r="F26" s="95">
        <v>4.7699999999999996</v>
      </c>
      <c r="G26" s="122">
        <v>28</v>
      </c>
      <c r="H26" s="97">
        <v>2748.38</v>
      </c>
      <c r="I26" s="182">
        <v>16133.04</v>
      </c>
      <c r="J26" s="102">
        <f>(E26*F26)</f>
        <v>2748.3785999999996</v>
      </c>
      <c r="K26" s="102">
        <f t="shared" ref="K26:K27" si="13">(E26*G26)</f>
        <v>16133.039999999999</v>
      </c>
      <c r="L26" s="96">
        <f t="shared" si="12"/>
        <v>18881.418599999997</v>
      </c>
      <c r="M26" s="103">
        <f t="shared" ref="M26:M27" si="14">SUM(J26-H26)</f>
        <v>-1.4000000005580659E-3</v>
      </c>
      <c r="N26" s="103">
        <f t="shared" ref="N26:N27" si="15">SUM(K26-I26)</f>
        <v>-1.8189894035458565E-12</v>
      </c>
      <c r="O26" s="102"/>
      <c r="P26" s="102"/>
      <c r="Q26" s="103"/>
      <c r="R26" s="103"/>
      <c r="S26" s="103"/>
      <c r="T26" s="103"/>
      <c r="U26" s="104"/>
    </row>
    <row r="27" spans="1:21" x14ac:dyDescent="0.2">
      <c r="A27" s="257"/>
      <c r="B27" s="260"/>
      <c r="C27" s="268"/>
      <c r="D27" s="118" t="s">
        <v>10</v>
      </c>
      <c r="E27" s="120">
        <v>677.8</v>
      </c>
      <c r="F27" s="95">
        <v>4.7699999999999996</v>
      </c>
      <c r="G27" s="122">
        <v>28</v>
      </c>
      <c r="H27" s="97">
        <v>3233.11</v>
      </c>
      <c r="I27" s="182">
        <v>18978.400000000001</v>
      </c>
      <c r="J27" s="102">
        <f>(E27*F27)</f>
        <v>3233.1059999999993</v>
      </c>
      <c r="K27" s="102">
        <f t="shared" si="13"/>
        <v>18978.399999999998</v>
      </c>
      <c r="L27" s="96">
        <f t="shared" si="12"/>
        <v>22211.505999999998</v>
      </c>
      <c r="M27" s="103">
        <f t="shared" si="14"/>
        <v>-4.0000000008149073E-3</v>
      </c>
      <c r="N27" s="103">
        <f t="shared" si="15"/>
        <v>-3.637978807091713E-12</v>
      </c>
      <c r="O27" s="102"/>
      <c r="P27" s="102"/>
      <c r="Q27" s="103"/>
      <c r="R27" s="103"/>
      <c r="S27" s="103"/>
      <c r="T27" s="103"/>
      <c r="U27" s="104"/>
    </row>
    <row r="28" spans="1:21" ht="24" x14ac:dyDescent="0.2">
      <c r="A28" s="257"/>
      <c r="B28" s="260"/>
      <c r="C28" s="268"/>
      <c r="D28" s="105" t="s">
        <v>52</v>
      </c>
      <c r="E28" s="106">
        <f>SUM(E25,E26,E27)</f>
        <v>2093.96</v>
      </c>
      <c r="F28" s="106"/>
      <c r="G28" s="106"/>
      <c r="H28" s="107">
        <f>SUM(H25:H27)</f>
        <v>9988.19</v>
      </c>
      <c r="I28" s="107">
        <f>SUM(I25:I27)</f>
        <v>58630.879999999997</v>
      </c>
      <c r="J28" s="106">
        <f t="shared" ref="J28:T28" si="16">SUM(J25,J26,J27)</f>
        <v>9988.1891999999989</v>
      </c>
      <c r="K28" s="106">
        <f t="shared" si="16"/>
        <v>58630.880000000005</v>
      </c>
      <c r="L28" s="106">
        <f t="shared" si="16"/>
        <v>68619.069199999998</v>
      </c>
      <c r="M28" s="106">
        <f t="shared" si="16"/>
        <v>-8.0000000161817297E-4</v>
      </c>
      <c r="N28" s="106">
        <f t="shared" si="16"/>
        <v>-1.8189894035458565E-12</v>
      </c>
      <c r="O28" s="106">
        <f t="shared" si="16"/>
        <v>0</v>
      </c>
      <c r="P28" s="106">
        <f t="shared" si="16"/>
        <v>0</v>
      </c>
      <c r="Q28" s="106">
        <f t="shared" si="16"/>
        <v>0</v>
      </c>
      <c r="R28" s="106"/>
      <c r="S28" s="106">
        <f t="shared" si="16"/>
        <v>0</v>
      </c>
      <c r="T28" s="106">
        <f t="shared" si="16"/>
        <v>0</v>
      </c>
      <c r="U28" s="108"/>
    </row>
    <row r="29" spans="1:21" x14ac:dyDescent="0.2">
      <c r="A29" s="257"/>
      <c r="B29" s="260"/>
      <c r="C29" s="268"/>
      <c r="D29" s="118" t="s">
        <v>11</v>
      </c>
      <c r="E29" s="119">
        <v>725.22</v>
      </c>
      <c r="F29" s="95">
        <v>4.7699999999999996</v>
      </c>
      <c r="G29" s="122">
        <v>28</v>
      </c>
      <c r="H29" s="97">
        <v>3459.3</v>
      </c>
      <c r="I29" s="182">
        <v>20306.16</v>
      </c>
      <c r="J29" s="102">
        <f>(E29*F29)</f>
        <v>3459.2993999999999</v>
      </c>
      <c r="K29" s="102">
        <f>(E29*G29)</f>
        <v>20306.16</v>
      </c>
      <c r="L29" s="96">
        <f t="shared" si="12"/>
        <v>23765.4594</v>
      </c>
      <c r="M29" s="103">
        <f>SUM(J29-H29)</f>
        <v>-6.0000000030413503E-4</v>
      </c>
      <c r="N29" s="103">
        <f>SUM(K29-I29)</f>
        <v>0</v>
      </c>
      <c r="O29" s="102"/>
      <c r="P29" s="102"/>
      <c r="Q29" s="103"/>
      <c r="R29" s="103"/>
      <c r="S29" s="103"/>
      <c r="T29" s="103"/>
      <c r="U29" s="104"/>
    </row>
    <row r="30" spans="1:21" x14ac:dyDescent="0.2">
      <c r="A30" s="257"/>
      <c r="B30" s="260"/>
      <c r="C30" s="268"/>
      <c r="D30" s="118" t="s">
        <v>12</v>
      </c>
      <c r="E30" s="119">
        <v>670.42</v>
      </c>
      <c r="F30" s="95">
        <v>4.7699999999999996</v>
      </c>
      <c r="G30" s="122">
        <v>28</v>
      </c>
      <c r="H30" s="97">
        <v>3197.9</v>
      </c>
      <c r="I30" s="182">
        <v>18771.759999999998</v>
      </c>
      <c r="J30" s="102">
        <f>(E30*F30)</f>
        <v>3197.9033999999997</v>
      </c>
      <c r="K30" s="102">
        <f t="shared" ref="K30:K31" si="17">(E30*G30)</f>
        <v>18771.759999999998</v>
      </c>
      <c r="L30" s="96">
        <f t="shared" si="12"/>
        <v>21969.663399999998</v>
      </c>
      <c r="M30" s="103">
        <f t="shared" ref="M30:M31" si="18">SUM(J30-H30)</f>
        <v>3.3999999996012775E-3</v>
      </c>
      <c r="N30" s="103">
        <f t="shared" ref="N30:N31" si="19">SUM(K30-I30)</f>
        <v>0</v>
      </c>
      <c r="O30" s="102"/>
      <c r="P30" s="102"/>
      <c r="Q30" s="103"/>
      <c r="R30" s="103"/>
      <c r="S30" s="103"/>
      <c r="T30" s="103"/>
      <c r="U30" s="104"/>
    </row>
    <row r="31" spans="1:21" x14ac:dyDescent="0.2">
      <c r="A31" s="257"/>
      <c r="B31" s="260"/>
      <c r="C31" s="268"/>
      <c r="D31" s="118" t="s">
        <v>13</v>
      </c>
      <c r="E31" s="119">
        <v>704.6</v>
      </c>
      <c r="F31" s="95">
        <v>4.7699999999999996</v>
      </c>
      <c r="G31" s="122">
        <v>28</v>
      </c>
      <c r="H31" s="97">
        <v>3360.94</v>
      </c>
      <c r="I31" s="182">
        <v>19728.8</v>
      </c>
      <c r="J31" s="102">
        <f>(E31*F31)</f>
        <v>3360.942</v>
      </c>
      <c r="K31" s="102">
        <f t="shared" si="17"/>
        <v>19728.8</v>
      </c>
      <c r="L31" s="96">
        <f t="shared" si="12"/>
        <v>23089.741999999998</v>
      </c>
      <c r="M31" s="103">
        <f t="shared" si="18"/>
        <v>1.9999999999527063E-3</v>
      </c>
      <c r="N31" s="103">
        <f t="shared" si="19"/>
        <v>0</v>
      </c>
      <c r="O31" s="102"/>
      <c r="P31" s="102"/>
      <c r="Q31" s="103"/>
      <c r="R31" s="103"/>
      <c r="S31" s="103"/>
      <c r="T31" s="103"/>
      <c r="U31" s="104"/>
    </row>
    <row r="32" spans="1:21" ht="24" x14ac:dyDescent="0.2">
      <c r="A32" s="257"/>
      <c r="B32" s="260"/>
      <c r="C32" s="268"/>
      <c r="D32" s="105" t="s">
        <v>53</v>
      </c>
      <c r="E32" s="106">
        <f>SUM(E29,E30,E31)</f>
        <v>2100.2399999999998</v>
      </c>
      <c r="F32" s="106"/>
      <c r="G32" s="106"/>
      <c r="H32" s="107">
        <f>SUM(H29:H31)</f>
        <v>10018.140000000001</v>
      </c>
      <c r="I32" s="107">
        <f>SUM(I29:I31)</f>
        <v>58806.720000000001</v>
      </c>
      <c r="J32" s="106">
        <f t="shared" ref="J32:T32" si="20">SUM(J29,J30,J31)</f>
        <v>10018.144799999998</v>
      </c>
      <c r="K32" s="106">
        <f t="shared" si="20"/>
        <v>58806.720000000001</v>
      </c>
      <c r="L32" s="106">
        <f t="shared" si="20"/>
        <v>68824.864799999996</v>
      </c>
      <c r="M32" s="106">
        <f t="shared" si="20"/>
        <v>4.7999999992498488E-3</v>
      </c>
      <c r="N32" s="106">
        <f t="shared" si="20"/>
        <v>0</v>
      </c>
      <c r="O32" s="106">
        <f t="shared" si="20"/>
        <v>0</v>
      </c>
      <c r="P32" s="106">
        <f t="shared" si="20"/>
        <v>0</v>
      </c>
      <c r="Q32" s="106">
        <f t="shared" si="20"/>
        <v>0</v>
      </c>
      <c r="R32" s="106"/>
      <c r="S32" s="106">
        <f t="shared" si="20"/>
        <v>0</v>
      </c>
      <c r="T32" s="106">
        <f t="shared" si="20"/>
        <v>0</v>
      </c>
      <c r="U32" s="108"/>
    </row>
    <row r="33" spans="1:21" x14ac:dyDescent="0.2">
      <c r="A33" s="257"/>
      <c r="B33" s="260"/>
      <c r="C33" s="268"/>
      <c r="D33" s="118" t="s">
        <v>14</v>
      </c>
      <c r="E33" s="119">
        <v>772.68</v>
      </c>
      <c r="F33" s="95">
        <v>4.7699999999999996</v>
      </c>
      <c r="G33" s="122">
        <v>28</v>
      </c>
      <c r="H33" s="97">
        <v>3685.68</v>
      </c>
      <c r="I33" s="182">
        <v>21635.040000000001</v>
      </c>
      <c r="J33" s="102">
        <f>(E33*F33)</f>
        <v>3685.6835999999994</v>
      </c>
      <c r="K33" s="102">
        <f>(E33*G33)</f>
        <v>21635.039999999997</v>
      </c>
      <c r="L33" s="96">
        <f t="shared" si="12"/>
        <v>25320.723599999998</v>
      </c>
      <c r="M33" s="103">
        <f>SUM(J33-H33)</f>
        <v>3.5999999995510734E-3</v>
      </c>
      <c r="N33" s="103">
        <f>SUM(K33-I33)</f>
        <v>-3.637978807091713E-12</v>
      </c>
      <c r="O33" s="102"/>
      <c r="P33" s="102"/>
      <c r="Q33" s="103"/>
      <c r="R33" s="103"/>
      <c r="S33" s="103"/>
      <c r="T33" s="103"/>
      <c r="U33" s="104"/>
    </row>
    <row r="34" spans="1:21" x14ac:dyDescent="0.2">
      <c r="A34" s="257"/>
      <c r="B34" s="260"/>
      <c r="C34" s="268"/>
      <c r="D34" s="118" t="s">
        <v>15</v>
      </c>
      <c r="E34" s="119">
        <v>758.08</v>
      </c>
      <c r="F34" s="95">
        <v>4.7699999999999996</v>
      </c>
      <c r="G34" s="122">
        <v>28</v>
      </c>
      <c r="H34" s="97">
        <v>3616.04</v>
      </c>
      <c r="I34" s="182">
        <v>21226.240000000002</v>
      </c>
      <c r="J34" s="102">
        <f>(E34*F34)</f>
        <v>3616.0416</v>
      </c>
      <c r="K34" s="102">
        <f t="shared" ref="K34:K35" si="21">(E34*G34)</f>
        <v>21226.240000000002</v>
      </c>
      <c r="L34" s="96">
        <f t="shared" si="12"/>
        <v>24842.281600000002</v>
      </c>
      <c r="M34" s="103">
        <f t="shared" ref="M34:M35" si="22">SUM(J34-H34)</f>
        <v>1.6000000000531145E-3</v>
      </c>
      <c r="N34" s="103">
        <f t="shared" ref="N34:N35" si="23">SUM(K34-I34)</f>
        <v>0</v>
      </c>
      <c r="O34" s="102"/>
      <c r="P34" s="102"/>
      <c r="Q34" s="103"/>
      <c r="R34" s="103"/>
      <c r="S34" s="103"/>
      <c r="T34" s="103"/>
      <c r="U34" s="104"/>
    </row>
    <row r="35" spans="1:21" x14ac:dyDescent="0.2">
      <c r="A35" s="257"/>
      <c r="B35" s="260"/>
      <c r="C35" s="268"/>
      <c r="D35" s="118" t="s">
        <v>16</v>
      </c>
      <c r="E35" s="120">
        <v>775.82</v>
      </c>
      <c r="F35" s="95">
        <v>4.7699999999999996</v>
      </c>
      <c r="G35" s="122">
        <v>28</v>
      </c>
      <c r="H35" s="97">
        <v>3700.66</v>
      </c>
      <c r="I35" s="182">
        <v>21722.959999999999</v>
      </c>
      <c r="J35" s="102">
        <f>(E35*F35)</f>
        <v>3700.6614</v>
      </c>
      <c r="K35" s="102">
        <f t="shared" si="21"/>
        <v>21722.960000000003</v>
      </c>
      <c r="L35" s="96">
        <f t="shared" si="12"/>
        <v>25423.621400000004</v>
      </c>
      <c r="M35" s="103">
        <f t="shared" si="22"/>
        <v>1.4000000001033186E-3</v>
      </c>
      <c r="N35" s="103">
        <f t="shared" si="23"/>
        <v>3.637978807091713E-12</v>
      </c>
      <c r="O35" s="102"/>
      <c r="P35" s="102"/>
      <c r="Q35" s="103"/>
      <c r="R35" s="103"/>
      <c r="S35" s="103"/>
      <c r="T35" s="103"/>
      <c r="U35" s="104"/>
    </row>
    <row r="36" spans="1:21" ht="24" x14ac:dyDescent="0.2">
      <c r="A36" s="257"/>
      <c r="B36" s="260"/>
      <c r="C36" s="268"/>
      <c r="D36" s="105" t="s">
        <v>54</v>
      </c>
      <c r="E36" s="106">
        <f>SUM(E33,E34,E35)</f>
        <v>2306.58</v>
      </c>
      <c r="F36" s="106"/>
      <c r="G36" s="106"/>
      <c r="H36" s="107">
        <f>SUM(H33:H35)</f>
        <v>11002.38</v>
      </c>
      <c r="I36" s="107">
        <f>SUM(I33:I35)</f>
        <v>64584.24</v>
      </c>
      <c r="J36" s="106">
        <f t="shared" ref="J36:T36" si="24">SUM(J33,J34,J35)</f>
        <v>11002.386599999998</v>
      </c>
      <c r="K36" s="106">
        <f t="shared" si="24"/>
        <v>64584.240000000005</v>
      </c>
      <c r="L36" s="106">
        <f t="shared" si="24"/>
        <v>75586.626600000003</v>
      </c>
      <c r="M36" s="106">
        <f t="shared" si="24"/>
        <v>6.5999999997075065E-3</v>
      </c>
      <c r="N36" s="106">
        <f t="shared" si="24"/>
        <v>0</v>
      </c>
      <c r="O36" s="106">
        <f t="shared" si="24"/>
        <v>0</v>
      </c>
      <c r="P36" s="106">
        <f t="shared" si="24"/>
        <v>0</v>
      </c>
      <c r="Q36" s="106">
        <f t="shared" si="24"/>
        <v>0</v>
      </c>
      <c r="R36" s="106"/>
      <c r="S36" s="106">
        <f t="shared" si="24"/>
        <v>0</v>
      </c>
      <c r="T36" s="106">
        <f t="shared" si="24"/>
        <v>0</v>
      </c>
      <c r="U36" s="108"/>
    </row>
    <row r="37" spans="1:21" x14ac:dyDescent="0.2">
      <c r="A37" s="257"/>
      <c r="B37" s="260"/>
      <c r="C37" s="268"/>
      <c r="D37" s="118" t="s">
        <v>17</v>
      </c>
      <c r="E37" s="119">
        <v>769.86</v>
      </c>
      <c r="F37" s="95">
        <v>4.7699999999999996</v>
      </c>
      <c r="G37" s="122">
        <v>28</v>
      </c>
      <c r="H37" s="97">
        <v>3672.23</v>
      </c>
      <c r="I37" s="182">
        <v>21556.080000000002</v>
      </c>
      <c r="J37" s="102">
        <f>(E37*F37)</f>
        <v>3672.2321999999999</v>
      </c>
      <c r="K37" s="102">
        <f>(E37*G37)</f>
        <v>21556.080000000002</v>
      </c>
      <c r="L37" s="96">
        <f t="shared" si="12"/>
        <v>25228.3122</v>
      </c>
      <c r="M37" s="103">
        <f>SUM(J37-H37)</f>
        <v>2.1999999999025022E-3</v>
      </c>
      <c r="N37" s="103">
        <f>SUM(K37-I37)</f>
        <v>0</v>
      </c>
      <c r="O37" s="102"/>
      <c r="P37" s="102"/>
      <c r="Q37" s="103"/>
      <c r="R37" s="103"/>
      <c r="S37" s="103"/>
      <c r="T37" s="103"/>
      <c r="U37" s="104"/>
    </row>
    <row r="38" spans="1:21" x14ac:dyDescent="0.2">
      <c r="A38" s="257"/>
      <c r="B38" s="260"/>
      <c r="C38" s="268"/>
      <c r="D38" s="118" t="s">
        <v>18</v>
      </c>
      <c r="E38" s="119">
        <v>735.48</v>
      </c>
      <c r="F38" s="95">
        <v>4.7699999999999996</v>
      </c>
      <c r="G38" s="122">
        <v>28</v>
      </c>
      <c r="H38" s="97">
        <v>3508.24</v>
      </c>
      <c r="I38" s="182">
        <v>20593.439999999999</v>
      </c>
      <c r="J38" s="102">
        <f>(E38*F38)</f>
        <v>3508.2395999999999</v>
      </c>
      <c r="K38" s="102">
        <f t="shared" ref="K38:K39" si="25">(E38*G38)</f>
        <v>20593.440000000002</v>
      </c>
      <c r="L38" s="96">
        <f t="shared" si="12"/>
        <v>24101.679600000003</v>
      </c>
      <c r="M38" s="103">
        <f t="shared" ref="M38:M39" si="26">SUM(J38-H38)</f>
        <v>-3.9999999989959178E-4</v>
      </c>
      <c r="N38" s="103">
        <f t="shared" ref="N38:N39" si="27">SUM(K38-I38)</f>
        <v>3.637978807091713E-12</v>
      </c>
      <c r="O38" s="102"/>
      <c r="P38" s="102"/>
      <c r="Q38" s="103"/>
      <c r="R38" s="103"/>
      <c r="S38" s="103"/>
      <c r="T38" s="103"/>
      <c r="U38" s="104"/>
    </row>
    <row r="39" spans="1:21" x14ac:dyDescent="0.2">
      <c r="A39" s="258"/>
      <c r="B39" s="266"/>
      <c r="C39" s="269"/>
      <c r="D39" s="118" t="s">
        <v>19</v>
      </c>
      <c r="E39" s="120">
        <v>716.98</v>
      </c>
      <c r="F39" s="95">
        <v>4.7699999999999996</v>
      </c>
      <c r="G39" s="122">
        <v>28</v>
      </c>
      <c r="H39" s="97">
        <v>3419.99</v>
      </c>
      <c r="I39" s="182">
        <v>20075.439999999999</v>
      </c>
      <c r="J39" s="102">
        <f>(E39*F39)</f>
        <v>3419.9946</v>
      </c>
      <c r="K39" s="102">
        <f t="shared" si="25"/>
        <v>20075.440000000002</v>
      </c>
      <c r="L39" s="96">
        <f t="shared" si="12"/>
        <v>23495.434600000001</v>
      </c>
      <c r="M39" s="103">
        <f t="shared" si="26"/>
        <v>4.6000000002095476E-3</v>
      </c>
      <c r="N39" s="103">
        <f t="shared" si="27"/>
        <v>3.637978807091713E-12</v>
      </c>
      <c r="O39" s="102"/>
      <c r="P39" s="102"/>
      <c r="Q39" s="103"/>
      <c r="R39" s="103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2222.3200000000002</v>
      </c>
      <c r="F40" s="106"/>
      <c r="G40" s="106"/>
      <c r="H40" s="107">
        <f>SUM(H37:H39)</f>
        <v>10600.46</v>
      </c>
      <c r="I40" s="107">
        <f>SUM(I37:I39)</f>
        <v>62224.960000000006</v>
      </c>
      <c r="J40" s="106">
        <f t="shared" ref="J40:T40" si="28">SUM(J37,J38,J39)</f>
        <v>10600.466399999999</v>
      </c>
      <c r="K40" s="106">
        <f t="shared" si="28"/>
        <v>62224.960000000006</v>
      </c>
      <c r="L40" s="106">
        <f t="shared" si="28"/>
        <v>72825.426399999997</v>
      </c>
      <c r="M40" s="106">
        <f t="shared" si="28"/>
        <v>6.400000000212458E-3</v>
      </c>
      <c r="N40" s="106">
        <f t="shared" si="28"/>
        <v>7.2759576141834259E-12</v>
      </c>
      <c r="O40" s="106">
        <f t="shared" si="28"/>
        <v>0</v>
      </c>
      <c r="P40" s="106">
        <f t="shared" si="28"/>
        <v>0</v>
      </c>
      <c r="Q40" s="106">
        <f t="shared" si="28"/>
        <v>0</v>
      </c>
      <c r="R40" s="106"/>
      <c r="S40" s="106">
        <f t="shared" si="28"/>
        <v>0</v>
      </c>
      <c r="T40" s="106">
        <f t="shared" si="28"/>
        <v>0</v>
      </c>
      <c r="U40" s="108"/>
    </row>
    <row r="41" spans="1:21" s="117" customFormat="1" ht="24" x14ac:dyDescent="0.2">
      <c r="A41" s="134"/>
      <c r="B41" s="134"/>
      <c r="C41" s="135"/>
      <c r="D41" s="136" t="s">
        <v>58</v>
      </c>
      <c r="E41" s="137">
        <f>SUM(E28+E32+E36+E40)</f>
        <v>8723.1</v>
      </c>
      <c r="F41" s="137"/>
      <c r="G41" s="137"/>
      <c r="H41" s="138">
        <f>SUM(H40,H36,H32,H28)</f>
        <v>41609.17</v>
      </c>
      <c r="I41" s="138">
        <f>SUM(I40,I36,I32,I28)</f>
        <v>244246.80000000002</v>
      </c>
      <c r="J41" s="137">
        <f t="shared" ref="J41:T41" si="29">SUM(J28+J32+J36+J40)</f>
        <v>41609.186999999991</v>
      </c>
      <c r="K41" s="137">
        <f t="shared" si="29"/>
        <v>244246.80000000005</v>
      </c>
      <c r="L41" s="137">
        <f t="shared" si="29"/>
        <v>285855.98700000002</v>
      </c>
      <c r="M41" s="137">
        <f t="shared" si="29"/>
        <v>1.699999999755164E-2</v>
      </c>
      <c r="N41" s="137">
        <f t="shared" si="29"/>
        <v>5.4569682106375694E-12</v>
      </c>
      <c r="O41" s="137">
        <f t="shared" si="29"/>
        <v>0</v>
      </c>
      <c r="P41" s="137">
        <f t="shared" si="29"/>
        <v>0</v>
      </c>
      <c r="Q41" s="137">
        <f t="shared" si="29"/>
        <v>0</v>
      </c>
      <c r="R41" s="137"/>
      <c r="S41" s="137">
        <f t="shared" si="29"/>
        <v>0</v>
      </c>
      <c r="T41" s="137">
        <f t="shared" si="29"/>
        <v>0</v>
      </c>
      <c r="U41" s="139"/>
    </row>
    <row r="42" spans="1:21" s="117" customFormat="1" ht="36" x14ac:dyDescent="0.2">
      <c r="A42" s="111"/>
      <c r="B42" s="111"/>
      <c r="C42" s="112"/>
      <c r="D42" s="113" t="s">
        <v>59</v>
      </c>
      <c r="E42" s="114">
        <f>E41+'2014'!E42</f>
        <v>57133.880000000005</v>
      </c>
      <c r="F42" s="114"/>
      <c r="G42" s="114"/>
      <c r="H42" s="114">
        <f>H41+'2014'!H42</f>
        <v>272528.59999999998</v>
      </c>
      <c r="I42" s="114">
        <f>I41+'2014'!I42</f>
        <v>859212.70000000007</v>
      </c>
      <c r="J42" s="114">
        <f>J41+'2014'!J42</f>
        <v>272528.60759999993</v>
      </c>
      <c r="K42" s="114">
        <f>K41+'2014'!K42</f>
        <v>859212.70000000007</v>
      </c>
      <c r="L42" s="114">
        <f>L41+'2014'!L42</f>
        <v>1131741.3075999999</v>
      </c>
      <c r="M42" s="114">
        <f>M41+'2014'!M42</f>
        <v>7.5999999771738658E-3</v>
      </c>
      <c r="N42" s="114">
        <f>N41+'2014'!N42</f>
        <v>1.8189894035458565E-11</v>
      </c>
      <c r="O42" s="114">
        <f>O41+'2014'!O42</f>
        <v>0</v>
      </c>
      <c r="P42" s="114">
        <f>P41+'2014'!P42</f>
        <v>0</v>
      </c>
      <c r="Q42" s="114">
        <f>Q41+'2014'!Q42</f>
        <v>0</v>
      </c>
      <c r="R42" s="114">
        <f>SUM(I42-Q42)</f>
        <v>859212.70000000007</v>
      </c>
      <c r="S42" s="114">
        <f>S41+'2014'!R42</f>
        <v>0</v>
      </c>
      <c r="T42" s="114">
        <f>T41+'2014'!S42</f>
        <v>0</v>
      </c>
      <c r="U42" s="116"/>
    </row>
    <row r="43" spans="1:21" ht="12.75" customHeight="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116.96</v>
      </c>
      <c r="F43" s="95">
        <v>4.7699999999999996</v>
      </c>
      <c r="G43" s="122">
        <v>28</v>
      </c>
      <c r="H43" s="97">
        <v>557.9</v>
      </c>
      <c r="I43" s="182">
        <v>3274.88</v>
      </c>
      <c r="J43" s="102">
        <f>(E43*F43)</f>
        <v>557.89919999999995</v>
      </c>
      <c r="K43" s="102">
        <f>(E43*G43)</f>
        <v>3274.8799999999997</v>
      </c>
      <c r="L43" s="96">
        <f>SUM(J43,K43)</f>
        <v>3832.7791999999995</v>
      </c>
      <c r="M43" s="103">
        <f>SUM(J43-H43)</f>
        <v>-8.0000000002655725E-4</v>
      </c>
      <c r="N43" s="103">
        <f>SUM(K43-I43)</f>
        <v>-4.5474735088646412E-13</v>
      </c>
      <c r="O43" s="102"/>
      <c r="P43" s="102"/>
      <c r="Q43" s="103"/>
      <c r="R43" s="103"/>
      <c r="S43" s="103"/>
      <c r="T43" s="103"/>
      <c r="U43" s="104"/>
    </row>
    <row r="44" spans="1:21" x14ac:dyDescent="0.2">
      <c r="A44" s="257"/>
      <c r="B44" s="260"/>
      <c r="C44" s="268"/>
      <c r="D44" s="118" t="s">
        <v>9</v>
      </c>
      <c r="E44" s="120">
        <v>117.64</v>
      </c>
      <c r="F44" s="95">
        <v>4.7699999999999996</v>
      </c>
      <c r="G44" s="122">
        <v>28</v>
      </c>
      <c r="H44" s="97">
        <v>561.14</v>
      </c>
      <c r="I44" s="182">
        <v>3293.92</v>
      </c>
      <c r="J44" s="102">
        <f>(E44*F44)</f>
        <v>561.14279999999997</v>
      </c>
      <c r="K44" s="102">
        <f t="shared" ref="K44:K45" si="30">(E44*G44)</f>
        <v>3293.92</v>
      </c>
      <c r="L44" s="96">
        <f>SUM(J44,K44)</f>
        <v>3855.0628000000002</v>
      </c>
      <c r="M44" s="103">
        <f t="shared" ref="M44:M45" si="31">SUM(J44-H44)</f>
        <v>2.7999999999792635E-3</v>
      </c>
      <c r="N44" s="103">
        <f t="shared" ref="N44:N45" si="32">SUM(K44-I44)</f>
        <v>0</v>
      </c>
      <c r="O44" s="102"/>
      <c r="P44" s="102"/>
      <c r="Q44" s="103"/>
      <c r="R44" s="103"/>
      <c r="S44" s="103"/>
      <c r="T44" s="103"/>
      <c r="U44" s="104"/>
    </row>
    <row r="45" spans="1:21" x14ac:dyDescent="0.2">
      <c r="A45" s="257"/>
      <c r="B45" s="260"/>
      <c r="C45" s="268"/>
      <c r="D45" s="118" t="s">
        <v>10</v>
      </c>
      <c r="E45" s="120">
        <v>128.68</v>
      </c>
      <c r="F45" s="95">
        <v>4.7699999999999996</v>
      </c>
      <c r="G45" s="122">
        <v>28</v>
      </c>
      <c r="H45" s="97">
        <v>613.79999999999995</v>
      </c>
      <c r="I45" s="182">
        <v>3603.04</v>
      </c>
      <c r="J45" s="102">
        <f>(E45*F45)</f>
        <v>613.80359999999996</v>
      </c>
      <c r="K45" s="102">
        <f t="shared" si="30"/>
        <v>3603.04</v>
      </c>
      <c r="L45" s="96">
        <f>SUM(J45,K45)</f>
        <v>4216.8436000000002</v>
      </c>
      <c r="M45" s="103">
        <f t="shared" si="31"/>
        <v>3.6000000000058208E-3</v>
      </c>
      <c r="N45" s="103">
        <f t="shared" si="32"/>
        <v>0</v>
      </c>
      <c r="O45" s="102"/>
      <c r="P45" s="102"/>
      <c r="Q45" s="103"/>
      <c r="R45" s="103"/>
      <c r="S45" s="103"/>
      <c r="T45" s="103"/>
      <c r="U45" s="104"/>
    </row>
    <row r="46" spans="1:21" ht="24" x14ac:dyDescent="0.2">
      <c r="A46" s="257"/>
      <c r="B46" s="260"/>
      <c r="C46" s="268"/>
      <c r="D46" s="105" t="s">
        <v>52</v>
      </c>
      <c r="E46" s="106">
        <f>SUM(E43,E44,E45)</f>
        <v>363.28</v>
      </c>
      <c r="F46" s="106"/>
      <c r="G46" s="106"/>
      <c r="H46" s="107">
        <f>SUM(H43:H45)</f>
        <v>1732.84</v>
      </c>
      <c r="I46" s="107">
        <f>SUM(I43:I45)</f>
        <v>10171.84</v>
      </c>
      <c r="J46" s="106">
        <f t="shared" ref="J46:T46" si="33">SUM(J43,J44,J45)</f>
        <v>1732.8455999999999</v>
      </c>
      <c r="K46" s="106">
        <f t="shared" si="33"/>
        <v>10171.84</v>
      </c>
      <c r="L46" s="106">
        <f t="shared" si="33"/>
        <v>11904.685600000001</v>
      </c>
      <c r="M46" s="106">
        <f t="shared" si="33"/>
        <v>5.599999999958527E-3</v>
      </c>
      <c r="N46" s="106">
        <f t="shared" si="33"/>
        <v>-4.5474735088646412E-13</v>
      </c>
      <c r="O46" s="106">
        <f t="shared" si="33"/>
        <v>0</v>
      </c>
      <c r="P46" s="106">
        <f t="shared" si="33"/>
        <v>0</v>
      </c>
      <c r="Q46" s="106">
        <f t="shared" si="33"/>
        <v>0</v>
      </c>
      <c r="R46" s="106"/>
      <c r="S46" s="106">
        <f t="shared" si="33"/>
        <v>0</v>
      </c>
      <c r="T46" s="106">
        <f t="shared" si="33"/>
        <v>0</v>
      </c>
      <c r="U46" s="108"/>
    </row>
    <row r="47" spans="1:21" x14ac:dyDescent="0.2">
      <c r="A47" s="257"/>
      <c r="B47" s="260"/>
      <c r="C47" s="268"/>
      <c r="D47" s="118" t="s">
        <v>11</v>
      </c>
      <c r="E47" s="119">
        <v>135.91999999999999</v>
      </c>
      <c r="F47" s="95">
        <v>4.7699999999999996</v>
      </c>
      <c r="G47" s="122">
        <v>28</v>
      </c>
      <c r="H47" s="97">
        <v>648.34</v>
      </c>
      <c r="I47" s="182">
        <v>3805.76</v>
      </c>
      <c r="J47" s="102">
        <f>(E47*F47)</f>
        <v>648.33839999999987</v>
      </c>
      <c r="K47" s="102">
        <f>(E47*G47)</f>
        <v>3805.7599999999998</v>
      </c>
      <c r="L47" s="96">
        <f>SUM(J47,K47)</f>
        <v>4454.0983999999999</v>
      </c>
      <c r="M47" s="103">
        <f>SUM(J47-H47)</f>
        <v>-1.6000000001668013E-3</v>
      </c>
      <c r="N47" s="103">
        <f>SUM(K47-I47)</f>
        <v>-4.5474735088646412E-13</v>
      </c>
      <c r="O47" s="102"/>
      <c r="P47" s="102"/>
      <c r="Q47" s="103"/>
      <c r="R47" s="103"/>
      <c r="S47" s="103"/>
      <c r="T47" s="103"/>
      <c r="U47" s="104"/>
    </row>
    <row r="48" spans="1:21" x14ac:dyDescent="0.2">
      <c r="A48" s="257"/>
      <c r="B48" s="260"/>
      <c r="C48" s="268"/>
      <c r="D48" s="118" t="s">
        <v>12</v>
      </c>
      <c r="E48" s="119">
        <v>120.46</v>
      </c>
      <c r="F48" s="95">
        <v>4.7699999999999996</v>
      </c>
      <c r="G48" s="122">
        <v>28</v>
      </c>
      <c r="H48" s="97">
        <v>574.59</v>
      </c>
      <c r="I48" s="182">
        <v>3372.88</v>
      </c>
      <c r="J48" s="102">
        <f>(E48*F48)</f>
        <v>574.59419999999989</v>
      </c>
      <c r="K48" s="102">
        <f t="shared" ref="K48:K49" si="34">(E48*G48)</f>
        <v>3372.8799999999997</v>
      </c>
      <c r="L48" s="96">
        <f>SUM(J48,K48)</f>
        <v>3947.4741999999997</v>
      </c>
      <c r="M48" s="103">
        <f t="shared" ref="M48:M49" si="35">SUM(J48-H48)</f>
        <v>4.1999999998552084E-3</v>
      </c>
      <c r="N48" s="103">
        <f t="shared" ref="N48:N49" si="36">SUM(K48-I48)</f>
        <v>-4.5474735088646412E-13</v>
      </c>
      <c r="O48" s="102"/>
      <c r="P48" s="102"/>
      <c r="Q48" s="103"/>
      <c r="R48" s="103"/>
      <c r="S48" s="103"/>
      <c r="T48" s="103"/>
      <c r="U48" s="104"/>
    </row>
    <row r="49" spans="1:21" x14ac:dyDescent="0.2">
      <c r="A49" s="257"/>
      <c r="B49" s="260"/>
      <c r="C49" s="268"/>
      <c r="D49" s="118" t="s">
        <v>13</v>
      </c>
      <c r="E49" s="119">
        <v>118.9</v>
      </c>
      <c r="F49" s="95">
        <v>4.7699999999999996</v>
      </c>
      <c r="G49" s="122">
        <v>28</v>
      </c>
      <c r="H49" s="97">
        <v>567.15</v>
      </c>
      <c r="I49" s="182">
        <v>3329.2</v>
      </c>
      <c r="J49" s="102">
        <f>(E49*F49)</f>
        <v>567.15300000000002</v>
      </c>
      <c r="K49" s="102">
        <f t="shared" si="34"/>
        <v>3329.2000000000003</v>
      </c>
      <c r="L49" s="96">
        <f>SUM(J49,K49)</f>
        <v>3896.3530000000001</v>
      </c>
      <c r="M49" s="103">
        <f t="shared" si="35"/>
        <v>3.0000000000427463E-3</v>
      </c>
      <c r="N49" s="103">
        <f t="shared" si="36"/>
        <v>4.5474735088646412E-13</v>
      </c>
      <c r="O49" s="102"/>
      <c r="P49" s="102"/>
      <c r="Q49" s="103"/>
      <c r="R49" s="103"/>
      <c r="S49" s="103"/>
      <c r="T49" s="103"/>
      <c r="U49" s="104"/>
    </row>
    <row r="50" spans="1:21" ht="24" x14ac:dyDescent="0.2">
      <c r="A50" s="257"/>
      <c r="B50" s="260"/>
      <c r="C50" s="268"/>
      <c r="D50" s="105" t="s">
        <v>53</v>
      </c>
      <c r="E50" s="106">
        <f>SUM(E47,E48,E49)</f>
        <v>375.28</v>
      </c>
      <c r="F50" s="106"/>
      <c r="G50" s="106"/>
      <c r="H50" s="107">
        <f>SUM(H47:H49)</f>
        <v>1790.08</v>
      </c>
      <c r="I50" s="107">
        <f>SUM(I47:I49)</f>
        <v>10507.84</v>
      </c>
      <c r="J50" s="106">
        <f t="shared" ref="J50:T50" si="37">SUM(J47,J48,J49)</f>
        <v>1790.0855999999997</v>
      </c>
      <c r="K50" s="106">
        <f t="shared" si="37"/>
        <v>10507.84</v>
      </c>
      <c r="L50" s="106">
        <f t="shared" si="37"/>
        <v>12297.925599999999</v>
      </c>
      <c r="M50" s="106">
        <f t="shared" si="37"/>
        <v>5.5999999997311534E-3</v>
      </c>
      <c r="N50" s="106">
        <f t="shared" si="37"/>
        <v>-4.5474735088646412E-13</v>
      </c>
      <c r="O50" s="106">
        <f t="shared" si="37"/>
        <v>0</v>
      </c>
      <c r="P50" s="106">
        <f t="shared" si="37"/>
        <v>0</v>
      </c>
      <c r="Q50" s="106">
        <f t="shared" si="37"/>
        <v>0</v>
      </c>
      <c r="R50" s="106"/>
      <c r="S50" s="106">
        <f t="shared" si="37"/>
        <v>0</v>
      </c>
      <c r="T50" s="106">
        <f t="shared" si="37"/>
        <v>0</v>
      </c>
      <c r="U50" s="108"/>
    </row>
    <row r="51" spans="1:21" x14ac:dyDescent="0.2">
      <c r="A51" s="257"/>
      <c r="B51" s="260"/>
      <c r="C51" s="268"/>
      <c r="D51" s="118" t="s">
        <v>14</v>
      </c>
      <c r="E51" s="119">
        <v>141.24</v>
      </c>
      <c r="F51" s="95">
        <v>4.7699999999999996</v>
      </c>
      <c r="G51" s="122">
        <v>28</v>
      </c>
      <c r="H51" s="97">
        <v>673.71</v>
      </c>
      <c r="I51" s="182">
        <v>3954.72</v>
      </c>
      <c r="J51" s="102">
        <f>(E51*F51)</f>
        <v>673.71479999999997</v>
      </c>
      <c r="K51" s="102">
        <f>(E51*G51)</f>
        <v>3954.7200000000003</v>
      </c>
      <c r="L51" s="96">
        <f>SUM(J51,K51)</f>
        <v>4628.4348</v>
      </c>
      <c r="M51" s="103">
        <f>SUM(J51-H51)</f>
        <v>4.7999999999319698E-3</v>
      </c>
      <c r="N51" s="103">
        <f>SUM(K51-I51)</f>
        <v>4.5474735088646412E-13</v>
      </c>
      <c r="O51" s="102"/>
      <c r="P51" s="102"/>
      <c r="Q51" s="103"/>
      <c r="R51" s="103"/>
      <c r="S51" s="103"/>
      <c r="T51" s="103"/>
      <c r="U51" s="104"/>
    </row>
    <row r="52" spans="1:21" x14ac:dyDescent="0.2">
      <c r="A52" s="257"/>
      <c r="B52" s="260"/>
      <c r="C52" s="268"/>
      <c r="D52" s="118" t="s">
        <v>15</v>
      </c>
      <c r="E52" s="119">
        <v>140.52000000000001</v>
      </c>
      <c r="F52" s="95">
        <v>4.7699999999999996</v>
      </c>
      <c r="G52" s="122">
        <v>28</v>
      </c>
      <c r="H52" s="97">
        <v>670.28</v>
      </c>
      <c r="I52" s="182">
        <v>3934.56</v>
      </c>
      <c r="J52" s="102">
        <f>(E52*F52)</f>
        <v>670.28039999999999</v>
      </c>
      <c r="K52" s="102">
        <f t="shared" ref="K52:K53" si="38">(E52*G52)</f>
        <v>3934.5600000000004</v>
      </c>
      <c r="L52" s="96">
        <f>SUM(J52,K52)</f>
        <v>4604.8404</v>
      </c>
      <c r="M52" s="103">
        <f t="shared" ref="M52:M53" si="39">SUM(J52-H52)</f>
        <v>4.0000000001327862E-4</v>
      </c>
      <c r="N52" s="103">
        <f t="shared" ref="N52:N53" si="40">SUM(K52-I52)</f>
        <v>4.5474735088646412E-13</v>
      </c>
      <c r="O52" s="102"/>
      <c r="P52" s="102"/>
      <c r="Q52" s="103"/>
      <c r="R52" s="103"/>
      <c r="S52" s="103"/>
      <c r="T52" s="103"/>
      <c r="U52" s="104"/>
    </row>
    <row r="53" spans="1:21" x14ac:dyDescent="0.2">
      <c r="A53" s="257"/>
      <c r="B53" s="260"/>
      <c r="C53" s="268"/>
      <c r="D53" s="118" t="s">
        <v>16</v>
      </c>
      <c r="E53" s="120">
        <v>132.08000000000001</v>
      </c>
      <c r="F53" s="95">
        <v>4.7699999999999996</v>
      </c>
      <c r="G53" s="122">
        <v>28</v>
      </c>
      <c r="H53" s="97">
        <v>630.02</v>
      </c>
      <c r="I53" s="182">
        <v>3698.24</v>
      </c>
      <c r="J53" s="102">
        <f>(E53*F53)</f>
        <v>630.02160000000003</v>
      </c>
      <c r="K53" s="102">
        <f t="shared" si="38"/>
        <v>3698.2400000000002</v>
      </c>
      <c r="L53" s="96">
        <f>SUM(J53,K53)</f>
        <v>4328.2615999999998</v>
      </c>
      <c r="M53" s="103">
        <f t="shared" si="39"/>
        <v>1.6000000000531145E-3</v>
      </c>
      <c r="N53" s="103">
        <f t="shared" si="40"/>
        <v>4.5474735088646412E-13</v>
      </c>
      <c r="O53" s="102"/>
      <c r="P53" s="102"/>
      <c r="Q53" s="103"/>
      <c r="R53" s="103"/>
      <c r="S53" s="103"/>
      <c r="T53" s="103"/>
      <c r="U53" s="104"/>
    </row>
    <row r="54" spans="1:21" ht="24" x14ac:dyDescent="0.2">
      <c r="A54" s="257"/>
      <c r="B54" s="260"/>
      <c r="C54" s="268"/>
      <c r="D54" s="105" t="s">
        <v>54</v>
      </c>
      <c r="E54" s="106">
        <f>SUM(E51,E52,E53)</f>
        <v>413.84000000000003</v>
      </c>
      <c r="F54" s="106"/>
      <c r="G54" s="106"/>
      <c r="H54" s="107">
        <f>SUM(H51:H53)</f>
        <v>1974.01</v>
      </c>
      <c r="I54" s="107">
        <f>SUM(I51:I53)</f>
        <v>11587.52</v>
      </c>
      <c r="J54" s="106">
        <f t="shared" ref="J54:T54" si="41">SUM(J51,J52,J53)</f>
        <v>1974.0167999999999</v>
      </c>
      <c r="K54" s="106">
        <f t="shared" si="41"/>
        <v>11587.52</v>
      </c>
      <c r="L54" s="106">
        <f t="shared" si="41"/>
        <v>13561.5368</v>
      </c>
      <c r="M54" s="106">
        <f t="shared" si="41"/>
        <v>6.7999999999983629E-3</v>
      </c>
      <c r="N54" s="106">
        <f t="shared" si="41"/>
        <v>1.3642420526593924E-12</v>
      </c>
      <c r="O54" s="106">
        <f t="shared" si="41"/>
        <v>0</v>
      </c>
      <c r="P54" s="106">
        <f t="shared" si="41"/>
        <v>0</v>
      </c>
      <c r="Q54" s="106">
        <f t="shared" si="41"/>
        <v>0</v>
      </c>
      <c r="R54" s="106"/>
      <c r="S54" s="106">
        <f t="shared" si="41"/>
        <v>0</v>
      </c>
      <c r="T54" s="106">
        <f t="shared" si="41"/>
        <v>0</v>
      </c>
      <c r="U54" s="108"/>
    </row>
    <row r="55" spans="1:21" x14ac:dyDescent="0.2">
      <c r="A55" s="257"/>
      <c r="B55" s="260"/>
      <c r="C55" s="268"/>
      <c r="D55" s="118" t="s">
        <v>17</v>
      </c>
      <c r="E55" s="119">
        <v>153.91999999999999</v>
      </c>
      <c r="F55" s="95">
        <v>4.7699999999999996</v>
      </c>
      <c r="G55" s="122">
        <v>28</v>
      </c>
      <c r="H55" s="97">
        <v>734.2</v>
      </c>
      <c r="I55" s="182">
        <v>4309.76</v>
      </c>
      <c r="J55" s="102">
        <f>(E55*F55)</f>
        <v>734.19839999999988</v>
      </c>
      <c r="K55" s="102">
        <f>(E55*G55)</f>
        <v>4309.7599999999993</v>
      </c>
      <c r="L55" s="96">
        <f t="shared" ref="L55:L63" si="42">SUM(J55,K55)</f>
        <v>5043.9583999999995</v>
      </c>
      <c r="M55" s="103">
        <f>SUM(J55-H55)</f>
        <v>-1.6000000001668013E-3</v>
      </c>
      <c r="N55" s="103">
        <f>SUM(K55-I55)</f>
        <v>-9.0949470177292824E-13</v>
      </c>
      <c r="O55" s="102"/>
      <c r="P55" s="102"/>
      <c r="Q55" s="103"/>
      <c r="R55" s="103"/>
      <c r="S55" s="103"/>
      <c r="T55" s="103"/>
      <c r="U55" s="104"/>
    </row>
    <row r="56" spans="1:21" x14ac:dyDescent="0.2">
      <c r="A56" s="257"/>
      <c r="B56" s="260"/>
      <c r="C56" s="268"/>
      <c r="D56" s="118" t="s">
        <v>18</v>
      </c>
      <c r="E56" s="119">
        <v>118.74</v>
      </c>
      <c r="F56" s="95">
        <v>4.7699999999999996</v>
      </c>
      <c r="G56" s="122">
        <v>28</v>
      </c>
      <c r="H56" s="97">
        <v>566.39</v>
      </c>
      <c r="I56" s="182">
        <v>3324.72</v>
      </c>
      <c r="J56" s="102">
        <f>(E56*F56)</f>
        <v>566.38979999999992</v>
      </c>
      <c r="K56" s="102">
        <f t="shared" ref="K56:K57" si="43">(E56*G56)</f>
        <v>3324.72</v>
      </c>
      <c r="L56" s="96">
        <f t="shared" si="42"/>
        <v>3891.1097999999997</v>
      </c>
      <c r="M56" s="103">
        <f t="shared" ref="M56:M57" si="44">SUM(J56-H56)</f>
        <v>-2.0000000006348273E-4</v>
      </c>
      <c r="N56" s="103">
        <f t="shared" ref="N56:N57" si="45">SUM(K56-I56)</f>
        <v>0</v>
      </c>
      <c r="O56" s="102"/>
      <c r="P56" s="102"/>
      <c r="Q56" s="103"/>
      <c r="R56" s="103"/>
      <c r="S56" s="103"/>
      <c r="T56" s="103"/>
      <c r="U56" s="104"/>
    </row>
    <row r="57" spans="1:21" x14ac:dyDescent="0.2">
      <c r="A57" s="258"/>
      <c r="B57" s="266"/>
      <c r="C57" s="269"/>
      <c r="D57" s="118" t="s">
        <v>19</v>
      </c>
      <c r="E57" s="120">
        <v>100.76</v>
      </c>
      <c r="F57" s="95">
        <v>4.7699999999999996</v>
      </c>
      <c r="G57" s="122">
        <v>28</v>
      </c>
      <c r="H57" s="97">
        <v>480.63</v>
      </c>
      <c r="I57" s="182">
        <v>2821.28</v>
      </c>
      <c r="J57" s="102">
        <f>(E57*F57)</f>
        <v>480.62520000000001</v>
      </c>
      <c r="K57" s="102">
        <f t="shared" si="43"/>
        <v>2821.28</v>
      </c>
      <c r="L57" s="96">
        <f t="shared" si="42"/>
        <v>3301.9052000000001</v>
      </c>
      <c r="M57" s="103">
        <f t="shared" si="44"/>
        <v>-4.7999999999888132E-3</v>
      </c>
      <c r="N57" s="103">
        <f t="shared" si="45"/>
        <v>0</v>
      </c>
      <c r="O57" s="102"/>
      <c r="P57" s="102"/>
      <c r="Q57" s="103"/>
      <c r="R57" s="103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373.41999999999996</v>
      </c>
      <c r="F58" s="106"/>
      <c r="G58" s="106"/>
      <c r="H58" s="107">
        <f>SUM(H55:H57)</f>
        <v>1781.2200000000003</v>
      </c>
      <c r="I58" s="107">
        <f>SUM(I55:I57)</f>
        <v>10455.76</v>
      </c>
      <c r="J58" s="106">
        <f t="shared" ref="J58:T58" si="46">SUM(J55,J56,J57)</f>
        <v>1781.2133999999996</v>
      </c>
      <c r="K58" s="106">
        <f t="shared" si="46"/>
        <v>10455.76</v>
      </c>
      <c r="L58" s="106">
        <f t="shared" si="46"/>
        <v>12236.973399999999</v>
      </c>
      <c r="M58" s="106">
        <f t="shared" si="46"/>
        <v>-6.6000000002190973E-3</v>
      </c>
      <c r="N58" s="106">
        <f t="shared" si="46"/>
        <v>-9.0949470177292824E-13</v>
      </c>
      <c r="O58" s="106">
        <f t="shared" si="46"/>
        <v>0</v>
      </c>
      <c r="P58" s="106">
        <f t="shared" si="46"/>
        <v>0</v>
      </c>
      <c r="Q58" s="106">
        <f t="shared" si="46"/>
        <v>0</v>
      </c>
      <c r="R58" s="106"/>
      <c r="S58" s="106">
        <f t="shared" si="46"/>
        <v>0</v>
      </c>
      <c r="T58" s="106">
        <f t="shared" si="46"/>
        <v>0</v>
      </c>
      <c r="U58" s="108"/>
    </row>
    <row r="59" spans="1:21" s="117" customFormat="1" ht="24" x14ac:dyDescent="0.2">
      <c r="A59" s="134"/>
      <c r="B59" s="134"/>
      <c r="C59" s="135"/>
      <c r="D59" s="136" t="s">
        <v>58</v>
      </c>
      <c r="E59" s="137">
        <f>SUM(E46+E50+E54+E58)</f>
        <v>1525.8200000000002</v>
      </c>
      <c r="F59" s="137"/>
      <c r="G59" s="137"/>
      <c r="H59" s="138">
        <f>SUM(H58,H54,H50,H46)</f>
        <v>7278.1500000000005</v>
      </c>
      <c r="I59" s="138">
        <f>SUM(I58,I54,I50,I46)</f>
        <v>42722.96</v>
      </c>
      <c r="J59" s="137">
        <f t="shared" ref="J59:T59" si="47">SUM(J46+J50+J54+J58)</f>
        <v>7278.161399999999</v>
      </c>
      <c r="K59" s="137">
        <f t="shared" si="47"/>
        <v>42722.96</v>
      </c>
      <c r="L59" s="137">
        <f t="shared" si="47"/>
        <v>50001.121400000004</v>
      </c>
      <c r="M59" s="137">
        <f t="shared" si="47"/>
        <v>1.1399999999468946E-2</v>
      </c>
      <c r="N59" s="137">
        <f t="shared" si="47"/>
        <v>-4.5474735088646412E-13</v>
      </c>
      <c r="O59" s="137">
        <f t="shared" si="47"/>
        <v>0</v>
      </c>
      <c r="P59" s="137">
        <f t="shared" si="47"/>
        <v>0</v>
      </c>
      <c r="Q59" s="137">
        <f t="shared" si="47"/>
        <v>0</v>
      </c>
      <c r="R59" s="137"/>
      <c r="S59" s="137">
        <f t="shared" si="47"/>
        <v>0</v>
      </c>
      <c r="T59" s="137">
        <f t="shared" si="47"/>
        <v>0</v>
      </c>
      <c r="U59" s="139"/>
    </row>
    <row r="60" spans="1:21" s="117" customFormat="1" ht="36" x14ac:dyDescent="0.2">
      <c r="A60" s="111"/>
      <c r="B60" s="111"/>
      <c r="C60" s="112"/>
      <c r="D60" s="113" t="s">
        <v>59</v>
      </c>
      <c r="E60" s="114">
        <f>E59+'2014'!E60</f>
        <v>8115.8799999999992</v>
      </c>
      <c r="F60" s="114"/>
      <c r="G60" s="114"/>
      <c r="H60" s="114">
        <f>H59+'2014'!H60</f>
        <v>38712.74</v>
      </c>
      <c r="I60" s="114">
        <f>I59+'2014'!I60</f>
        <v>127947.22</v>
      </c>
      <c r="J60" s="114">
        <f>J59+'2014'!J60</f>
        <v>38712.747599999995</v>
      </c>
      <c r="K60" s="114">
        <f>K59+'2014'!K60</f>
        <v>127947.22</v>
      </c>
      <c r="L60" s="114">
        <f>L59+'2014'!L60</f>
        <v>166659.9676</v>
      </c>
      <c r="M60" s="114">
        <f>M59+'2014'!M60</f>
        <v>7.5999999970690624E-3</v>
      </c>
      <c r="N60" s="114">
        <f>N59+'2014'!N60</f>
        <v>2.7284841053187847E-12</v>
      </c>
      <c r="O60" s="114">
        <f>O59+'2014'!O60</f>
        <v>0</v>
      </c>
      <c r="P60" s="114">
        <f>P59+'2014'!P60</f>
        <v>0</v>
      </c>
      <c r="Q60" s="114">
        <f>Q59+'2014'!Q60</f>
        <v>0</v>
      </c>
      <c r="R60" s="114">
        <f>SUM(I60-Q60)</f>
        <v>127947.22</v>
      </c>
      <c r="S60" s="114">
        <f>S59+'2014'!R60</f>
        <v>0</v>
      </c>
      <c r="T60" s="114">
        <f>T59+'2014'!S60</f>
        <v>0</v>
      </c>
      <c r="U60" s="116"/>
    </row>
    <row r="61" spans="1:21" ht="12.75" customHeight="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456.12</v>
      </c>
      <c r="F61" s="95">
        <v>4.7699999999999996</v>
      </c>
      <c r="G61" s="122">
        <v>28</v>
      </c>
      <c r="H61" s="97">
        <v>2175.6923999999999</v>
      </c>
      <c r="I61" s="97">
        <v>12771.36</v>
      </c>
      <c r="J61" s="102">
        <f>(E61*F61)</f>
        <v>2175.6923999999999</v>
      </c>
      <c r="K61" s="102">
        <f>(E61*G61)</f>
        <v>12771.36</v>
      </c>
      <c r="L61" s="96">
        <f t="shared" si="42"/>
        <v>14947.0524</v>
      </c>
      <c r="M61" s="103">
        <f>SUM(J61-H61)</f>
        <v>0</v>
      </c>
      <c r="N61" s="103">
        <f>SUM(K61-I61)</f>
        <v>0</v>
      </c>
      <c r="O61" s="102"/>
      <c r="P61" s="102"/>
      <c r="Q61" s="103"/>
      <c r="R61" s="103"/>
      <c r="S61" s="103"/>
      <c r="T61" s="103"/>
      <c r="U61" s="104"/>
    </row>
    <row r="62" spans="1:21" ht="12.75" customHeight="1" x14ac:dyDescent="0.2">
      <c r="A62" s="271"/>
      <c r="B62" s="260"/>
      <c r="C62" s="264"/>
      <c r="D62" s="118" t="s">
        <v>9</v>
      </c>
      <c r="E62" s="120">
        <v>289.12</v>
      </c>
      <c r="F62" s="95">
        <v>4.7699999999999996</v>
      </c>
      <c r="G62" s="122">
        <v>28</v>
      </c>
      <c r="H62" s="97">
        <v>1379.1024</v>
      </c>
      <c r="I62" s="97">
        <v>8095.3600000000006</v>
      </c>
      <c r="J62" s="102">
        <f>(E62*F62)</f>
        <v>1379.1024</v>
      </c>
      <c r="K62" s="102">
        <f t="shared" ref="K62:K63" si="48">(E62*G62)</f>
        <v>8095.3600000000006</v>
      </c>
      <c r="L62" s="96">
        <f t="shared" si="42"/>
        <v>9474.4624000000003</v>
      </c>
      <c r="M62" s="103">
        <f t="shared" ref="M62:M63" si="49">SUM(J62-H62)</f>
        <v>0</v>
      </c>
      <c r="N62" s="103">
        <f t="shared" ref="N62:N63" si="50">SUM(K62-I62)</f>
        <v>0</v>
      </c>
      <c r="O62" s="102"/>
      <c r="P62" s="102"/>
      <c r="Q62" s="103"/>
      <c r="R62" s="103"/>
      <c r="S62" s="103"/>
      <c r="T62" s="103"/>
      <c r="U62" s="104"/>
    </row>
    <row r="63" spans="1:21" ht="12.75" customHeight="1" x14ac:dyDescent="0.2">
      <c r="A63" s="271"/>
      <c r="B63" s="260"/>
      <c r="C63" s="264"/>
      <c r="D63" s="118" t="s">
        <v>10</v>
      </c>
      <c r="E63" s="120">
        <v>386.9</v>
      </c>
      <c r="F63" s="95">
        <v>4.7699999999999996</v>
      </c>
      <c r="G63" s="122">
        <v>28</v>
      </c>
      <c r="H63" s="97">
        <v>1845.5129999999997</v>
      </c>
      <c r="I63" s="97">
        <v>10833.199999999999</v>
      </c>
      <c r="J63" s="102">
        <f>(E63*F63)</f>
        <v>1845.5129999999997</v>
      </c>
      <c r="K63" s="102">
        <f t="shared" si="48"/>
        <v>10833.199999999999</v>
      </c>
      <c r="L63" s="96">
        <f t="shared" si="42"/>
        <v>12678.712999999998</v>
      </c>
      <c r="M63" s="103">
        <f t="shared" si="49"/>
        <v>0</v>
      </c>
      <c r="N63" s="103">
        <f t="shared" si="50"/>
        <v>0</v>
      </c>
      <c r="O63" s="102"/>
      <c r="P63" s="102"/>
      <c r="Q63" s="103"/>
      <c r="R63" s="103"/>
      <c r="S63" s="103"/>
      <c r="T63" s="103"/>
      <c r="U63" s="104"/>
    </row>
    <row r="64" spans="1:21" ht="24" x14ac:dyDescent="0.2">
      <c r="A64" s="271"/>
      <c r="B64" s="260"/>
      <c r="C64" s="264"/>
      <c r="D64" s="105" t="s">
        <v>52</v>
      </c>
      <c r="E64" s="106">
        <f>SUM(E61,E62,E63)</f>
        <v>1132.1399999999999</v>
      </c>
      <c r="F64" s="106"/>
      <c r="G64" s="106"/>
      <c r="H64" s="107">
        <f>SUM(H61+H62+H63)</f>
        <v>5400.3077999999996</v>
      </c>
      <c r="I64" s="107">
        <f>SUM(I61+I62+I63)</f>
        <v>31699.919999999998</v>
      </c>
      <c r="J64" s="106">
        <f t="shared" ref="J64:T64" si="51">SUM(J61,J62,J63)</f>
        <v>5400.3077999999996</v>
      </c>
      <c r="K64" s="106">
        <f t="shared" si="51"/>
        <v>31699.919999999998</v>
      </c>
      <c r="L64" s="106">
        <f t="shared" si="51"/>
        <v>37100.227800000001</v>
      </c>
      <c r="M64" s="106">
        <f t="shared" si="51"/>
        <v>0</v>
      </c>
      <c r="N64" s="106">
        <f t="shared" si="51"/>
        <v>0</v>
      </c>
      <c r="O64" s="106">
        <f t="shared" si="51"/>
        <v>0</v>
      </c>
      <c r="P64" s="106">
        <f t="shared" si="51"/>
        <v>0</v>
      </c>
      <c r="Q64" s="106">
        <f t="shared" si="51"/>
        <v>0</v>
      </c>
      <c r="R64" s="106"/>
      <c r="S64" s="106">
        <f t="shared" si="51"/>
        <v>0</v>
      </c>
      <c r="T64" s="106">
        <f t="shared" si="51"/>
        <v>0</v>
      </c>
      <c r="U64" s="108"/>
    </row>
    <row r="65" spans="1:21" ht="12.75" customHeight="1" x14ac:dyDescent="0.2">
      <c r="A65" s="271"/>
      <c r="B65" s="260"/>
      <c r="C65" s="264"/>
      <c r="D65" s="118" t="s">
        <v>11</v>
      </c>
      <c r="E65" s="119">
        <v>610.5</v>
      </c>
      <c r="F65" s="95">
        <v>4.7699999999999996</v>
      </c>
      <c r="G65" s="122">
        <v>28</v>
      </c>
      <c r="H65" s="97">
        <v>2912.0849999999996</v>
      </c>
      <c r="I65" s="97">
        <v>17094</v>
      </c>
      <c r="J65" s="102">
        <f>(E65*F65)</f>
        <v>2912.0849999999996</v>
      </c>
      <c r="K65" s="102">
        <f>(E65*G65)</f>
        <v>17094</v>
      </c>
      <c r="L65" s="96">
        <f>SUM(J65,K65)</f>
        <v>20006.084999999999</v>
      </c>
      <c r="M65" s="103">
        <f>SUM(J65-H65)</f>
        <v>0</v>
      </c>
      <c r="N65" s="103">
        <f>SUM(K65-I65)</f>
        <v>0</v>
      </c>
      <c r="O65" s="102"/>
      <c r="P65" s="102"/>
      <c r="Q65" s="103"/>
      <c r="R65" s="103"/>
      <c r="S65" s="103"/>
      <c r="T65" s="103"/>
      <c r="U65" s="104"/>
    </row>
    <row r="66" spans="1:21" ht="12.75" customHeight="1" x14ac:dyDescent="0.2">
      <c r="A66" s="271"/>
      <c r="B66" s="260"/>
      <c r="C66" s="264"/>
      <c r="D66" s="118" t="s">
        <v>12</v>
      </c>
      <c r="E66" s="119">
        <v>446.06</v>
      </c>
      <c r="F66" s="95">
        <v>4.7699999999999996</v>
      </c>
      <c r="G66" s="122">
        <v>28</v>
      </c>
      <c r="H66" s="97">
        <v>2127.7061999999996</v>
      </c>
      <c r="I66" s="97">
        <v>12489.68</v>
      </c>
      <c r="J66" s="102">
        <f>(E66*F66)</f>
        <v>2127.7061999999996</v>
      </c>
      <c r="K66" s="102">
        <f t="shared" ref="K66:K67" si="52">(E66*G66)</f>
        <v>12489.68</v>
      </c>
      <c r="L66" s="96">
        <f>SUM(J66,K66)</f>
        <v>14617.386200000001</v>
      </c>
      <c r="M66" s="103">
        <f t="shared" ref="M66:M67" si="53">SUM(J66-H66)</f>
        <v>0</v>
      </c>
      <c r="N66" s="103">
        <f t="shared" ref="N66:N67" si="54">SUM(K66-I66)</f>
        <v>0</v>
      </c>
      <c r="O66" s="102"/>
      <c r="P66" s="102"/>
      <c r="Q66" s="103"/>
      <c r="R66" s="103"/>
      <c r="S66" s="103"/>
      <c r="T66" s="103"/>
      <c r="U66" s="104"/>
    </row>
    <row r="67" spans="1:21" ht="12.75" customHeight="1" x14ac:dyDescent="0.2">
      <c r="A67" s="271"/>
      <c r="B67" s="260"/>
      <c r="C67" s="264"/>
      <c r="D67" s="118" t="s">
        <v>13</v>
      </c>
      <c r="E67" s="119">
        <v>553.48</v>
      </c>
      <c r="F67" s="95">
        <v>4.7699999999999996</v>
      </c>
      <c r="G67" s="122">
        <v>28</v>
      </c>
      <c r="H67" s="97">
        <v>2640.0996</v>
      </c>
      <c r="I67" s="97">
        <v>15497.44</v>
      </c>
      <c r="J67" s="102">
        <f>(E67*F67)</f>
        <v>2640.0996</v>
      </c>
      <c r="K67" s="102">
        <f t="shared" si="52"/>
        <v>15497.44</v>
      </c>
      <c r="L67" s="96">
        <f>SUM(J67,K67)</f>
        <v>18137.5396</v>
      </c>
      <c r="M67" s="103">
        <f t="shared" si="53"/>
        <v>0</v>
      </c>
      <c r="N67" s="103">
        <f t="shared" si="54"/>
        <v>0</v>
      </c>
      <c r="O67" s="102"/>
      <c r="P67" s="102"/>
      <c r="Q67" s="103"/>
      <c r="R67" s="103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53</v>
      </c>
      <c r="E68" s="106">
        <f>SUM(E65,E66,E67)</f>
        <v>1610.04</v>
      </c>
      <c r="F68" s="106"/>
      <c r="G68" s="106"/>
      <c r="H68" s="107">
        <f>SUM(H65+H66+H67)</f>
        <v>7679.8907999999992</v>
      </c>
      <c r="I68" s="107">
        <f>SUM(I65+I66+I67)</f>
        <v>45081.120000000003</v>
      </c>
      <c r="J68" s="106">
        <f t="shared" ref="J68:T68" si="55">SUM(J65,J66,J67)</f>
        <v>7679.8907999999992</v>
      </c>
      <c r="K68" s="106">
        <f t="shared" si="55"/>
        <v>45081.120000000003</v>
      </c>
      <c r="L68" s="106">
        <f t="shared" si="55"/>
        <v>52761.010800000004</v>
      </c>
      <c r="M68" s="106">
        <f t="shared" si="55"/>
        <v>0</v>
      </c>
      <c r="N68" s="106">
        <f t="shared" si="55"/>
        <v>0</v>
      </c>
      <c r="O68" s="106">
        <f t="shared" si="55"/>
        <v>0</v>
      </c>
      <c r="P68" s="106">
        <f t="shared" si="55"/>
        <v>0</v>
      </c>
      <c r="Q68" s="106">
        <f t="shared" si="55"/>
        <v>0</v>
      </c>
      <c r="R68" s="106"/>
      <c r="S68" s="106">
        <f t="shared" si="55"/>
        <v>0</v>
      </c>
      <c r="T68" s="106">
        <f t="shared" si="55"/>
        <v>0</v>
      </c>
      <c r="U68" s="108"/>
    </row>
    <row r="69" spans="1:21" ht="12.75" customHeight="1" x14ac:dyDescent="0.2">
      <c r="A69" s="271"/>
      <c r="B69" s="260"/>
      <c r="C69" s="264"/>
      <c r="D69" s="118" t="s">
        <v>14</v>
      </c>
      <c r="E69" s="119">
        <v>601.52</v>
      </c>
      <c r="F69" s="95">
        <v>4.7699999999999996</v>
      </c>
      <c r="G69" s="122">
        <v>28</v>
      </c>
      <c r="H69" s="97">
        <v>2869.2503999999994</v>
      </c>
      <c r="I69" s="97">
        <v>16842.559999999998</v>
      </c>
      <c r="J69" s="102">
        <f>(E69*F69)</f>
        <v>2869.2503999999994</v>
      </c>
      <c r="K69" s="102">
        <f>(E69*G69)</f>
        <v>16842.559999999998</v>
      </c>
      <c r="L69" s="96">
        <f>SUM(J69,K69)</f>
        <v>19711.810399999998</v>
      </c>
      <c r="M69" s="103">
        <f>SUM(J69-H69)</f>
        <v>0</v>
      </c>
      <c r="N69" s="103">
        <f>SUM(K69-I69)</f>
        <v>0</v>
      </c>
      <c r="O69" s="102"/>
      <c r="P69" s="102"/>
      <c r="Q69" s="103"/>
      <c r="R69" s="103"/>
      <c r="S69" s="103"/>
      <c r="T69" s="103"/>
      <c r="U69" s="104"/>
    </row>
    <row r="70" spans="1:21" ht="12.75" customHeight="1" x14ac:dyDescent="0.2">
      <c r="A70" s="271"/>
      <c r="B70" s="260"/>
      <c r="C70" s="264"/>
      <c r="D70" s="118" t="s">
        <v>15</v>
      </c>
      <c r="E70" s="119">
        <v>605.5</v>
      </c>
      <c r="F70" s="95">
        <v>4.7699999999999996</v>
      </c>
      <c r="G70" s="122">
        <v>28</v>
      </c>
      <c r="H70" s="97">
        <v>2888.2349999999997</v>
      </c>
      <c r="I70" s="97">
        <v>16954</v>
      </c>
      <c r="J70" s="102">
        <f>(E70*F70)</f>
        <v>2888.2349999999997</v>
      </c>
      <c r="K70" s="102">
        <f t="shared" ref="K70:K71" si="56">(E70*G70)</f>
        <v>16954</v>
      </c>
      <c r="L70" s="96">
        <f>SUM(J70,K70)</f>
        <v>19842.235000000001</v>
      </c>
      <c r="M70" s="103">
        <f>SUM(J70-H70)</f>
        <v>0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3"/>
      <c r="U70" s="104"/>
    </row>
    <row r="71" spans="1:21" ht="12.75" customHeight="1" x14ac:dyDescent="0.2">
      <c r="A71" s="271"/>
      <c r="B71" s="260"/>
      <c r="C71" s="264"/>
      <c r="D71" s="118" t="s">
        <v>16</v>
      </c>
      <c r="E71" s="120">
        <v>735.12</v>
      </c>
      <c r="F71" s="95">
        <v>4.7699999999999996</v>
      </c>
      <c r="G71" s="122">
        <v>28</v>
      </c>
      <c r="H71" s="97">
        <v>3506.5223999999998</v>
      </c>
      <c r="I71" s="97">
        <v>20583.36</v>
      </c>
      <c r="J71" s="102">
        <f>(E71*F71)</f>
        <v>3506.5223999999998</v>
      </c>
      <c r="K71" s="102">
        <f t="shared" si="56"/>
        <v>20583.36</v>
      </c>
      <c r="L71" s="96">
        <f>SUM(J71,K71)</f>
        <v>24089.882400000002</v>
      </c>
      <c r="M71" s="103">
        <f>SUM(J71-H71)</f>
        <v>0</v>
      </c>
      <c r="N71" s="103">
        <f t="shared" si="57"/>
        <v>0</v>
      </c>
      <c r="O71" s="102"/>
      <c r="P71" s="102"/>
      <c r="Q71" s="103"/>
      <c r="R71" s="103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54</v>
      </c>
      <c r="E72" s="106">
        <f>SUM(E69,E70,E71)</f>
        <v>1942.1399999999999</v>
      </c>
      <c r="F72" s="106"/>
      <c r="G72" s="106"/>
      <c r="H72" s="107">
        <f>SUM(H69+H70+H71)</f>
        <v>9264.0077999999994</v>
      </c>
      <c r="I72" s="107">
        <f>SUM(I69+I70+I71)</f>
        <v>54379.92</v>
      </c>
      <c r="J72" s="106">
        <f t="shared" ref="J72:T72" si="58">SUM(J69,J70,J71)</f>
        <v>9264.0077999999994</v>
      </c>
      <c r="K72" s="106">
        <f t="shared" si="58"/>
        <v>54379.92</v>
      </c>
      <c r="L72" s="106">
        <f t="shared" si="58"/>
        <v>63643.927800000005</v>
      </c>
      <c r="M72" s="106">
        <f t="shared" si="58"/>
        <v>0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/>
      <c r="S72" s="106">
        <f t="shared" si="58"/>
        <v>0</v>
      </c>
      <c r="T72" s="106">
        <f t="shared" si="58"/>
        <v>0</v>
      </c>
      <c r="U72" s="108"/>
    </row>
    <row r="73" spans="1:21" ht="12.75" customHeight="1" x14ac:dyDescent="0.2">
      <c r="A73" s="271"/>
      <c r="B73" s="260"/>
      <c r="C73" s="264"/>
      <c r="D73" s="118" t="s">
        <v>17</v>
      </c>
      <c r="E73" s="119">
        <v>646.72</v>
      </c>
      <c r="F73" s="95">
        <v>4.7699999999999996</v>
      </c>
      <c r="G73" s="122">
        <v>28</v>
      </c>
      <c r="H73" s="97">
        <v>3084.8543999999997</v>
      </c>
      <c r="I73" s="97">
        <v>18108.16</v>
      </c>
      <c r="J73" s="102">
        <f>(E73*F73)</f>
        <v>3084.8543999999997</v>
      </c>
      <c r="K73" s="102">
        <f>(E73*G73)</f>
        <v>18108.16</v>
      </c>
      <c r="L73" s="96">
        <f>SUM(J73,K73)</f>
        <v>21193.0144</v>
      </c>
      <c r="M73" s="103">
        <f>SUM(J73-H73)</f>
        <v>0</v>
      </c>
      <c r="N73" s="103">
        <f>SUM(K73-I73)</f>
        <v>0</v>
      </c>
      <c r="O73" s="102"/>
      <c r="P73" s="102"/>
      <c r="Q73" s="103"/>
      <c r="R73" s="103"/>
      <c r="S73" s="103"/>
      <c r="T73" s="103"/>
      <c r="U73" s="104"/>
    </row>
    <row r="74" spans="1:21" ht="12.75" customHeight="1" x14ac:dyDescent="0.2">
      <c r="A74" s="271"/>
      <c r="B74" s="260"/>
      <c r="C74" s="264"/>
      <c r="D74" s="118" t="s">
        <v>18</v>
      </c>
      <c r="E74" s="119">
        <v>525.38</v>
      </c>
      <c r="F74" s="95">
        <v>4.7699999999999996</v>
      </c>
      <c r="G74" s="122">
        <v>28</v>
      </c>
      <c r="H74" s="97">
        <v>2506.0625999999997</v>
      </c>
      <c r="I74" s="97">
        <v>14710.64</v>
      </c>
      <c r="J74" s="102">
        <f>(E74*F74)</f>
        <v>2506.0625999999997</v>
      </c>
      <c r="K74" s="102">
        <f t="shared" ref="K74:K75" si="59">(E74*G74)</f>
        <v>14710.64</v>
      </c>
      <c r="L74" s="96">
        <f>SUM(J74,K74)</f>
        <v>17216.702600000001</v>
      </c>
      <c r="M74" s="103">
        <f t="shared" ref="M74:M75" si="60">SUM(J74-H74)</f>
        <v>0</v>
      </c>
      <c r="N74" s="103">
        <f t="shared" ref="N74:N75" si="61">SUM(K74-I74)</f>
        <v>0</v>
      </c>
      <c r="O74" s="102"/>
      <c r="P74" s="102"/>
      <c r="Q74" s="103"/>
      <c r="R74" s="103"/>
      <c r="S74" s="103"/>
      <c r="T74" s="103"/>
      <c r="U74" s="104"/>
    </row>
    <row r="75" spans="1:21" ht="13.5" customHeight="1" x14ac:dyDescent="0.2">
      <c r="A75" s="272"/>
      <c r="B75" s="266"/>
      <c r="C75" s="265"/>
      <c r="D75" s="118" t="s">
        <v>19</v>
      </c>
      <c r="E75" s="120">
        <v>582.55999999999995</v>
      </c>
      <c r="F75" s="95">
        <v>4.7699999999999996</v>
      </c>
      <c r="G75" s="122">
        <v>28</v>
      </c>
      <c r="H75" s="97">
        <v>2778.8111999999996</v>
      </c>
      <c r="I75" s="97">
        <v>16311.679999999998</v>
      </c>
      <c r="J75" s="102">
        <f>(E75*F75)</f>
        <v>2778.8111999999996</v>
      </c>
      <c r="K75" s="102">
        <f t="shared" si="59"/>
        <v>16311.679999999998</v>
      </c>
      <c r="L75" s="96">
        <f>SUM(J75,K75)</f>
        <v>19090.491199999997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1754.6599999999999</v>
      </c>
      <c r="F76" s="106"/>
      <c r="G76" s="106"/>
      <c r="H76" s="107">
        <f>SUM(H73+H74+H75)</f>
        <v>8369.7281999999996</v>
      </c>
      <c r="I76" s="107">
        <f>SUM(I73+I74+I75)</f>
        <v>49130.48</v>
      </c>
      <c r="J76" s="106">
        <f t="shared" ref="J76:T76" si="62">SUM(J73,J74,J75)</f>
        <v>8369.7281999999996</v>
      </c>
      <c r="K76" s="106">
        <f t="shared" si="62"/>
        <v>49130.48</v>
      </c>
      <c r="L76" s="106">
        <f t="shared" si="62"/>
        <v>57500.208200000001</v>
      </c>
      <c r="M76" s="106">
        <f t="shared" si="62"/>
        <v>0</v>
      </c>
      <c r="N76" s="106">
        <f t="shared" si="62"/>
        <v>0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/>
      <c r="S76" s="106">
        <f t="shared" si="62"/>
        <v>0</v>
      </c>
      <c r="T76" s="106">
        <f t="shared" si="62"/>
        <v>0</v>
      </c>
      <c r="U76" s="108"/>
    </row>
    <row r="77" spans="1:21" s="117" customFormat="1" ht="24" x14ac:dyDescent="0.2">
      <c r="A77" s="134"/>
      <c r="B77" s="134"/>
      <c r="C77" s="135"/>
      <c r="D77" s="136" t="s">
        <v>58</v>
      </c>
      <c r="E77" s="137">
        <f>SUM(E64+E68+E72+E76)</f>
        <v>6438.98</v>
      </c>
      <c r="F77" s="137"/>
      <c r="G77" s="137"/>
      <c r="H77" s="134">
        <f>SUM(H64+H68+H72+H76)</f>
        <v>30713.934600000001</v>
      </c>
      <c r="I77" s="134">
        <f>SUM(I64+I68+I72+I76)</f>
        <v>180291.44000000003</v>
      </c>
      <c r="J77" s="137">
        <f t="shared" ref="J77:T77" si="63">SUM(J64+J68+J72+J76)</f>
        <v>30713.934600000001</v>
      </c>
      <c r="K77" s="137">
        <f t="shared" si="63"/>
        <v>180291.44000000003</v>
      </c>
      <c r="L77" s="137">
        <f t="shared" si="63"/>
        <v>211005.37460000001</v>
      </c>
      <c r="M77" s="137">
        <f t="shared" si="63"/>
        <v>0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/>
      <c r="S77" s="137">
        <f t="shared" si="63"/>
        <v>0</v>
      </c>
      <c r="T77" s="137">
        <f t="shared" si="63"/>
        <v>0</v>
      </c>
      <c r="U77" s="139"/>
    </row>
    <row r="78" spans="1:21" s="117" customFormat="1" ht="36" x14ac:dyDescent="0.2">
      <c r="A78" s="111"/>
      <c r="B78" s="111"/>
      <c r="C78" s="112"/>
      <c r="D78" s="113" t="s">
        <v>59</v>
      </c>
      <c r="E78" s="114">
        <f>E77+'2014'!E78</f>
        <v>30885.599999999999</v>
      </c>
      <c r="F78" s="114">
        <f>F77+'2014'!F78</f>
        <v>0</v>
      </c>
      <c r="G78" s="114">
        <f>G77+'2014'!G78</f>
        <v>0</v>
      </c>
      <c r="H78" s="114">
        <f>H77+'2014'!H78</f>
        <v>147324.32699999999</v>
      </c>
      <c r="I78" s="114">
        <f>I77+'2014'!I78</f>
        <v>489881.72000000009</v>
      </c>
      <c r="J78" s="114">
        <f>J77+'2014'!J78</f>
        <v>147324.31200000001</v>
      </c>
      <c r="K78" s="114">
        <f>K77+'2014'!K78</f>
        <v>489881.72</v>
      </c>
      <c r="L78" s="114">
        <f>L77+'2014'!L78</f>
        <v>637206.03200000001</v>
      </c>
      <c r="M78" s="114">
        <f>M77+'2014'!M78</f>
        <v>-1.5000000006693881E-2</v>
      </c>
      <c r="N78" s="114">
        <f>N77+'2014'!N78</f>
        <v>-9.0949470177292824E-13</v>
      </c>
      <c r="O78" s="114">
        <f>O77+'2014'!O78</f>
        <v>0</v>
      </c>
      <c r="P78" s="114">
        <f>P77+'2014'!P78</f>
        <v>0</v>
      </c>
      <c r="Q78" s="114">
        <f>Q77+'2014'!Q78</f>
        <v>0</v>
      </c>
      <c r="R78" s="114">
        <f>SUM(I78-Q78)</f>
        <v>489881.72000000009</v>
      </c>
      <c r="S78" s="114">
        <f>S77+'2014'!R78</f>
        <v>0</v>
      </c>
      <c r="T78" s="114">
        <f>T77+'2014'!S78</f>
        <v>0</v>
      </c>
      <c r="U78" s="116"/>
    </row>
    <row r="79" spans="1:21" ht="12.75" customHeight="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253.74</v>
      </c>
      <c r="F79" s="95">
        <v>4.7699999999999996</v>
      </c>
      <c r="G79" s="122">
        <v>28</v>
      </c>
      <c r="H79" s="97">
        <v>1210.3399999999999</v>
      </c>
      <c r="I79" s="182">
        <v>7104.72</v>
      </c>
      <c r="J79" s="102">
        <f>(E79*F79)</f>
        <v>1210.3398</v>
      </c>
      <c r="K79" s="102">
        <f>(E79*G79)</f>
        <v>7104.72</v>
      </c>
      <c r="L79" s="96">
        <f>SUM(J79,K79)</f>
        <v>8315.0598000000009</v>
      </c>
      <c r="M79" s="103">
        <f>SUM(J79-H79)</f>
        <v>-1.9999999994979589E-4</v>
      </c>
      <c r="N79" s="103">
        <f>SUM(K79-I79)</f>
        <v>0</v>
      </c>
      <c r="O79" s="102"/>
      <c r="P79" s="102"/>
      <c r="Q79" s="103"/>
      <c r="R79" s="103"/>
      <c r="S79" s="103"/>
      <c r="T79" s="103"/>
      <c r="U79" s="104"/>
    </row>
    <row r="80" spans="1:21" ht="12.75" customHeight="1" x14ac:dyDescent="0.2">
      <c r="A80" s="271"/>
      <c r="B80" s="260"/>
      <c r="C80" s="264"/>
      <c r="D80" s="118" t="s">
        <v>9</v>
      </c>
      <c r="E80" s="120">
        <v>185</v>
      </c>
      <c r="F80" s="95">
        <v>4.7699999999999996</v>
      </c>
      <c r="G80" s="122">
        <v>28</v>
      </c>
      <c r="H80" s="97">
        <v>882.45</v>
      </c>
      <c r="I80" s="182">
        <v>5180</v>
      </c>
      <c r="J80" s="102">
        <f>(E80*F80)</f>
        <v>882.44999999999993</v>
      </c>
      <c r="K80" s="102">
        <f t="shared" ref="K80:K81" si="64">(E80*G80)</f>
        <v>5180</v>
      </c>
      <c r="L80" s="96">
        <f>SUM(J80,K80)</f>
        <v>6062.45</v>
      </c>
      <c r="M80" s="103">
        <f t="shared" ref="M80:M81" si="65">SUM(J80-H80)</f>
        <v>-1.1368683772161603E-13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3"/>
      <c r="U80" s="104"/>
    </row>
    <row r="81" spans="1:21" ht="12.75" customHeight="1" x14ac:dyDescent="0.2">
      <c r="A81" s="271"/>
      <c r="B81" s="260"/>
      <c r="C81" s="264"/>
      <c r="D81" s="118" t="s">
        <v>10</v>
      </c>
      <c r="E81" s="120">
        <v>270</v>
      </c>
      <c r="F81" s="95">
        <v>4.7699999999999996</v>
      </c>
      <c r="G81" s="122">
        <v>28</v>
      </c>
      <c r="H81" s="97">
        <v>1287.9000000000001</v>
      </c>
      <c r="I81" s="182">
        <v>7560</v>
      </c>
      <c r="J81" s="102">
        <f>(E81*F81)</f>
        <v>1287.8999999999999</v>
      </c>
      <c r="K81" s="102">
        <f t="shared" si="64"/>
        <v>7560</v>
      </c>
      <c r="L81" s="96">
        <f>SUM(J81,K81)</f>
        <v>8847.9</v>
      </c>
      <c r="M81" s="103">
        <f t="shared" si="65"/>
        <v>-2.2737367544323206E-13</v>
      </c>
      <c r="N81" s="103">
        <f t="shared" si="66"/>
        <v>0</v>
      </c>
      <c r="O81" s="102"/>
      <c r="P81" s="102"/>
      <c r="Q81" s="103"/>
      <c r="R81" s="103"/>
      <c r="S81" s="103"/>
      <c r="T81" s="103"/>
      <c r="U81" s="104"/>
    </row>
    <row r="82" spans="1:21" ht="12.75" customHeight="1" x14ac:dyDescent="0.2">
      <c r="A82" s="271"/>
      <c r="B82" s="260"/>
      <c r="C82" s="264"/>
      <c r="D82" s="105" t="s">
        <v>52</v>
      </c>
      <c r="E82" s="106">
        <f>SUM(E79,E80,E81)</f>
        <v>708.74</v>
      </c>
      <c r="F82" s="106"/>
      <c r="G82" s="106"/>
      <c r="H82" s="107">
        <f>SUM(H79:H81)</f>
        <v>3380.69</v>
      </c>
      <c r="I82" s="107">
        <f>SUM(I79:I81)</f>
        <v>19844.72</v>
      </c>
      <c r="J82" s="106">
        <f t="shared" ref="J82:T82" si="67">SUM(J79,J80,J81)</f>
        <v>3380.6898000000001</v>
      </c>
      <c r="K82" s="106">
        <f t="shared" si="67"/>
        <v>19844.72</v>
      </c>
      <c r="L82" s="106">
        <f t="shared" si="67"/>
        <v>23225.409800000001</v>
      </c>
      <c r="M82" s="106">
        <f t="shared" si="67"/>
        <v>-2.0000000029085641E-4</v>
      </c>
      <c r="N82" s="106">
        <f t="shared" si="67"/>
        <v>0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/>
      <c r="S82" s="106">
        <f t="shared" si="67"/>
        <v>0</v>
      </c>
      <c r="T82" s="106">
        <f t="shared" si="67"/>
        <v>0</v>
      </c>
      <c r="U82" s="108"/>
    </row>
    <row r="83" spans="1:21" ht="12.75" customHeight="1" x14ac:dyDescent="0.2">
      <c r="A83" s="271"/>
      <c r="B83" s="260"/>
      <c r="C83" s="264"/>
      <c r="D83" s="118" t="s">
        <v>11</v>
      </c>
      <c r="E83" s="119">
        <v>277.86</v>
      </c>
      <c r="F83" s="95">
        <v>4.7699999999999996</v>
      </c>
      <c r="G83" s="122">
        <v>28</v>
      </c>
      <c r="H83" s="97">
        <v>1325.39</v>
      </c>
      <c r="I83" s="182">
        <v>7780.08</v>
      </c>
      <c r="J83" s="102">
        <f>(E83*F83)</f>
        <v>1325.3922</v>
      </c>
      <c r="K83" s="102">
        <f>(E83*G83)</f>
        <v>7780.08</v>
      </c>
      <c r="L83" s="96">
        <f>SUM(J83,K83)</f>
        <v>9105.4722000000002</v>
      </c>
      <c r="M83" s="103">
        <f>SUM(J83-H83)</f>
        <v>2.1999999999025022E-3</v>
      </c>
      <c r="N83" s="103">
        <f>SUM(K83-I83)</f>
        <v>0</v>
      </c>
      <c r="O83" s="102"/>
      <c r="P83" s="102"/>
      <c r="Q83" s="103"/>
      <c r="R83" s="103"/>
      <c r="S83" s="103"/>
      <c r="T83" s="103"/>
      <c r="U83" s="104"/>
    </row>
    <row r="84" spans="1:21" ht="12.75" customHeight="1" x14ac:dyDescent="0.2">
      <c r="A84" s="271"/>
      <c r="B84" s="260"/>
      <c r="C84" s="264"/>
      <c r="D84" s="118" t="s">
        <v>12</v>
      </c>
      <c r="E84" s="119">
        <v>262.27999999999997</v>
      </c>
      <c r="F84" s="95">
        <v>4.7699999999999996</v>
      </c>
      <c r="G84" s="122">
        <v>28</v>
      </c>
      <c r="H84" s="97">
        <v>1251.08</v>
      </c>
      <c r="I84" s="182">
        <v>7343.84</v>
      </c>
      <c r="J84" s="102">
        <f>(E84*F84)</f>
        <v>1251.0755999999997</v>
      </c>
      <c r="K84" s="102">
        <f t="shared" ref="K84:K85" si="68">(E84*G84)</f>
        <v>7343.8399999999992</v>
      </c>
      <c r="L84" s="96">
        <f>SUM(J84,K84)</f>
        <v>8594.9155999999984</v>
      </c>
      <c r="M84" s="103">
        <f t="shared" ref="M84:M85" si="69">SUM(J84-H84)</f>
        <v>-4.4000000002597517E-3</v>
      </c>
      <c r="N84" s="103">
        <f t="shared" ref="N84:N85" si="70">SUM(K84-I84)</f>
        <v>-9.0949470177292824E-13</v>
      </c>
      <c r="O84" s="102"/>
      <c r="P84" s="102"/>
      <c r="Q84" s="103"/>
      <c r="R84" s="103"/>
      <c r="S84" s="103"/>
      <c r="T84" s="103"/>
      <c r="U84" s="104"/>
    </row>
    <row r="85" spans="1:21" ht="12.75" customHeight="1" x14ac:dyDescent="0.2">
      <c r="A85" s="271"/>
      <c r="B85" s="260"/>
      <c r="C85" s="264"/>
      <c r="D85" s="118" t="s">
        <v>13</v>
      </c>
      <c r="E85" s="119">
        <v>251.48</v>
      </c>
      <c r="F85" s="95">
        <v>4.7699999999999996</v>
      </c>
      <c r="G85" s="122">
        <v>28</v>
      </c>
      <c r="H85" s="97">
        <v>1199.56</v>
      </c>
      <c r="I85" s="182">
        <v>7041.44</v>
      </c>
      <c r="J85" s="102">
        <f>(E85*F85)</f>
        <v>1199.5595999999998</v>
      </c>
      <c r="K85" s="102">
        <f t="shared" si="68"/>
        <v>7041.44</v>
      </c>
      <c r="L85" s="96">
        <f>SUM(J85,K85)</f>
        <v>8240.9995999999992</v>
      </c>
      <c r="M85" s="103">
        <f t="shared" si="69"/>
        <v>-4.0000000012696546E-4</v>
      </c>
      <c r="N85" s="103">
        <f t="shared" si="70"/>
        <v>0</v>
      </c>
      <c r="O85" s="102"/>
      <c r="P85" s="102"/>
      <c r="Q85" s="103"/>
      <c r="R85" s="103"/>
      <c r="S85" s="103"/>
      <c r="T85" s="103"/>
      <c r="U85" s="104"/>
    </row>
    <row r="86" spans="1:21" ht="12.75" customHeight="1" x14ac:dyDescent="0.2">
      <c r="A86" s="271"/>
      <c r="B86" s="260"/>
      <c r="C86" s="264"/>
      <c r="D86" s="105" t="s">
        <v>53</v>
      </c>
      <c r="E86" s="106">
        <f>SUM(E83,E84,E85)</f>
        <v>791.62</v>
      </c>
      <c r="F86" s="106"/>
      <c r="G86" s="106"/>
      <c r="H86" s="107">
        <f>SUM(H83:H85)</f>
        <v>3776.03</v>
      </c>
      <c r="I86" s="107">
        <f>SUM(I83:I85)</f>
        <v>22165.360000000001</v>
      </c>
      <c r="J86" s="106">
        <f t="shared" ref="J86:T86" si="71">SUM(J83,J84,J85)</f>
        <v>3776.027399999999</v>
      </c>
      <c r="K86" s="106">
        <f t="shared" si="71"/>
        <v>22165.359999999997</v>
      </c>
      <c r="L86" s="106">
        <f t="shared" si="71"/>
        <v>25941.387399999996</v>
      </c>
      <c r="M86" s="106">
        <f t="shared" si="71"/>
        <v>-2.600000000484215E-3</v>
      </c>
      <c r="N86" s="106">
        <f t="shared" si="71"/>
        <v>-9.0949470177292824E-13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/>
      <c r="S86" s="106">
        <f t="shared" si="71"/>
        <v>0</v>
      </c>
      <c r="T86" s="106">
        <f t="shared" si="71"/>
        <v>0</v>
      </c>
      <c r="U86" s="108"/>
    </row>
    <row r="87" spans="1:21" ht="12.75" customHeight="1" x14ac:dyDescent="0.2">
      <c r="A87" s="271"/>
      <c r="B87" s="260"/>
      <c r="C87" s="264"/>
      <c r="D87" s="118" t="s">
        <v>14</v>
      </c>
      <c r="E87" s="119">
        <v>254.28</v>
      </c>
      <c r="F87" s="95">
        <v>4.7699999999999996</v>
      </c>
      <c r="G87" s="122">
        <v>28</v>
      </c>
      <c r="H87" s="97">
        <v>1212.92</v>
      </c>
      <c r="I87" s="182">
        <v>7119.84</v>
      </c>
      <c r="J87" s="102">
        <f>(E87*F87)</f>
        <v>1212.9155999999998</v>
      </c>
      <c r="K87" s="102">
        <f>(E87*G87)</f>
        <v>7119.84</v>
      </c>
      <c r="L87" s="96">
        <f>SUM(J87,K87)</f>
        <v>8332.7556000000004</v>
      </c>
      <c r="M87" s="103">
        <f>SUM(J87-H87)</f>
        <v>-4.4000000002597517E-3</v>
      </c>
      <c r="N87" s="103">
        <f>SUM(K87-I87)</f>
        <v>0</v>
      </c>
      <c r="O87" s="102"/>
      <c r="P87" s="102"/>
      <c r="Q87" s="103"/>
      <c r="R87" s="103"/>
      <c r="S87" s="103"/>
      <c r="T87" s="103"/>
      <c r="U87" s="104"/>
    </row>
    <row r="88" spans="1:21" ht="12.75" customHeight="1" x14ac:dyDescent="0.2">
      <c r="A88" s="271"/>
      <c r="B88" s="260"/>
      <c r="C88" s="264"/>
      <c r="D88" s="118" t="s">
        <v>15</v>
      </c>
      <c r="E88" s="119">
        <v>282.83999999999997</v>
      </c>
      <c r="F88" s="95">
        <v>4.7699999999999996</v>
      </c>
      <c r="G88" s="122">
        <v>28</v>
      </c>
      <c r="H88" s="97">
        <v>1349.15</v>
      </c>
      <c r="I88" s="182">
        <v>7919.52</v>
      </c>
      <c r="J88" s="102">
        <f>(E88*F88)</f>
        <v>1349.1467999999998</v>
      </c>
      <c r="K88" s="102">
        <f t="shared" ref="K88:K89" si="72">(E88*G88)</f>
        <v>7919.5199999999995</v>
      </c>
      <c r="L88" s="96">
        <f>SUM(J88,K88)</f>
        <v>9268.6667999999991</v>
      </c>
      <c r="M88" s="103">
        <f t="shared" ref="M88:M89" si="73">SUM(J88-H88)</f>
        <v>-3.2000000003336027E-3</v>
      </c>
      <c r="N88" s="103">
        <f t="shared" ref="N88:N89" si="74">SUM(K88-I88)</f>
        <v>-9.0949470177292824E-13</v>
      </c>
      <c r="O88" s="102"/>
      <c r="P88" s="102"/>
      <c r="Q88" s="103"/>
      <c r="R88" s="103"/>
      <c r="S88" s="103"/>
      <c r="T88" s="103"/>
      <c r="U88" s="104"/>
    </row>
    <row r="89" spans="1:21" ht="12.75" customHeight="1" x14ac:dyDescent="0.2">
      <c r="A89" s="271"/>
      <c r="B89" s="260"/>
      <c r="C89" s="264"/>
      <c r="D89" s="118" t="s">
        <v>16</v>
      </c>
      <c r="E89" s="120">
        <v>268.22000000000003</v>
      </c>
      <c r="F89" s="95">
        <v>4.7699999999999996</v>
      </c>
      <c r="G89" s="122">
        <v>28</v>
      </c>
      <c r="H89" s="97">
        <v>1279.4100000000001</v>
      </c>
      <c r="I89" s="182">
        <v>7510.16</v>
      </c>
      <c r="J89" s="102">
        <f>(E89*F89)</f>
        <v>1279.4094</v>
      </c>
      <c r="K89" s="102">
        <f t="shared" si="72"/>
        <v>7510.1600000000008</v>
      </c>
      <c r="L89" s="96">
        <f>SUM(J89,K89)</f>
        <v>8789.5694000000003</v>
      </c>
      <c r="M89" s="103">
        <f t="shared" si="73"/>
        <v>-6.0000000007676135E-4</v>
      </c>
      <c r="N89" s="103">
        <f t="shared" si="74"/>
        <v>9.0949470177292824E-13</v>
      </c>
      <c r="O89" s="102"/>
      <c r="P89" s="102"/>
      <c r="Q89" s="103"/>
      <c r="R89" s="103"/>
      <c r="S89" s="103"/>
      <c r="T89" s="103"/>
      <c r="U89" s="104"/>
    </row>
    <row r="90" spans="1:21" ht="12.75" customHeight="1" x14ac:dyDescent="0.2">
      <c r="A90" s="271"/>
      <c r="B90" s="260"/>
      <c r="C90" s="264"/>
      <c r="D90" s="105" t="s">
        <v>54</v>
      </c>
      <c r="E90" s="106">
        <f>SUM(E87,E88,E89)</f>
        <v>805.34</v>
      </c>
      <c r="F90" s="106"/>
      <c r="G90" s="106"/>
      <c r="H90" s="107">
        <f>SUM(H87:H89)</f>
        <v>3841.4800000000005</v>
      </c>
      <c r="I90" s="107">
        <f>SUM(I87:I89)</f>
        <v>22549.52</v>
      </c>
      <c r="J90" s="106">
        <f t="shared" ref="J90:T90" si="75">SUM(J87,J88,J89)</f>
        <v>3841.4717999999998</v>
      </c>
      <c r="K90" s="106">
        <f t="shared" si="75"/>
        <v>22549.52</v>
      </c>
      <c r="L90" s="106">
        <f t="shared" si="75"/>
        <v>26390.9918</v>
      </c>
      <c r="M90" s="106">
        <f t="shared" si="75"/>
        <v>-8.2000000006701157E-3</v>
      </c>
      <c r="N90" s="106">
        <f t="shared" si="75"/>
        <v>0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/>
      <c r="S90" s="106">
        <f t="shared" si="75"/>
        <v>0</v>
      </c>
      <c r="T90" s="106">
        <f t="shared" si="75"/>
        <v>0</v>
      </c>
      <c r="U90" s="108"/>
    </row>
    <row r="91" spans="1:21" ht="12.75" customHeight="1" x14ac:dyDescent="0.2">
      <c r="A91" s="271"/>
      <c r="B91" s="260"/>
      <c r="C91" s="264"/>
      <c r="D91" s="118" t="s">
        <v>17</v>
      </c>
      <c r="E91" s="119">
        <v>311.83999999999997</v>
      </c>
      <c r="F91" s="95">
        <v>4.7699999999999996</v>
      </c>
      <c r="G91" s="122">
        <v>28</v>
      </c>
      <c r="H91" s="97">
        <v>1487.48</v>
      </c>
      <c r="I91" s="182">
        <v>8731.52</v>
      </c>
      <c r="J91" s="102">
        <f>(E91*F91)</f>
        <v>1487.4767999999997</v>
      </c>
      <c r="K91" s="102">
        <f>(E91*G91)</f>
        <v>8731.5199999999986</v>
      </c>
      <c r="L91" s="96">
        <f>SUM(J91,K91)</f>
        <v>10218.996799999999</v>
      </c>
      <c r="M91" s="103">
        <f>SUM(J91-H91)</f>
        <v>-3.2000000003336027E-3</v>
      </c>
      <c r="N91" s="103">
        <f>SUM(K91-I91)</f>
        <v>-1.8189894035458565E-12</v>
      </c>
      <c r="O91" s="102"/>
      <c r="P91" s="102"/>
      <c r="Q91" s="103"/>
      <c r="R91" s="103"/>
      <c r="S91" s="103"/>
      <c r="T91" s="103"/>
      <c r="U91" s="104"/>
    </row>
    <row r="92" spans="1:21" ht="12.75" customHeight="1" x14ac:dyDescent="0.2">
      <c r="A92" s="271"/>
      <c r="B92" s="260"/>
      <c r="C92" s="264"/>
      <c r="D92" s="118" t="s">
        <v>18</v>
      </c>
      <c r="E92" s="119">
        <v>305.72000000000003</v>
      </c>
      <c r="F92" s="95">
        <v>4.7699999999999996</v>
      </c>
      <c r="G92" s="122">
        <v>28</v>
      </c>
      <c r="H92" s="97">
        <v>1458.28</v>
      </c>
      <c r="I92" s="182">
        <v>8560.16</v>
      </c>
      <c r="J92" s="102">
        <f>(E92*F92)</f>
        <v>1458.2844</v>
      </c>
      <c r="K92" s="102">
        <f t="shared" ref="K92:K93" si="76">(E92*G92)</f>
        <v>8560.16</v>
      </c>
      <c r="L92" s="96">
        <f>SUM(J92,K92)</f>
        <v>10018.4444</v>
      </c>
      <c r="M92" s="103">
        <f t="shared" ref="M92:M93" si="77">SUM(J92-H92)</f>
        <v>4.400000000032378E-3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3"/>
      <c r="U92" s="104"/>
    </row>
    <row r="93" spans="1:21" ht="13.5" customHeight="1" x14ac:dyDescent="0.2">
      <c r="A93" s="272"/>
      <c r="B93" s="266"/>
      <c r="C93" s="265"/>
      <c r="D93" s="118" t="s">
        <v>19</v>
      </c>
      <c r="E93" s="120">
        <v>234.48</v>
      </c>
      <c r="F93" s="95">
        <v>4.7699999999999996</v>
      </c>
      <c r="G93" s="122">
        <v>28</v>
      </c>
      <c r="H93" s="97">
        <v>1118.47</v>
      </c>
      <c r="I93" s="182">
        <v>6565.44</v>
      </c>
      <c r="J93" s="102">
        <f>(E93*F93)</f>
        <v>1118.4695999999999</v>
      </c>
      <c r="K93" s="102">
        <f t="shared" si="76"/>
        <v>6565.44</v>
      </c>
      <c r="L93" s="96">
        <f>SUM(J93,K93)</f>
        <v>7683.909599999999</v>
      </c>
      <c r="M93" s="103">
        <f t="shared" si="77"/>
        <v>-4.0000000012696546E-4</v>
      </c>
      <c r="N93" s="103">
        <f t="shared" si="78"/>
        <v>0</v>
      </c>
      <c r="O93" s="102"/>
      <c r="P93" s="102"/>
      <c r="Q93" s="103"/>
      <c r="R93" s="103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852.04</v>
      </c>
      <c r="F94" s="106"/>
      <c r="G94" s="106"/>
      <c r="H94" s="107">
        <f>SUM(H91:H93)</f>
        <v>4064.2300000000005</v>
      </c>
      <c r="I94" s="107">
        <f>SUM(I91:I93)</f>
        <v>23857.119999999999</v>
      </c>
      <c r="J94" s="106">
        <f t="shared" ref="J94:T94" si="79">SUM(J91,J92,J93)</f>
        <v>4064.2307999999998</v>
      </c>
      <c r="K94" s="106">
        <f t="shared" si="79"/>
        <v>23857.119999999999</v>
      </c>
      <c r="L94" s="106">
        <f t="shared" si="79"/>
        <v>27921.3508</v>
      </c>
      <c r="M94" s="106">
        <f t="shared" si="79"/>
        <v>7.9999999957180989E-4</v>
      </c>
      <c r="N94" s="106">
        <f t="shared" si="79"/>
        <v>-1.8189894035458565E-12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/>
      <c r="S94" s="106">
        <f t="shared" si="79"/>
        <v>0</v>
      </c>
      <c r="T94" s="106">
        <f t="shared" si="79"/>
        <v>0</v>
      </c>
      <c r="U94" s="108"/>
    </row>
    <row r="95" spans="1:21" s="117" customFormat="1" ht="24" x14ac:dyDescent="0.2">
      <c r="A95" s="134"/>
      <c r="B95" s="134"/>
      <c r="C95" s="135"/>
      <c r="D95" s="136" t="s">
        <v>58</v>
      </c>
      <c r="E95" s="137">
        <f>SUM(E82+E86+E90+E94)</f>
        <v>3157.7400000000002</v>
      </c>
      <c r="F95" s="137"/>
      <c r="G95" s="137"/>
      <c r="H95" s="138">
        <f>SUM(H94,H90,H86,H82)</f>
        <v>15062.430000000002</v>
      </c>
      <c r="I95" s="138">
        <f>SUM(I94,I90,I86,I82)</f>
        <v>88416.72</v>
      </c>
      <c r="J95" s="137">
        <f t="shared" ref="J95:T95" si="80">SUM(J82+J86+J90+J94)</f>
        <v>15062.419799999998</v>
      </c>
      <c r="K95" s="137">
        <f t="shared" si="80"/>
        <v>88416.72</v>
      </c>
      <c r="L95" s="137">
        <f t="shared" si="80"/>
        <v>103479.1398</v>
      </c>
      <c r="M95" s="137">
        <f t="shared" si="80"/>
        <v>-1.0200000001873377E-2</v>
      </c>
      <c r="N95" s="137">
        <f t="shared" si="80"/>
        <v>-2.7284841053187847E-12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/>
      <c r="S95" s="137">
        <f t="shared" si="80"/>
        <v>0</v>
      </c>
      <c r="T95" s="137">
        <f t="shared" si="80"/>
        <v>0</v>
      </c>
      <c r="U95" s="139"/>
    </row>
    <row r="96" spans="1:21" s="117" customFormat="1" ht="36" x14ac:dyDescent="0.2">
      <c r="A96" s="111"/>
      <c r="B96" s="111"/>
      <c r="C96" s="112"/>
      <c r="D96" s="113" t="s">
        <v>59</v>
      </c>
      <c r="E96" s="114">
        <f>E95+'2014'!E96</f>
        <v>15434.900000000001</v>
      </c>
      <c r="F96" s="114"/>
      <c r="G96" s="114"/>
      <c r="H96" s="114">
        <f>H95+'2014'!H96</f>
        <v>73624.48000000001</v>
      </c>
      <c r="I96" s="114">
        <f>I95+'2014'!I96</f>
        <v>245772.25999999998</v>
      </c>
      <c r="J96" s="114">
        <f>J95+'2014'!J96</f>
        <v>73624.472999999998</v>
      </c>
      <c r="K96" s="114">
        <f>K95+'2014'!K96</f>
        <v>245772.25999999998</v>
      </c>
      <c r="L96" s="114">
        <f>L95+'2014'!L96</f>
        <v>319396.73300000001</v>
      </c>
      <c r="M96" s="114">
        <f>M95+'2014'!M96</f>
        <v>-7.000000006087248E-3</v>
      </c>
      <c r="N96" s="114">
        <f>N95+'2014'!N96</f>
        <v>-3.5242919693700969E-12</v>
      </c>
      <c r="O96" s="114">
        <f>O95+'2014'!O96</f>
        <v>0</v>
      </c>
      <c r="P96" s="114">
        <f>P95+'2014'!P96</f>
        <v>0</v>
      </c>
      <c r="Q96" s="114">
        <f>Q95+'2014'!Q96</f>
        <v>0</v>
      </c>
      <c r="R96" s="114">
        <f>SUM(I96-Q96)</f>
        <v>245772.25999999998</v>
      </c>
      <c r="S96" s="114">
        <f>S95+'2014'!R96</f>
        <v>0</v>
      </c>
      <c r="T96" s="114">
        <f>T95+'2014'!S96</f>
        <v>0</v>
      </c>
      <c r="U96" s="116"/>
    </row>
    <row r="97" spans="1:21" ht="12.75" customHeight="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221.04</v>
      </c>
      <c r="F97" s="95">
        <v>4.7699999999999996</v>
      </c>
      <c r="G97" s="122">
        <v>28</v>
      </c>
      <c r="H97" s="97">
        <v>1054.3599999999999</v>
      </c>
      <c r="I97" s="182">
        <v>6189.12</v>
      </c>
      <c r="J97" s="102">
        <f>(E97*F97)</f>
        <v>1054.3607999999999</v>
      </c>
      <c r="K97" s="102">
        <f>(E97*G97)</f>
        <v>6189.12</v>
      </c>
      <c r="L97" s="96">
        <f>SUM(J97,K97)</f>
        <v>7243.4807999999994</v>
      </c>
      <c r="M97" s="103">
        <f>SUM(J97-H97)</f>
        <v>8.0000000002655725E-4</v>
      </c>
      <c r="N97" s="103">
        <f>SUM(K97-I97)</f>
        <v>0</v>
      </c>
      <c r="O97" s="102"/>
      <c r="P97" s="102"/>
      <c r="Q97" s="103"/>
      <c r="R97" s="103"/>
      <c r="S97" s="103"/>
      <c r="T97" s="103"/>
      <c r="U97" s="104"/>
    </row>
    <row r="98" spans="1:21" ht="12.75" customHeight="1" x14ac:dyDescent="0.2">
      <c r="A98" s="271"/>
      <c r="B98" s="260"/>
      <c r="C98" s="264"/>
      <c r="D98" s="118" t="s">
        <v>9</v>
      </c>
      <c r="E98" s="120">
        <v>215.84</v>
      </c>
      <c r="F98" s="95">
        <v>4.7699999999999996</v>
      </c>
      <c r="G98" s="122">
        <v>28</v>
      </c>
      <c r="H98" s="97">
        <v>1029.56</v>
      </c>
      <c r="I98" s="182">
        <v>6043.52</v>
      </c>
      <c r="J98" s="102">
        <f>(E98*F98)</f>
        <v>1029.5567999999998</v>
      </c>
      <c r="K98" s="102">
        <f t="shared" ref="K98:K99" si="81">(E98*G98)</f>
        <v>6043.52</v>
      </c>
      <c r="L98" s="96">
        <f>SUM(J98,K98)</f>
        <v>7073.0768000000007</v>
      </c>
      <c r="M98" s="103">
        <f t="shared" ref="M98:M99" si="82">SUM(J98-H98)</f>
        <v>-3.200000000106229E-3</v>
      </c>
      <c r="N98" s="103">
        <f t="shared" ref="N98:N99" si="83">SUM(K98-I98)</f>
        <v>0</v>
      </c>
      <c r="O98" s="102"/>
      <c r="P98" s="102"/>
      <c r="Q98" s="103"/>
      <c r="R98" s="103"/>
      <c r="S98" s="103"/>
      <c r="T98" s="103"/>
      <c r="U98" s="104"/>
    </row>
    <row r="99" spans="1:21" ht="12.75" customHeight="1" x14ac:dyDescent="0.2">
      <c r="A99" s="271"/>
      <c r="B99" s="260"/>
      <c r="C99" s="264"/>
      <c r="D99" s="118" t="s">
        <v>10</v>
      </c>
      <c r="E99" s="120">
        <v>257.18</v>
      </c>
      <c r="F99" s="95">
        <v>4.7699999999999996</v>
      </c>
      <c r="G99" s="122">
        <v>28</v>
      </c>
      <c r="H99" s="97">
        <v>1226.75</v>
      </c>
      <c r="I99" s="182">
        <v>7201.04</v>
      </c>
      <c r="J99" s="102">
        <f>(E99*F99)</f>
        <v>1226.7485999999999</v>
      </c>
      <c r="K99" s="102">
        <f t="shared" si="81"/>
        <v>7201.04</v>
      </c>
      <c r="L99" s="96">
        <f>SUM(J99,K99)</f>
        <v>8427.7885999999999</v>
      </c>
      <c r="M99" s="103">
        <f t="shared" si="82"/>
        <v>-1.4000000001033186E-3</v>
      </c>
      <c r="N99" s="103">
        <f t="shared" si="83"/>
        <v>0</v>
      </c>
      <c r="O99" s="102"/>
      <c r="P99" s="102"/>
      <c r="Q99" s="103"/>
      <c r="R99" s="103"/>
      <c r="S99" s="103"/>
      <c r="T99" s="103"/>
      <c r="U99" s="104"/>
    </row>
    <row r="100" spans="1:21" ht="12.75" customHeight="1" x14ac:dyDescent="0.2">
      <c r="A100" s="271"/>
      <c r="B100" s="260"/>
      <c r="C100" s="264"/>
      <c r="D100" s="105" t="s">
        <v>52</v>
      </c>
      <c r="E100" s="106">
        <f>SUM(E97,E98,E99)</f>
        <v>694.06</v>
      </c>
      <c r="F100" s="106"/>
      <c r="G100" s="106"/>
      <c r="H100" s="107">
        <f>SUM(H97:H99)</f>
        <v>3310.67</v>
      </c>
      <c r="I100" s="107">
        <f>SUM(I97:I99)</f>
        <v>19433.68</v>
      </c>
      <c r="J100" s="106">
        <f t="shared" ref="J100:T100" si="84">SUM(J97,J98,J99)</f>
        <v>3310.6661999999997</v>
      </c>
      <c r="K100" s="106">
        <f t="shared" si="84"/>
        <v>19433.68</v>
      </c>
      <c r="L100" s="106">
        <f t="shared" si="84"/>
        <v>22744.3462</v>
      </c>
      <c r="M100" s="106">
        <f t="shared" si="84"/>
        <v>-3.8000000001829903E-3</v>
      </c>
      <c r="N100" s="106">
        <f t="shared" si="84"/>
        <v>0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/>
      <c r="S100" s="106">
        <f t="shared" si="84"/>
        <v>0</v>
      </c>
      <c r="T100" s="106">
        <f t="shared" si="84"/>
        <v>0</v>
      </c>
      <c r="U100" s="108"/>
    </row>
    <row r="101" spans="1:21" ht="12.75" customHeight="1" x14ac:dyDescent="0.2">
      <c r="A101" s="271"/>
      <c r="B101" s="260"/>
      <c r="C101" s="264"/>
      <c r="D101" s="118" t="s">
        <v>11</v>
      </c>
      <c r="E101" s="119">
        <v>267.94</v>
      </c>
      <c r="F101" s="95">
        <v>4.7699999999999996</v>
      </c>
      <c r="G101" s="122">
        <v>28</v>
      </c>
      <c r="H101" s="97">
        <v>1278.07</v>
      </c>
      <c r="I101" s="182">
        <v>7502.32</v>
      </c>
      <c r="J101" s="102">
        <f>(E101*F101)</f>
        <v>1278.0737999999999</v>
      </c>
      <c r="K101" s="102">
        <f>(E101*G101)</f>
        <v>7502.32</v>
      </c>
      <c r="L101" s="96">
        <f>SUM(J101,K101)</f>
        <v>8780.3937999999998</v>
      </c>
      <c r="M101" s="103">
        <f>SUM(J101-H101)</f>
        <v>3.7999999999556167E-3</v>
      </c>
      <c r="N101" s="103">
        <f>SUM(K101-I101)</f>
        <v>0</v>
      </c>
      <c r="O101" s="102"/>
      <c r="P101" s="102"/>
      <c r="Q101" s="103"/>
      <c r="R101" s="103"/>
      <c r="S101" s="103"/>
      <c r="T101" s="103"/>
      <c r="U101" s="104"/>
    </row>
    <row r="102" spans="1:21" ht="12.75" customHeight="1" x14ac:dyDescent="0.2">
      <c r="A102" s="271"/>
      <c r="B102" s="260"/>
      <c r="C102" s="264"/>
      <c r="D102" s="118" t="s">
        <v>12</v>
      </c>
      <c r="E102" s="119">
        <v>225.52</v>
      </c>
      <c r="F102" s="95">
        <v>4.7699999999999996</v>
      </c>
      <c r="G102" s="122">
        <v>28</v>
      </c>
      <c r="H102" s="97">
        <v>1075.73</v>
      </c>
      <c r="I102" s="182">
        <v>6314.56</v>
      </c>
      <c r="J102" s="102">
        <f>(E102*F102)</f>
        <v>1075.7303999999999</v>
      </c>
      <c r="K102" s="102">
        <f t="shared" ref="K102:K103" si="85">(E102*G102)</f>
        <v>6314.56</v>
      </c>
      <c r="L102" s="96">
        <f>SUM(J102,K102)</f>
        <v>7390.2903999999999</v>
      </c>
      <c r="M102" s="103">
        <f t="shared" ref="M102:M103" si="86">SUM(J102-H102)</f>
        <v>3.9999999989959178E-4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3"/>
      <c r="U102" s="104"/>
    </row>
    <row r="103" spans="1:21" ht="12.75" customHeight="1" x14ac:dyDescent="0.2">
      <c r="A103" s="271"/>
      <c r="B103" s="260"/>
      <c r="C103" s="264"/>
      <c r="D103" s="118" t="s">
        <v>13</v>
      </c>
      <c r="E103" s="119">
        <v>259.27999999999997</v>
      </c>
      <c r="F103" s="95">
        <v>4.7699999999999996</v>
      </c>
      <c r="G103" s="122">
        <v>28</v>
      </c>
      <c r="H103" s="97">
        <v>1236.77</v>
      </c>
      <c r="I103" s="182">
        <v>7259.84</v>
      </c>
      <c r="J103" s="102">
        <f>(E103*F103)</f>
        <v>1236.7655999999997</v>
      </c>
      <c r="K103" s="102">
        <f t="shared" si="85"/>
        <v>7259.8399999999992</v>
      </c>
      <c r="L103" s="96">
        <f>SUM(J103,K103)</f>
        <v>8496.605599999999</v>
      </c>
      <c r="M103" s="103">
        <f t="shared" si="86"/>
        <v>-4.4000000002597517E-3</v>
      </c>
      <c r="N103" s="103">
        <f t="shared" si="87"/>
        <v>-9.0949470177292824E-13</v>
      </c>
      <c r="O103" s="102"/>
      <c r="P103" s="102"/>
      <c r="Q103" s="103"/>
      <c r="R103" s="103"/>
      <c r="S103" s="103"/>
      <c r="T103" s="103"/>
      <c r="U103" s="104"/>
    </row>
    <row r="104" spans="1:21" ht="12.75" customHeight="1" x14ac:dyDescent="0.2">
      <c r="A104" s="271"/>
      <c r="B104" s="260"/>
      <c r="C104" s="264"/>
      <c r="D104" s="105" t="s">
        <v>53</v>
      </c>
      <c r="E104" s="106">
        <f>SUM(E101,E102,E103)</f>
        <v>752.74</v>
      </c>
      <c r="F104" s="106"/>
      <c r="G104" s="106"/>
      <c r="H104" s="107">
        <f>SUM(H101:H103)</f>
        <v>3590.57</v>
      </c>
      <c r="I104" s="107">
        <f>SUM(I101:I103)</f>
        <v>21076.720000000001</v>
      </c>
      <c r="J104" s="106">
        <f t="shared" ref="J104:T104" si="88">SUM(J101,J102,J103)</f>
        <v>3590.5697999999993</v>
      </c>
      <c r="K104" s="106">
        <f t="shared" si="88"/>
        <v>21076.720000000001</v>
      </c>
      <c r="L104" s="106">
        <f t="shared" si="88"/>
        <v>24667.289799999999</v>
      </c>
      <c r="M104" s="106">
        <f t="shared" si="88"/>
        <v>-2.0000000040454324E-4</v>
      </c>
      <c r="N104" s="106">
        <f t="shared" si="88"/>
        <v>-9.0949470177292824E-13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/>
      <c r="S104" s="106">
        <f t="shared" si="88"/>
        <v>0</v>
      </c>
      <c r="T104" s="106">
        <f t="shared" si="88"/>
        <v>0</v>
      </c>
      <c r="U104" s="108"/>
    </row>
    <row r="105" spans="1:21" ht="12.75" customHeight="1" x14ac:dyDescent="0.2">
      <c r="A105" s="271"/>
      <c r="B105" s="260"/>
      <c r="C105" s="264"/>
      <c r="D105" s="118" t="s">
        <v>14</v>
      </c>
      <c r="E105" s="119">
        <v>314.12</v>
      </c>
      <c r="F105" s="95">
        <v>4.7699999999999996</v>
      </c>
      <c r="G105" s="122">
        <v>28</v>
      </c>
      <c r="H105" s="97">
        <v>1498.35</v>
      </c>
      <c r="I105" s="182">
        <v>8795.36</v>
      </c>
      <c r="J105" s="102">
        <f>(E105*F105)</f>
        <v>1498.3524</v>
      </c>
      <c r="K105" s="102">
        <f>(E105*G105)</f>
        <v>8795.36</v>
      </c>
      <c r="L105" s="96">
        <f>SUM(J105,K105)</f>
        <v>10293.7124</v>
      </c>
      <c r="M105" s="103">
        <f>SUM(J105-H105)</f>
        <v>2.4000000000796717E-3</v>
      </c>
      <c r="N105" s="103">
        <f>SUM(K105-I105)</f>
        <v>0</v>
      </c>
      <c r="O105" s="102"/>
      <c r="P105" s="102"/>
      <c r="Q105" s="103"/>
      <c r="R105" s="103"/>
      <c r="S105" s="103"/>
      <c r="T105" s="103"/>
      <c r="U105" s="104"/>
    </row>
    <row r="106" spans="1:21" ht="12.75" customHeight="1" x14ac:dyDescent="0.2">
      <c r="A106" s="271"/>
      <c r="B106" s="260"/>
      <c r="C106" s="264"/>
      <c r="D106" s="118" t="s">
        <v>15</v>
      </c>
      <c r="E106" s="119">
        <v>311.83999999999997</v>
      </c>
      <c r="F106" s="95">
        <v>4.7699999999999996</v>
      </c>
      <c r="G106" s="122">
        <v>28</v>
      </c>
      <c r="H106" s="97">
        <v>1487.48</v>
      </c>
      <c r="I106" s="182">
        <v>8731.52</v>
      </c>
      <c r="J106" s="102">
        <f>(E106*F106)</f>
        <v>1487.4767999999997</v>
      </c>
      <c r="K106" s="102">
        <f t="shared" ref="K106:K107" si="89">(E106*G106)</f>
        <v>8731.5199999999986</v>
      </c>
      <c r="L106" s="96">
        <f>SUM(J106,K106)</f>
        <v>10218.996799999999</v>
      </c>
      <c r="M106" s="103">
        <f t="shared" ref="M106:M107" si="90">SUM(J106-H106)</f>
        <v>-3.2000000003336027E-3</v>
      </c>
      <c r="N106" s="103">
        <f t="shared" ref="N106:N107" si="91">SUM(K106-I106)</f>
        <v>-1.8189894035458565E-12</v>
      </c>
      <c r="O106" s="102"/>
      <c r="P106" s="102"/>
      <c r="Q106" s="103"/>
      <c r="R106" s="103"/>
      <c r="S106" s="103"/>
      <c r="T106" s="103"/>
      <c r="U106" s="104"/>
    </row>
    <row r="107" spans="1:21" ht="12.75" customHeight="1" x14ac:dyDescent="0.2">
      <c r="A107" s="271"/>
      <c r="B107" s="260"/>
      <c r="C107" s="264"/>
      <c r="D107" s="118" t="s">
        <v>16</v>
      </c>
      <c r="E107" s="120">
        <v>312.26</v>
      </c>
      <c r="F107" s="95">
        <v>4.7699999999999996</v>
      </c>
      <c r="G107" s="122">
        <v>28</v>
      </c>
      <c r="H107" s="97">
        <v>1489.49</v>
      </c>
      <c r="I107" s="182">
        <v>8743.2800000000007</v>
      </c>
      <c r="J107" s="102">
        <f>(E107*F107)</f>
        <v>1489.4801999999997</v>
      </c>
      <c r="K107" s="102">
        <f t="shared" si="89"/>
        <v>8743.2799999999988</v>
      </c>
      <c r="L107" s="96">
        <f>SUM(J107,K107)</f>
        <v>10232.760199999999</v>
      </c>
      <c r="M107" s="103">
        <f t="shared" si="90"/>
        <v>-9.8000000002684828E-3</v>
      </c>
      <c r="N107" s="103">
        <f t="shared" si="91"/>
        <v>-1.8189894035458565E-12</v>
      </c>
      <c r="O107" s="102"/>
      <c r="P107" s="102"/>
      <c r="Q107" s="103"/>
      <c r="R107" s="103"/>
      <c r="S107" s="103"/>
      <c r="T107" s="103"/>
      <c r="U107" s="104"/>
    </row>
    <row r="108" spans="1:21" ht="12.75" customHeight="1" x14ac:dyDescent="0.2">
      <c r="A108" s="271"/>
      <c r="B108" s="260"/>
      <c r="C108" s="264"/>
      <c r="D108" s="105" t="s">
        <v>54</v>
      </c>
      <c r="E108" s="106">
        <f>SUM(E105,E106,E107)</f>
        <v>938.22</v>
      </c>
      <c r="F108" s="106"/>
      <c r="G108" s="106"/>
      <c r="H108" s="107">
        <f>SUM(H105:H107)</f>
        <v>4475.32</v>
      </c>
      <c r="I108" s="107">
        <f>SUM(I105:I107)</f>
        <v>26270.160000000003</v>
      </c>
      <c r="J108" s="106">
        <f t="shared" ref="J108:T108" si="92">SUM(J105,J106,J107)</f>
        <v>4475.3093999999992</v>
      </c>
      <c r="K108" s="106">
        <f t="shared" si="92"/>
        <v>26270.159999999996</v>
      </c>
      <c r="L108" s="106">
        <f t="shared" si="92"/>
        <v>30745.469399999994</v>
      </c>
      <c r="M108" s="106">
        <f t="shared" si="92"/>
        <v>-1.0600000000522414E-2</v>
      </c>
      <c r="N108" s="106">
        <f t="shared" si="92"/>
        <v>-3.637978807091713E-12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/>
      <c r="S108" s="106">
        <f t="shared" si="92"/>
        <v>0</v>
      </c>
      <c r="T108" s="106">
        <f t="shared" si="92"/>
        <v>0</v>
      </c>
      <c r="U108" s="108"/>
    </row>
    <row r="109" spans="1:21" ht="12.75" customHeight="1" x14ac:dyDescent="0.2">
      <c r="A109" s="271"/>
      <c r="B109" s="260"/>
      <c r="C109" s="264"/>
      <c r="D109" s="118" t="s">
        <v>17</v>
      </c>
      <c r="E109" s="119">
        <v>362.14</v>
      </c>
      <c r="F109" s="95">
        <v>4.7699999999999996</v>
      </c>
      <c r="G109" s="122">
        <v>28</v>
      </c>
      <c r="H109" s="97">
        <v>1727.41</v>
      </c>
      <c r="I109" s="182">
        <v>10139.92</v>
      </c>
      <c r="J109" s="102">
        <f>(E109*F109)</f>
        <v>1727.4077999999997</v>
      </c>
      <c r="K109" s="102">
        <f>(E109*G109)</f>
        <v>10139.92</v>
      </c>
      <c r="L109" s="96">
        <f>SUM(J109,K109)</f>
        <v>11867.327799999999</v>
      </c>
      <c r="M109" s="103">
        <f>SUM(J109-H109)</f>
        <v>-2.2000000003572495E-3</v>
      </c>
      <c r="N109" s="103">
        <f>SUM(K109-I109)</f>
        <v>0</v>
      </c>
      <c r="O109" s="102"/>
      <c r="P109" s="102"/>
      <c r="Q109" s="103"/>
      <c r="R109" s="103"/>
      <c r="S109" s="103"/>
      <c r="T109" s="103"/>
      <c r="U109" s="104"/>
    </row>
    <row r="110" spans="1:21" ht="12.75" customHeight="1" x14ac:dyDescent="0.2">
      <c r="A110" s="271"/>
      <c r="B110" s="260"/>
      <c r="C110" s="264"/>
      <c r="D110" s="118" t="s">
        <v>18</v>
      </c>
      <c r="E110" s="119">
        <v>321.18</v>
      </c>
      <c r="F110" s="95">
        <v>4.7699999999999996</v>
      </c>
      <c r="G110" s="122">
        <v>28</v>
      </c>
      <c r="H110" s="97">
        <v>1532.03</v>
      </c>
      <c r="I110" s="182">
        <v>8993.0400000000009</v>
      </c>
      <c r="J110" s="102">
        <f>(E110*F110)</f>
        <v>1532.0285999999999</v>
      </c>
      <c r="K110" s="102">
        <f t="shared" ref="K110:K111" si="93">(E110*G110)</f>
        <v>8993.0400000000009</v>
      </c>
      <c r="L110" s="96">
        <f>SUM(J110,K110)</f>
        <v>10525.068600000001</v>
      </c>
      <c r="M110" s="103">
        <f t="shared" ref="M110:M111" si="94">SUM(J110-H110)</f>
        <v>-1.4000000001033186E-3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3"/>
      <c r="U110" s="104"/>
    </row>
    <row r="111" spans="1:21" ht="13.5" customHeight="1" x14ac:dyDescent="0.2">
      <c r="A111" s="272"/>
      <c r="B111" s="266"/>
      <c r="C111" s="265"/>
      <c r="D111" s="118" t="s">
        <v>19</v>
      </c>
      <c r="E111" s="120">
        <v>272.02</v>
      </c>
      <c r="F111" s="95">
        <v>4.7699999999999996</v>
      </c>
      <c r="G111" s="122">
        <v>28</v>
      </c>
      <c r="H111" s="97">
        <v>1297.54</v>
      </c>
      <c r="I111" s="182">
        <v>7616.56</v>
      </c>
      <c r="J111" s="102">
        <f>(E111*F111)</f>
        <v>1297.5353999999998</v>
      </c>
      <c r="K111" s="102">
        <f t="shared" si="93"/>
        <v>7616.5599999999995</v>
      </c>
      <c r="L111" s="96">
        <f>SUM(J111,K111)</f>
        <v>8914.0953999999983</v>
      </c>
      <c r="M111" s="103">
        <f t="shared" si="94"/>
        <v>-4.6000000002095476E-3</v>
      </c>
      <c r="N111" s="103">
        <f t="shared" si="95"/>
        <v>-9.0949470177292824E-13</v>
      </c>
      <c r="O111" s="102"/>
      <c r="P111" s="102"/>
      <c r="Q111" s="103"/>
      <c r="R111" s="103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955.33999999999992</v>
      </c>
      <c r="F112" s="106"/>
      <c r="G112" s="106"/>
      <c r="H112" s="107">
        <f>SUM(H109:H111)</f>
        <v>4556.9799999999996</v>
      </c>
      <c r="I112" s="107">
        <f>SUM(I109:I111)</f>
        <v>26749.52</v>
      </c>
      <c r="J112" s="106">
        <f t="shared" ref="J112:T112" si="96">SUM(J109,J110,J111)</f>
        <v>4556.9717999999993</v>
      </c>
      <c r="K112" s="106">
        <f t="shared" si="96"/>
        <v>26749.519999999997</v>
      </c>
      <c r="L112" s="106">
        <f t="shared" si="96"/>
        <v>31306.491799999996</v>
      </c>
      <c r="M112" s="106">
        <f t="shared" si="96"/>
        <v>-8.2000000006701157E-3</v>
      </c>
      <c r="N112" s="106">
        <f t="shared" si="96"/>
        <v>-9.0949470177292824E-13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/>
      <c r="S112" s="106">
        <f t="shared" si="96"/>
        <v>0</v>
      </c>
      <c r="T112" s="106">
        <f t="shared" si="96"/>
        <v>0</v>
      </c>
      <c r="U112" s="108"/>
    </row>
    <row r="113" spans="1:21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3340.3599999999997</v>
      </c>
      <c r="F113" s="137"/>
      <c r="G113" s="137"/>
      <c r="H113" s="138">
        <f>SUM(H112,H108,H104,H100)</f>
        <v>15933.539999999999</v>
      </c>
      <c r="I113" s="138">
        <f>SUM(I100,I104,I108,I112)</f>
        <v>93530.08</v>
      </c>
      <c r="J113" s="137">
        <f t="shared" ref="J113:T113" si="97">SUM(J100+J104+J108+J112)</f>
        <v>15933.517199999998</v>
      </c>
      <c r="K113" s="137">
        <f t="shared" si="97"/>
        <v>93530.079999999987</v>
      </c>
      <c r="L113" s="137">
        <f t="shared" si="97"/>
        <v>109463.59719999999</v>
      </c>
      <c r="M113" s="137">
        <f t="shared" si="97"/>
        <v>-2.2800000001780063E-2</v>
      </c>
      <c r="N113" s="137">
        <f t="shared" si="97"/>
        <v>-5.4569682106375694E-12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/>
      <c r="S113" s="137">
        <f t="shared" si="97"/>
        <v>0</v>
      </c>
      <c r="T113" s="137">
        <f t="shared" si="97"/>
        <v>0</v>
      </c>
      <c r="U113" s="139"/>
    </row>
    <row r="114" spans="1:21" s="117" customFormat="1" ht="36" x14ac:dyDescent="0.2">
      <c r="A114" s="111"/>
      <c r="B114" s="111"/>
      <c r="C114" s="112"/>
      <c r="D114" s="113" t="s">
        <v>59</v>
      </c>
      <c r="E114" s="114">
        <f>E113+'2014'!E114</f>
        <v>15778.080000000002</v>
      </c>
      <c r="F114" s="114"/>
      <c r="G114" s="114"/>
      <c r="H114" s="114">
        <f>H113+'2014'!H114</f>
        <v>75261.499999999985</v>
      </c>
      <c r="I114" s="114">
        <f>I113+'2014'!I114</f>
        <v>254568.52000000002</v>
      </c>
      <c r="J114" s="114">
        <f>J113+'2014'!J114</f>
        <v>75261.441599999991</v>
      </c>
      <c r="K114" s="114">
        <f>K113+'2014'!K114</f>
        <v>254568.52</v>
      </c>
      <c r="L114" s="114">
        <f>L113+'2014'!L114</f>
        <v>329829.96159999998</v>
      </c>
      <c r="M114" s="114">
        <f>M113+'2014'!M114</f>
        <v>-5.8400000006258779E-2</v>
      </c>
      <c r="N114" s="114">
        <f>N113+'2014'!N114</f>
        <v>-4.2064129956997931E-12</v>
      </c>
      <c r="O114" s="114">
        <f>O113+'2014'!O114</f>
        <v>0</v>
      </c>
      <c r="P114" s="114">
        <f>P113+'2014'!P114</f>
        <v>0</v>
      </c>
      <c r="Q114" s="114">
        <f>Q113+'2014'!Q114</f>
        <v>0</v>
      </c>
      <c r="R114" s="114">
        <f>SUM(I114-Q114)</f>
        <v>254568.52000000002</v>
      </c>
      <c r="S114" s="114">
        <f>S113+'2014'!R114</f>
        <v>0</v>
      </c>
      <c r="T114" s="114">
        <f>T113+'2014'!S114</f>
        <v>0</v>
      </c>
      <c r="U114" s="116"/>
    </row>
    <row r="115" spans="1:21" ht="12.75" customHeight="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905.44</v>
      </c>
      <c r="F115" s="95">
        <v>4.7699999999999996</v>
      </c>
      <c r="G115" s="122">
        <v>28</v>
      </c>
      <c r="H115" s="97"/>
      <c r="I115" s="97"/>
      <c r="J115" s="102">
        <f>(E115*F115)</f>
        <v>4318.9488000000001</v>
      </c>
      <c r="K115" s="102">
        <f>(E115*G115)</f>
        <v>25352.32</v>
      </c>
      <c r="L115" s="96">
        <f>SUM(J115,K115)</f>
        <v>29671.268799999998</v>
      </c>
      <c r="M115" s="103">
        <f>SUM(J115-H115)</f>
        <v>4318.9488000000001</v>
      </c>
      <c r="N115" s="103">
        <f>SUM(K115-I115)</f>
        <v>25352.32</v>
      </c>
      <c r="O115" s="102"/>
      <c r="P115" s="102"/>
      <c r="Q115" s="103"/>
      <c r="R115" s="103"/>
      <c r="S115" s="103"/>
      <c r="T115" s="103"/>
      <c r="U115" s="104"/>
    </row>
    <row r="116" spans="1:21" ht="12.75" customHeight="1" x14ac:dyDescent="0.2">
      <c r="A116" s="271"/>
      <c r="B116" s="260"/>
      <c r="C116" s="264"/>
      <c r="D116" s="118" t="s">
        <v>9</v>
      </c>
      <c r="E116" s="120">
        <v>806.62</v>
      </c>
      <c r="F116" s="95">
        <v>4.7699999999999996</v>
      </c>
      <c r="G116" s="122">
        <v>28</v>
      </c>
      <c r="H116" s="97"/>
      <c r="I116" s="97"/>
      <c r="J116" s="102">
        <f>(E116*F116)</f>
        <v>3847.5773999999997</v>
      </c>
      <c r="K116" s="102">
        <f t="shared" ref="K116:K117" si="98">(E116*G116)</f>
        <v>22585.360000000001</v>
      </c>
      <c r="L116" s="96">
        <f>SUM(J116,K116)</f>
        <v>26432.937399999999</v>
      </c>
      <c r="M116" s="103">
        <f t="shared" ref="M116:M117" si="99">SUM(J116-H116)</f>
        <v>3847.5773999999997</v>
      </c>
      <c r="N116" s="103">
        <f t="shared" ref="N116:N117" si="100">SUM(K116-I116)</f>
        <v>22585.360000000001</v>
      </c>
      <c r="O116" s="102"/>
      <c r="P116" s="102"/>
      <c r="Q116" s="103"/>
      <c r="R116" s="103"/>
      <c r="S116" s="103"/>
      <c r="T116" s="103"/>
      <c r="U116" s="104"/>
    </row>
    <row r="117" spans="1:21" ht="12.75" customHeight="1" x14ac:dyDescent="0.2">
      <c r="A117" s="271"/>
      <c r="B117" s="260"/>
      <c r="C117" s="264"/>
      <c r="D117" s="118" t="s">
        <v>10</v>
      </c>
      <c r="E117" s="120">
        <v>1014.64</v>
      </c>
      <c r="F117" s="95">
        <v>4.7699999999999996</v>
      </c>
      <c r="G117" s="122">
        <v>28</v>
      </c>
      <c r="H117" s="97"/>
      <c r="I117" s="97"/>
      <c r="J117" s="102">
        <f>(E117*F117)</f>
        <v>4839.8327999999992</v>
      </c>
      <c r="K117" s="102">
        <f t="shared" si="98"/>
        <v>28409.919999999998</v>
      </c>
      <c r="L117" s="96">
        <f>SUM(J117,K117)</f>
        <v>33249.752799999995</v>
      </c>
      <c r="M117" s="103">
        <f t="shared" si="99"/>
        <v>4839.8327999999992</v>
      </c>
      <c r="N117" s="103">
        <f t="shared" si="100"/>
        <v>28409.919999999998</v>
      </c>
      <c r="O117" s="102"/>
      <c r="P117" s="102"/>
      <c r="Q117" s="103"/>
      <c r="R117" s="103"/>
      <c r="S117" s="103"/>
      <c r="T117" s="103"/>
      <c r="U117" s="104"/>
    </row>
    <row r="118" spans="1:21" ht="12.75" customHeight="1" x14ac:dyDescent="0.2">
      <c r="A118" s="271"/>
      <c r="B118" s="260"/>
      <c r="C118" s="264"/>
      <c r="D118" s="105" t="s">
        <v>52</v>
      </c>
      <c r="E118" s="106">
        <f>SUM(E115,E116,E117)</f>
        <v>2726.7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T118" si="101">SUM(J115,J116,J117)</f>
        <v>13006.359</v>
      </c>
      <c r="K118" s="106">
        <f t="shared" si="101"/>
        <v>76347.600000000006</v>
      </c>
      <c r="L118" s="106">
        <f t="shared" si="101"/>
        <v>89353.959000000003</v>
      </c>
      <c r="M118" s="106">
        <f t="shared" si="101"/>
        <v>13006.359</v>
      </c>
      <c r="N118" s="106">
        <f t="shared" si="101"/>
        <v>76347.600000000006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/>
      <c r="S118" s="106">
        <f t="shared" si="101"/>
        <v>0</v>
      </c>
      <c r="T118" s="106">
        <f t="shared" si="101"/>
        <v>0</v>
      </c>
      <c r="U118" s="108"/>
    </row>
    <row r="119" spans="1:21" ht="12.75" customHeight="1" x14ac:dyDescent="0.2">
      <c r="A119" s="271"/>
      <c r="B119" s="260"/>
      <c r="C119" s="264"/>
      <c r="D119" s="118" t="s">
        <v>11</v>
      </c>
      <c r="E119" s="119">
        <v>1058.76</v>
      </c>
      <c r="F119" s="95">
        <v>4.7699999999999996</v>
      </c>
      <c r="G119" s="122">
        <v>28</v>
      </c>
      <c r="H119" s="97"/>
      <c r="I119" s="97"/>
      <c r="J119" s="102">
        <f>(E119*F119)</f>
        <v>5050.2851999999993</v>
      </c>
      <c r="K119" s="102">
        <f>(E119*G119)</f>
        <v>29645.279999999999</v>
      </c>
      <c r="L119" s="96">
        <f>SUM(J119,K119)</f>
        <v>34695.565199999997</v>
      </c>
      <c r="M119" s="103">
        <f>SUM(J119-H119)</f>
        <v>5050.2851999999993</v>
      </c>
      <c r="N119" s="103">
        <f>SUM(K119-I119)</f>
        <v>29645.279999999999</v>
      </c>
      <c r="O119" s="102"/>
      <c r="P119" s="102"/>
      <c r="Q119" s="103"/>
      <c r="R119" s="103"/>
      <c r="S119" s="103"/>
      <c r="T119" s="103"/>
      <c r="U119" s="104"/>
    </row>
    <row r="120" spans="1:21" ht="12.75" customHeight="1" x14ac:dyDescent="0.2">
      <c r="A120" s="271"/>
      <c r="B120" s="260"/>
      <c r="C120" s="264"/>
      <c r="D120" s="118" t="s">
        <v>12</v>
      </c>
      <c r="E120" s="119">
        <v>1050.04</v>
      </c>
      <c r="F120" s="95">
        <v>4.7699999999999996</v>
      </c>
      <c r="G120" s="122">
        <v>28</v>
      </c>
      <c r="H120" s="97"/>
      <c r="I120" s="97"/>
      <c r="J120" s="102">
        <f>(E120*F120)</f>
        <v>5008.6907999999994</v>
      </c>
      <c r="K120" s="102">
        <f t="shared" ref="K120:K121" si="102">(E120*G120)</f>
        <v>29401.119999999999</v>
      </c>
      <c r="L120" s="96">
        <f>SUM(J120,K120)</f>
        <v>34409.810799999999</v>
      </c>
      <c r="M120" s="103">
        <f t="shared" ref="M120:M121" si="103">SUM(J120-H120)</f>
        <v>5008.6907999999994</v>
      </c>
      <c r="N120" s="103">
        <f t="shared" ref="N120:N121" si="104">SUM(K120-I120)</f>
        <v>29401.119999999999</v>
      </c>
      <c r="O120" s="102"/>
      <c r="P120" s="102"/>
      <c r="Q120" s="103"/>
      <c r="R120" s="103"/>
      <c r="S120" s="103"/>
      <c r="T120" s="103"/>
      <c r="U120" s="104"/>
    </row>
    <row r="121" spans="1:21" ht="12.75" customHeight="1" x14ac:dyDescent="0.2">
      <c r="A121" s="271"/>
      <c r="B121" s="260"/>
      <c r="C121" s="264"/>
      <c r="D121" s="118" t="s">
        <v>13</v>
      </c>
      <c r="E121" s="119">
        <v>1000.38</v>
      </c>
      <c r="F121" s="95">
        <v>4.7699999999999996</v>
      </c>
      <c r="G121" s="122">
        <v>28</v>
      </c>
      <c r="H121" s="97"/>
      <c r="I121" s="97"/>
      <c r="J121" s="102">
        <f>(E121*F121)</f>
        <v>4771.8125999999993</v>
      </c>
      <c r="K121" s="102">
        <f t="shared" si="102"/>
        <v>28010.639999999999</v>
      </c>
      <c r="L121" s="96">
        <f>SUM(J121,K121)</f>
        <v>32782.452599999997</v>
      </c>
      <c r="M121" s="103">
        <f t="shared" si="103"/>
        <v>4771.8125999999993</v>
      </c>
      <c r="N121" s="103">
        <f t="shared" si="104"/>
        <v>28010.639999999999</v>
      </c>
      <c r="O121" s="102"/>
      <c r="P121" s="102"/>
      <c r="Q121" s="103"/>
      <c r="R121" s="103"/>
      <c r="S121" s="103"/>
      <c r="T121" s="103"/>
      <c r="U121" s="104"/>
    </row>
    <row r="122" spans="1:21" ht="12.75" customHeight="1" x14ac:dyDescent="0.2">
      <c r="A122" s="271"/>
      <c r="B122" s="260"/>
      <c r="C122" s="264"/>
      <c r="D122" s="105" t="s">
        <v>53</v>
      </c>
      <c r="E122" s="106">
        <f>SUM(E119,E120,E121)</f>
        <v>3109.1800000000003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T122" si="105">SUM(J119,J120,J121)</f>
        <v>14830.788599999998</v>
      </c>
      <c r="K122" s="106">
        <f t="shared" si="105"/>
        <v>87057.04</v>
      </c>
      <c r="L122" s="106">
        <f t="shared" si="105"/>
        <v>101887.82859999998</v>
      </c>
      <c r="M122" s="106">
        <f t="shared" si="105"/>
        <v>14830.788599999998</v>
      </c>
      <c r="N122" s="106">
        <f t="shared" si="105"/>
        <v>87057.04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/>
      <c r="S122" s="106">
        <f t="shared" si="105"/>
        <v>0</v>
      </c>
      <c r="T122" s="106">
        <f t="shared" si="105"/>
        <v>0</v>
      </c>
      <c r="U122" s="108"/>
    </row>
    <row r="123" spans="1:21" ht="12.75" customHeight="1" x14ac:dyDescent="0.2">
      <c r="A123" s="271"/>
      <c r="B123" s="260"/>
      <c r="C123" s="264"/>
      <c r="D123" s="118" t="s">
        <v>14</v>
      </c>
      <c r="E123" s="119">
        <v>1148.6600000000001</v>
      </c>
      <c r="F123" s="95">
        <v>4.7699999999999996</v>
      </c>
      <c r="G123" s="122">
        <v>28</v>
      </c>
      <c r="H123" s="97"/>
      <c r="I123" s="97"/>
      <c r="J123" s="102">
        <f>(E123*F123)</f>
        <v>5479.1081999999997</v>
      </c>
      <c r="K123" s="102">
        <f>(E123*G123)</f>
        <v>32162.480000000003</v>
      </c>
      <c r="L123" s="96">
        <f>SUM(J123,K123)</f>
        <v>37641.588200000006</v>
      </c>
      <c r="M123" s="103">
        <f>SUM(J123-H123)</f>
        <v>5479.1081999999997</v>
      </c>
      <c r="N123" s="103">
        <f>SUM(K123-I123)</f>
        <v>32162.480000000003</v>
      </c>
      <c r="O123" s="102"/>
      <c r="P123" s="102"/>
      <c r="Q123" s="103"/>
      <c r="R123" s="103"/>
      <c r="S123" s="103"/>
      <c r="T123" s="103"/>
      <c r="U123" s="104"/>
    </row>
    <row r="124" spans="1:21" ht="12.75" customHeight="1" x14ac:dyDescent="0.2">
      <c r="A124" s="271"/>
      <c r="B124" s="260"/>
      <c r="C124" s="264"/>
      <c r="D124" s="118" t="s">
        <v>15</v>
      </c>
      <c r="E124" s="119">
        <v>1129.92</v>
      </c>
      <c r="F124" s="95">
        <v>4.7699999999999996</v>
      </c>
      <c r="G124" s="122">
        <v>28</v>
      </c>
      <c r="H124" s="97"/>
      <c r="I124" s="97"/>
      <c r="J124" s="102">
        <f>(E124*F124)</f>
        <v>5389.7183999999997</v>
      </c>
      <c r="K124" s="102">
        <f t="shared" ref="K124:K125" si="106">(E124*G124)</f>
        <v>31637.760000000002</v>
      </c>
      <c r="L124" s="96">
        <f>SUM(J124,K124)</f>
        <v>37027.4784</v>
      </c>
      <c r="M124" s="103">
        <f t="shared" ref="M124:M125" si="107">SUM(J124-H124)</f>
        <v>5389.7183999999997</v>
      </c>
      <c r="N124" s="103">
        <f t="shared" ref="N124:N125" si="108">SUM(K124-I124)</f>
        <v>31637.760000000002</v>
      </c>
      <c r="O124" s="102"/>
      <c r="P124" s="102"/>
      <c r="Q124" s="103"/>
      <c r="R124" s="103"/>
      <c r="S124" s="103"/>
      <c r="T124" s="103"/>
      <c r="U124" s="104"/>
    </row>
    <row r="125" spans="1:21" ht="12.75" customHeight="1" x14ac:dyDescent="0.2">
      <c r="A125" s="271"/>
      <c r="B125" s="260"/>
      <c r="C125" s="264"/>
      <c r="D125" s="118" t="s">
        <v>16</v>
      </c>
      <c r="E125" s="120">
        <v>1160.56</v>
      </c>
      <c r="F125" s="95">
        <v>4.7699999999999996</v>
      </c>
      <c r="G125" s="122">
        <v>28</v>
      </c>
      <c r="H125" s="97"/>
      <c r="I125" s="97"/>
      <c r="J125" s="102">
        <f>(E125*F125)</f>
        <v>5535.8711999999996</v>
      </c>
      <c r="K125" s="102">
        <f t="shared" si="106"/>
        <v>32495.68</v>
      </c>
      <c r="L125" s="96">
        <f>SUM(J125,K125)</f>
        <v>38031.551200000002</v>
      </c>
      <c r="M125" s="103">
        <f t="shared" si="107"/>
        <v>5535.8711999999996</v>
      </c>
      <c r="N125" s="103">
        <f t="shared" si="108"/>
        <v>32495.68</v>
      </c>
      <c r="O125" s="102"/>
      <c r="P125" s="102"/>
      <c r="Q125" s="103"/>
      <c r="R125" s="103"/>
      <c r="S125" s="103"/>
      <c r="T125" s="103"/>
      <c r="U125" s="104"/>
    </row>
    <row r="126" spans="1:21" ht="12.75" customHeight="1" x14ac:dyDescent="0.2">
      <c r="A126" s="271"/>
      <c r="B126" s="260"/>
      <c r="C126" s="264"/>
      <c r="D126" s="105" t="s">
        <v>54</v>
      </c>
      <c r="E126" s="106">
        <f>SUM(E123,E124,E125)</f>
        <v>3439.14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T126" si="109">SUM(J123,J124,J125)</f>
        <v>16404.697800000002</v>
      </c>
      <c r="K126" s="106">
        <f t="shared" si="109"/>
        <v>96295.920000000013</v>
      </c>
      <c r="L126" s="106">
        <f t="shared" si="109"/>
        <v>112700.61780000001</v>
      </c>
      <c r="M126" s="106">
        <f t="shared" si="109"/>
        <v>16404.697800000002</v>
      </c>
      <c r="N126" s="106">
        <f t="shared" si="109"/>
        <v>96295.920000000013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/>
      <c r="S126" s="106">
        <f t="shared" si="109"/>
        <v>0</v>
      </c>
      <c r="T126" s="106">
        <f t="shared" si="109"/>
        <v>0</v>
      </c>
      <c r="U126" s="108"/>
    </row>
    <row r="127" spans="1:21" ht="12.75" customHeight="1" x14ac:dyDescent="0.2">
      <c r="A127" s="271"/>
      <c r="B127" s="260"/>
      <c r="C127" s="264"/>
      <c r="D127" s="118" t="s">
        <v>17</v>
      </c>
      <c r="E127" s="119">
        <v>1129.94</v>
      </c>
      <c r="F127" s="95">
        <v>4.7699999999999996</v>
      </c>
      <c r="G127" s="122">
        <v>28</v>
      </c>
      <c r="H127" s="97"/>
      <c r="I127" s="97"/>
      <c r="J127" s="102">
        <f>(E127*F127)</f>
        <v>5389.8137999999999</v>
      </c>
      <c r="K127" s="102">
        <f>(E127*G127)</f>
        <v>31638.32</v>
      </c>
      <c r="L127" s="96">
        <f>SUM(J127,K127)</f>
        <v>37028.133799999996</v>
      </c>
      <c r="M127" s="103">
        <f>SUM(J127-H127)</f>
        <v>5389.8137999999999</v>
      </c>
      <c r="N127" s="103">
        <f>SUM(K127-I127)</f>
        <v>31638.32</v>
      </c>
      <c r="O127" s="102"/>
      <c r="P127" s="102"/>
      <c r="Q127" s="103"/>
      <c r="R127" s="103"/>
      <c r="S127" s="103"/>
      <c r="T127" s="103"/>
      <c r="U127" s="104"/>
    </row>
    <row r="128" spans="1:21" ht="12.75" customHeight="1" x14ac:dyDescent="0.2">
      <c r="A128" s="271"/>
      <c r="B128" s="260"/>
      <c r="C128" s="264"/>
      <c r="D128" s="118" t="s">
        <v>18</v>
      </c>
      <c r="E128" s="119">
        <v>1061.52</v>
      </c>
      <c r="F128" s="95">
        <v>4.7699999999999996</v>
      </c>
      <c r="G128" s="122">
        <v>28</v>
      </c>
      <c r="H128" s="97"/>
      <c r="I128" s="97"/>
      <c r="J128" s="102">
        <f>(E128*F128)</f>
        <v>5063.4503999999997</v>
      </c>
      <c r="K128" s="102">
        <f t="shared" ref="K128:K129" si="110">(E128*G128)</f>
        <v>29722.559999999998</v>
      </c>
      <c r="L128" s="96">
        <f>SUM(J128,K128)</f>
        <v>34786.010399999999</v>
      </c>
      <c r="M128" s="103">
        <f t="shared" ref="M128:M129" si="111">SUM(J128-O128)</f>
        <v>5063.4503999999997</v>
      </c>
      <c r="N128" s="103">
        <f t="shared" ref="N128:N129" si="112">SUM(K128-I128)</f>
        <v>29722.559999999998</v>
      </c>
      <c r="O128" s="102"/>
      <c r="P128" s="102"/>
      <c r="Q128" s="103"/>
      <c r="R128" s="103"/>
      <c r="S128" s="103"/>
      <c r="T128" s="103"/>
      <c r="U128" s="104"/>
    </row>
    <row r="129" spans="1:21" ht="13.5" customHeight="1" x14ac:dyDescent="0.2">
      <c r="A129" s="272"/>
      <c r="B129" s="266"/>
      <c r="C129" s="265"/>
      <c r="D129" s="118" t="s">
        <v>19</v>
      </c>
      <c r="E129" s="120">
        <v>1022.86</v>
      </c>
      <c r="F129" s="95">
        <v>4.7699999999999996</v>
      </c>
      <c r="G129" s="122">
        <v>28</v>
      </c>
      <c r="H129" s="97"/>
      <c r="I129" s="97"/>
      <c r="J129" s="102">
        <f>(E129*F129)</f>
        <v>4879.0421999999999</v>
      </c>
      <c r="K129" s="102">
        <f t="shared" si="110"/>
        <v>28640.080000000002</v>
      </c>
      <c r="L129" s="96">
        <f>SUM(J129,K129)</f>
        <v>33519.122199999998</v>
      </c>
      <c r="M129" s="103">
        <f t="shared" si="111"/>
        <v>4879.0421999999999</v>
      </c>
      <c r="N129" s="103">
        <f t="shared" si="112"/>
        <v>28640.080000000002</v>
      </c>
      <c r="O129" s="102"/>
      <c r="P129" s="102"/>
      <c r="Q129" s="103"/>
      <c r="R129" s="103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3214.32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T130" si="113">SUM(J127,J128,J129)</f>
        <v>15332.306399999999</v>
      </c>
      <c r="K130" s="106">
        <f t="shared" si="113"/>
        <v>90000.959999999992</v>
      </c>
      <c r="L130" s="106">
        <f t="shared" si="113"/>
        <v>105333.26639999999</v>
      </c>
      <c r="M130" s="106">
        <f t="shared" si="113"/>
        <v>15332.306399999999</v>
      </c>
      <c r="N130" s="106">
        <f t="shared" si="113"/>
        <v>90000.959999999992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/>
      <c r="S130" s="106">
        <f t="shared" si="113"/>
        <v>0</v>
      </c>
      <c r="T130" s="106">
        <f t="shared" si="113"/>
        <v>0</v>
      </c>
      <c r="U130" s="108"/>
    </row>
    <row r="131" spans="1:21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12489.34</v>
      </c>
      <c r="F131" s="137"/>
      <c r="G131" s="137"/>
      <c r="H131" s="134">
        <f>SUM(H118+H122+H126+H130)</f>
        <v>0</v>
      </c>
      <c r="I131" s="138">
        <f>SUM(I118+I122+I126+I130)</f>
        <v>0</v>
      </c>
      <c r="J131" s="137">
        <f t="shared" ref="J131:T131" si="114">SUM(J118+J122+J126+J130)</f>
        <v>59574.1518</v>
      </c>
      <c r="K131" s="137">
        <f t="shared" si="114"/>
        <v>349701.52</v>
      </c>
      <c r="L131" s="137">
        <f t="shared" si="114"/>
        <v>409275.67180000001</v>
      </c>
      <c r="M131" s="137">
        <f t="shared" si="114"/>
        <v>59574.1518</v>
      </c>
      <c r="N131" s="137">
        <f t="shared" si="114"/>
        <v>349701.52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/>
      <c r="S131" s="137">
        <f t="shared" si="114"/>
        <v>0</v>
      </c>
      <c r="T131" s="137">
        <f t="shared" si="114"/>
        <v>0</v>
      </c>
      <c r="U131" s="139"/>
    </row>
    <row r="132" spans="1:21" s="117" customFormat="1" ht="36" x14ac:dyDescent="0.2">
      <c r="A132" s="111"/>
      <c r="B132" s="111"/>
      <c r="C132" s="112"/>
      <c r="D132" s="113" t="s">
        <v>59</v>
      </c>
      <c r="E132" s="114">
        <f>E131+'2014'!E132</f>
        <v>65107.259999999995</v>
      </c>
      <c r="F132" s="114"/>
      <c r="G132" s="114"/>
      <c r="H132" s="114">
        <f>H131+'2014'!H132</f>
        <v>131030.27620000001</v>
      </c>
      <c r="I132" s="114">
        <f>I131+'2014'!I132</f>
        <v>353369.11999999994</v>
      </c>
      <c r="J132" s="114">
        <f>J131+'2014'!J132</f>
        <v>310561.63020000001</v>
      </c>
      <c r="K132" s="114">
        <f>K131+'2014'!K132</f>
        <v>1004535.1799999999</v>
      </c>
      <c r="L132" s="114">
        <f>L131+'2014'!L132</f>
        <v>1315096.8101999999</v>
      </c>
      <c r="M132" s="114">
        <f>M131+'2014'!M132</f>
        <v>179531.35399999999</v>
      </c>
      <c r="N132" s="114">
        <f>N131+'2014'!N132</f>
        <v>651166.06000000006</v>
      </c>
      <c r="O132" s="114">
        <f>O131+'2014'!O132</f>
        <v>0</v>
      </c>
      <c r="P132" s="114">
        <f>P131+'2014'!P132</f>
        <v>0</v>
      </c>
      <c r="Q132" s="114">
        <f>Q131+'2014'!Q132</f>
        <v>0</v>
      </c>
      <c r="R132" s="114">
        <f>SUM(I132-Q132)</f>
        <v>353369.11999999994</v>
      </c>
      <c r="S132" s="114">
        <f>S131+'2014'!R132</f>
        <v>0</v>
      </c>
      <c r="T132" s="114">
        <f>T131+'2014'!S132</f>
        <v>0</v>
      </c>
      <c r="U132" s="116"/>
    </row>
    <row r="133" spans="1:21" ht="12.75" customHeight="1" x14ac:dyDescent="0.2">
      <c r="A133" s="270">
        <v>8</v>
      </c>
      <c r="B133" s="259" t="s">
        <v>33</v>
      </c>
      <c r="C133" s="263" t="s">
        <v>28</v>
      </c>
      <c r="D133" s="118" t="s">
        <v>8</v>
      </c>
      <c r="E133" s="119">
        <v>69.84</v>
      </c>
      <c r="F133" s="95">
        <v>4.7699999999999996</v>
      </c>
      <c r="G133" s="122">
        <v>28</v>
      </c>
      <c r="H133" s="97">
        <v>333.14</v>
      </c>
      <c r="I133" s="182">
        <v>1955.52</v>
      </c>
      <c r="J133" s="102">
        <f>(E133*F133)</f>
        <v>333.13679999999999</v>
      </c>
      <c r="K133" s="102">
        <f>(E133*G133)</f>
        <v>1955.52</v>
      </c>
      <c r="L133" s="96">
        <f>SUM(J133,K133)</f>
        <v>2288.6567999999997</v>
      </c>
      <c r="M133" s="103">
        <f>SUM(J133-H133)</f>
        <v>-3.1999999999925421E-3</v>
      </c>
      <c r="N133" s="103">
        <f>SUM(K133-I133)</f>
        <v>0</v>
      </c>
      <c r="O133" s="102"/>
      <c r="P133" s="102"/>
      <c r="Q133" s="103"/>
      <c r="R133" s="103"/>
      <c r="S133" s="103"/>
      <c r="T133" s="103"/>
      <c r="U133" s="104"/>
    </row>
    <row r="134" spans="1:21" ht="12.75" customHeight="1" x14ac:dyDescent="0.2">
      <c r="A134" s="271"/>
      <c r="B134" s="260"/>
      <c r="C134" s="264"/>
      <c r="D134" s="118" t="s">
        <v>9</v>
      </c>
      <c r="E134" s="120">
        <v>68.14</v>
      </c>
      <c r="F134" s="95">
        <v>4.7699999999999996</v>
      </c>
      <c r="G134" s="122">
        <v>28</v>
      </c>
      <c r="H134" s="97">
        <v>325.02999999999997</v>
      </c>
      <c r="I134" s="182">
        <v>1907.92</v>
      </c>
      <c r="J134" s="102">
        <f>(E134*F134)</f>
        <v>325.02779999999996</v>
      </c>
      <c r="K134" s="102">
        <f t="shared" ref="K134:K135" si="115">(E134*G134)</f>
        <v>1907.92</v>
      </c>
      <c r="L134" s="96">
        <f>SUM(J134,K134)</f>
        <v>2232.9477999999999</v>
      </c>
      <c r="M134" s="103">
        <f t="shared" ref="M134:M135" si="116">SUM(J134-H134)</f>
        <v>-2.200000000016189E-3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3"/>
      <c r="U134" s="104"/>
    </row>
    <row r="135" spans="1:21" ht="12.75" customHeight="1" x14ac:dyDescent="0.2">
      <c r="A135" s="271"/>
      <c r="B135" s="260"/>
      <c r="C135" s="264"/>
      <c r="D135" s="118" t="s">
        <v>10</v>
      </c>
      <c r="E135" s="120">
        <v>80.64</v>
      </c>
      <c r="F135" s="95">
        <v>4.7699999999999996</v>
      </c>
      <c r="G135" s="122">
        <v>28</v>
      </c>
      <c r="H135" s="97">
        <v>384.65</v>
      </c>
      <c r="I135" s="182">
        <v>2257.92</v>
      </c>
      <c r="J135" s="102">
        <f>(E135*F135)</f>
        <v>384.65279999999996</v>
      </c>
      <c r="K135" s="102">
        <f t="shared" si="115"/>
        <v>2257.92</v>
      </c>
      <c r="L135" s="96">
        <f>SUM(J135,K135)</f>
        <v>2642.5727999999999</v>
      </c>
      <c r="M135" s="103">
        <f t="shared" si="116"/>
        <v>2.7999999999792635E-3</v>
      </c>
      <c r="N135" s="103">
        <f t="shared" si="117"/>
        <v>0</v>
      </c>
      <c r="O135" s="102"/>
      <c r="P135" s="102"/>
      <c r="Q135" s="103"/>
      <c r="R135" s="103"/>
      <c r="S135" s="103"/>
      <c r="T135" s="103"/>
      <c r="U135" s="104"/>
    </row>
    <row r="136" spans="1:21" ht="12.75" customHeight="1" x14ac:dyDescent="0.2">
      <c r="A136" s="271"/>
      <c r="B136" s="260"/>
      <c r="C136" s="264"/>
      <c r="D136" s="105" t="s">
        <v>52</v>
      </c>
      <c r="E136" s="106">
        <f>SUM(E133,E134,E135)</f>
        <v>218.62</v>
      </c>
      <c r="F136" s="106"/>
      <c r="G136" s="106"/>
      <c r="H136" s="107">
        <f>SUM(H133:H135)</f>
        <v>1042.82</v>
      </c>
      <c r="I136" s="107">
        <f>SUM(I133:I135)</f>
        <v>6121.3600000000006</v>
      </c>
      <c r="J136" s="106">
        <f t="shared" ref="J136:T136" si="118">SUM(J133,J134,J135)</f>
        <v>1042.8173999999999</v>
      </c>
      <c r="K136" s="106">
        <f t="shared" si="118"/>
        <v>6121.3600000000006</v>
      </c>
      <c r="L136" s="106">
        <f t="shared" si="118"/>
        <v>7164.1773999999996</v>
      </c>
      <c r="M136" s="106">
        <f t="shared" si="118"/>
        <v>-2.6000000000294676E-3</v>
      </c>
      <c r="N136" s="106">
        <f t="shared" si="118"/>
        <v>0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/>
      <c r="S136" s="106">
        <f t="shared" si="118"/>
        <v>0</v>
      </c>
      <c r="T136" s="106">
        <f t="shared" si="118"/>
        <v>0</v>
      </c>
      <c r="U136" s="108"/>
    </row>
    <row r="137" spans="1:21" ht="12.75" customHeight="1" x14ac:dyDescent="0.2">
      <c r="A137" s="271"/>
      <c r="B137" s="260"/>
      <c r="C137" s="264"/>
      <c r="D137" s="118" t="s">
        <v>11</v>
      </c>
      <c r="E137" s="119">
        <v>90.06</v>
      </c>
      <c r="F137" s="95">
        <v>4.7699999999999996</v>
      </c>
      <c r="G137" s="122">
        <v>28</v>
      </c>
      <c r="H137" s="97">
        <v>429.59</v>
      </c>
      <c r="I137" s="182">
        <v>2521.6799999999998</v>
      </c>
      <c r="J137" s="102">
        <f>(E137*F137)</f>
        <v>429.58619999999996</v>
      </c>
      <c r="K137" s="102">
        <f>(E137*G137)</f>
        <v>2521.6800000000003</v>
      </c>
      <c r="L137" s="96">
        <f>SUM(J137,K137)</f>
        <v>2951.2662</v>
      </c>
      <c r="M137" s="103">
        <f>SUM(J137-H137)</f>
        <v>-3.8000000000124601E-3</v>
      </c>
      <c r="N137" s="103">
        <f>SUM(K137-I137)</f>
        <v>4.5474735088646412E-13</v>
      </c>
      <c r="O137" s="102"/>
      <c r="P137" s="102"/>
      <c r="Q137" s="103"/>
      <c r="R137" s="103"/>
      <c r="S137" s="103"/>
      <c r="T137" s="103"/>
      <c r="U137" s="104"/>
    </row>
    <row r="138" spans="1:21" ht="12.75" customHeight="1" x14ac:dyDescent="0.2">
      <c r="A138" s="271"/>
      <c r="B138" s="260"/>
      <c r="C138" s="264"/>
      <c r="D138" s="118" t="s">
        <v>12</v>
      </c>
      <c r="E138" s="119">
        <v>72.62</v>
      </c>
      <c r="F138" s="95">
        <v>4.7699999999999996</v>
      </c>
      <c r="G138" s="122">
        <v>28</v>
      </c>
      <c r="H138" s="97">
        <v>346.4</v>
      </c>
      <c r="I138" s="182">
        <v>2033.36</v>
      </c>
      <c r="J138" s="102">
        <f>(E138*F138)</f>
        <v>346.3974</v>
      </c>
      <c r="K138" s="102">
        <f t="shared" ref="K138:K139" si="119">(E138*G138)</f>
        <v>2033.3600000000001</v>
      </c>
      <c r="L138" s="96">
        <f>SUM(J138,K138)</f>
        <v>2379.7574</v>
      </c>
      <c r="M138" s="103">
        <f t="shared" ref="M138:M139" si="120">SUM(J138-H138)</f>
        <v>-2.5999999999726242E-3</v>
      </c>
      <c r="N138" s="103">
        <f t="shared" ref="N138:N139" si="121">SUM(K138-I138)</f>
        <v>2.2737367544323206E-13</v>
      </c>
      <c r="O138" s="102"/>
      <c r="P138" s="102"/>
      <c r="Q138" s="103"/>
      <c r="R138" s="103"/>
      <c r="S138" s="103"/>
      <c r="T138" s="103"/>
      <c r="U138" s="104"/>
    </row>
    <row r="139" spans="1:21" ht="12.75" customHeight="1" x14ac:dyDescent="0.2">
      <c r="A139" s="271"/>
      <c r="B139" s="260"/>
      <c r="C139" s="264"/>
      <c r="D139" s="118" t="s">
        <v>13</v>
      </c>
      <c r="E139" s="119">
        <v>84.78</v>
      </c>
      <c r="F139" s="95">
        <v>4.7699999999999996</v>
      </c>
      <c r="G139" s="122">
        <v>28</v>
      </c>
      <c r="H139" s="97">
        <v>404.4</v>
      </c>
      <c r="I139" s="182">
        <v>2373.84</v>
      </c>
      <c r="J139" s="102">
        <f>(E139*F139)</f>
        <v>404.4006</v>
      </c>
      <c r="K139" s="102">
        <f t="shared" si="119"/>
        <v>2373.84</v>
      </c>
      <c r="L139" s="96">
        <f>SUM(J139,K139)</f>
        <v>2778.2406000000001</v>
      </c>
      <c r="M139" s="103">
        <f t="shared" si="120"/>
        <v>6.0000000001991793E-4</v>
      </c>
      <c r="N139" s="103">
        <f t="shared" si="121"/>
        <v>0</v>
      </c>
      <c r="O139" s="102"/>
      <c r="P139" s="102"/>
      <c r="Q139" s="103"/>
      <c r="R139" s="103"/>
      <c r="S139" s="103"/>
      <c r="T139" s="103"/>
      <c r="U139" s="104"/>
    </row>
    <row r="140" spans="1:21" ht="12.75" customHeight="1" x14ac:dyDescent="0.2">
      <c r="A140" s="271"/>
      <c r="B140" s="260"/>
      <c r="C140" s="264"/>
      <c r="D140" s="105" t="s">
        <v>53</v>
      </c>
      <c r="E140" s="106">
        <f>SUM(E137,E138,E139)</f>
        <v>247.46</v>
      </c>
      <c r="F140" s="106"/>
      <c r="G140" s="106"/>
      <c r="H140" s="107">
        <f>SUM(H137:H139)</f>
        <v>1180.3899999999999</v>
      </c>
      <c r="I140" s="107">
        <f>SUM(I137:I139)</f>
        <v>6928.88</v>
      </c>
      <c r="J140" s="106">
        <f t="shared" ref="J140:T140" si="122">SUM(J137,J138,J139)</f>
        <v>1180.3842</v>
      </c>
      <c r="K140" s="106">
        <f t="shared" si="122"/>
        <v>6928.880000000001</v>
      </c>
      <c r="L140" s="106">
        <f t="shared" si="122"/>
        <v>8109.2642000000005</v>
      </c>
      <c r="M140" s="106">
        <f t="shared" si="122"/>
        <v>-5.7999999999651664E-3</v>
      </c>
      <c r="N140" s="106">
        <f t="shared" si="122"/>
        <v>6.8212102632969618E-13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/>
      <c r="S140" s="106">
        <f t="shared" si="122"/>
        <v>0</v>
      </c>
      <c r="T140" s="106">
        <f t="shared" si="122"/>
        <v>0</v>
      </c>
      <c r="U140" s="108"/>
    </row>
    <row r="141" spans="1:21" ht="12.75" customHeight="1" x14ac:dyDescent="0.2">
      <c r="A141" s="271"/>
      <c r="B141" s="260"/>
      <c r="C141" s="264"/>
      <c r="D141" s="118" t="s">
        <v>14</v>
      </c>
      <c r="E141" s="119">
        <v>90.12</v>
      </c>
      <c r="F141" s="95">
        <v>4.7699999999999996</v>
      </c>
      <c r="G141" s="122">
        <v>28</v>
      </c>
      <c r="H141" s="97">
        <v>429.87</v>
      </c>
      <c r="I141" s="182">
        <v>2523.36</v>
      </c>
      <c r="J141" s="102">
        <f>(E141*F141)</f>
        <v>429.87239999999997</v>
      </c>
      <c r="K141" s="102">
        <f>(E141*G141)</f>
        <v>2523.36</v>
      </c>
      <c r="L141" s="96">
        <f>SUM(J141,K141)</f>
        <v>2953.2323999999999</v>
      </c>
      <c r="M141" s="103">
        <f>SUM(J141-H141)</f>
        <v>2.3999999999659849E-3</v>
      </c>
      <c r="N141" s="103">
        <f>SUM(K141-I141)</f>
        <v>0</v>
      </c>
      <c r="O141" s="102"/>
      <c r="P141" s="102"/>
      <c r="Q141" s="103"/>
      <c r="R141" s="103"/>
      <c r="S141" s="103"/>
      <c r="T141" s="103"/>
      <c r="U141" s="104"/>
    </row>
    <row r="142" spans="1:21" ht="12.75" customHeight="1" x14ac:dyDescent="0.2">
      <c r="A142" s="271"/>
      <c r="B142" s="260"/>
      <c r="C142" s="264"/>
      <c r="D142" s="118" t="s">
        <v>15</v>
      </c>
      <c r="E142" s="119">
        <v>68.98</v>
      </c>
      <c r="F142" s="95">
        <v>4.7699999999999996</v>
      </c>
      <c r="G142" s="122">
        <v>28</v>
      </c>
      <c r="H142" s="97">
        <v>329.03</v>
      </c>
      <c r="I142" s="182">
        <v>1931.44</v>
      </c>
      <c r="J142" s="102">
        <f>(E142*F142)</f>
        <v>329.03460000000001</v>
      </c>
      <c r="K142" s="102">
        <f t="shared" ref="K142:K143" si="123">(E142*G142)</f>
        <v>1931.44</v>
      </c>
      <c r="L142" s="96">
        <f>SUM(J142,K142)</f>
        <v>2260.4746</v>
      </c>
      <c r="M142" s="103">
        <f t="shared" ref="M142:M143" si="124">SUM(J142-H142)</f>
        <v>4.6000000000390173E-3</v>
      </c>
      <c r="N142" s="103">
        <f t="shared" ref="N142:N143" si="125">SUM(K142-I142)</f>
        <v>0</v>
      </c>
      <c r="O142" s="102"/>
      <c r="P142" s="102"/>
      <c r="Q142" s="103"/>
      <c r="R142" s="103"/>
      <c r="S142" s="103"/>
      <c r="T142" s="103"/>
      <c r="U142" s="104"/>
    </row>
    <row r="143" spans="1:21" ht="12.75" customHeight="1" x14ac:dyDescent="0.2">
      <c r="A143" s="271"/>
      <c r="B143" s="260"/>
      <c r="C143" s="264"/>
      <c r="D143" s="118" t="s">
        <v>16</v>
      </c>
      <c r="E143" s="120">
        <v>61.62</v>
      </c>
      <c r="F143" s="95">
        <v>4.7699999999999996</v>
      </c>
      <c r="G143" s="122">
        <v>28</v>
      </c>
      <c r="H143" s="97">
        <v>293.93</v>
      </c>
      <c r="I143" s="182">
        <v>1725.36</v>
      </c>
      <c r="J143" s="102">
        <f>(E143*F143)</f>
        <v>293.92739999999998</v>
      </c>
      <c r="K143" s="102">
        <f t="shared" si="123"/>
        <v>1725.36</v>
      </c>
      <c r="L143" s="96">
        <f>SUM(J143,K143)</f>
        <v>2019.2873999999999</v>
      </c>
      <c r="M143" s="103">
        <f t="shared" si="124"/>
        <v>-2.6000000000294676E-3</v>
      </c>
      <c r="N143" s="103">
        <f t="shared" si="125"/>
        <v>0</v>
      </c>
      <c r="O143" s="102"/>
      <c r="P143" s="102"/>
      <c r="Q143" s="103"/>
      <c r="R143" s="103"/>
      <c r="S143" s="103"/>
      <c r="T143" s="103"/>
      <c r="U143" s="104"/>
    </row>
    <row r="144" spans="1:21" ht="12.75" customHeight="1" x14ac:dyDescent="0.2">
      <c r="A144" s="271"/>
      <c r="B144" s="260"/>
      <c r="C144" s="264"/>
      <c r="D144" s="105" t="s">
        <v>54</v>
      </c>
      <c r="E144" s="106">
        <f>SUM(E141,E142,E143)</f>
        <v>220.72000000000003</v>
      </c>
      <c r="F144" s="106"/>
      <c r="G144" s="106"/>
      <c r="H144" s="107">
        <f>SUM(H141:H143)</f>
        <v>1052.83</v>
      </c>
      <c r="I144" s="107">
        <f>SUM(I141:I143)</f>
        <v>6180.16</v>
      </c>
      <c r="J144" s="106">
        <f t="shared" ref="J144:T144" si="126">SUM(J141,J142,J143)</f>
        <v>1052.8344</v>
      </c>
      <c r="K144" s="106">
        <f t="shared" si="126"/>
        <v>6180.16</v>
      </c>
      <c r="L144" s="106">
        <f t="shared" si="126"/>
        <v>7232.9944000000005</v>
      </c>
      <c r="M144" s="106">
        <f t="shared" si="126"/>
        <v>4.3999999999755346E-3</v>
      </c>
      <c r="N144" s="106">
        <f t="shared" si="126"/>
        <v>0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/>
      <c r="S144" s="106">
        <f t="shared" si="126"/>
        <v>0</v>
      </c>
      <c r="T144" s="106">
        <f t="shared" si="126"/>
        <v>0</v>
      </c>
      <c r="U144" s="108"/>
    </row>
    <row r="145" spans="1:21" ht="12.75" customHeight="1" x14ac:dyDescent="0.2">
      <c r="A145" s="271"/>
      <c r="B145" s="260"/>
      <c r="C145" s="264"/>
      <c r="D145" s="118" t="s">
        <v>17</v>
      </c>
      <c r="E145" s="119">
        <v>99</v>
      </c>
      <c r="F145" s="95">
        <v>4.7699999999999996</v>
      </c>
      <c r="G145" s="122">
        <v>28</v>
      </c>
      <c r="H145" s="97">
        <v>472.23</v>
      </c>
      <c r="I145" s="182">
        <v>2772</v>
      </c>
      <c r="J145" s="102">
        <f>(E145*F145)</f>
        <v>472.22999999999996</v>
      </c>
      <c r="K145" s="102">
        <f>(E145*G145)</f>
        <v>2772</v>
      </c>
      <c r="L145" s="96">
        <f>SUM(J145,K145)</f>
        <v>3244.23</v>
      </c>
      <c r="M145" s="103">
        <f>SUM(J145-H145)</f>
        <v>-5.6843418860808015E-14</v>
      </c>
      <c r="N145" s="103">
        <f>SUM(K145-I145)</f>
        <v>0</v>
      </c>
      <c r="O145" s="102"/>
      <c r="P145" s="102"/>
      <c r="Q145" s="103"/>
      <c r="R145" s="103"/>
      <c r="S145" s="103"/>
      <c r="T145" s="103"/>
      <c r="U145" s="104"/>
    </row>
    <row r="146" spans="1:21" ht="12.75" customHeight="1" x14ac:dyDescent="0.2">
      <c r="A146" s="271"/>
      <c r="B146" s="260"/>
      <c r="C146" s="264"/>
      <c r="D146" s="118" t="s">
        <v>18</v>
      </c>
      <c r="E146" s="119">
        <v>96.08</v>
      </c>
      <c r="F146" s="95">
        <v>4.7699999999999996</v>
      </c>
      <c r="G146" s="122">
        <v>28</v>
      </c>
      <c r="H146" s="97">
        <v>458.3</v>
      </c>
      <c r="I146" s="182">
        <v>2690.24</v>
      </c>
      <c r="J146" s="102">
        <f>(E146*F146)</f>
        <v>458.30159999999995</v>
      </c>
      <c r="K146" s="102">
        <f t="shared" ref="K146:K147" si="127">(E146*G146)</f>
        <v>2690.24</v>
      </c>
      <c r="L146" s="96">
        <f>SUM(J146,K146)</f>
        <v>3148.5415999999996</v>
      </c>
      <c r="M146" s="103">
        <f t="shared" ref="M146:M147" si="128">SUM(J146-H146)</f>
        <v>1.5999999999394277E-3</v>
      </c>
      <c r="N146" s="103">
        <f t="shared" ref="N146:N147" si="129">SUM(K146-I146)</f>
        <v>0</v>
      </c>
      <c r="O146" s="102"/>
      <c r="P146" s="102"/>
      <c r="Q146" s="103"/>
      <c r="R146" s="103"/>
      <c r="S146" s="103"/>
      <c r="T146" s="103"/>
      <c r="U146" s="104"/>
    </row>
    <row r="147" spans="1:21" ht="13.5" customHeight="1" x14ac:dyDescent="0.2">
      <c r="A147" s="272"/>
      <c r="B147" s="266"/>
      <c r="C147" s="265"/>
      <c r="D147" s="118" t="s">
        <v>19</v>
      </c>
      <c r="E147" s="120">
        <v>122.26</v>
      </c>
      <c r="F147" s="95">
        <v>4.7699999999999996</v>
      </c>
      <c r="G147" s="122">
        <v>28</v>
      </c>
      <c r="H147" s="97">
        <v>583.17999999999995</v>
      </c>
      <c r="I147" s="182">
        <v>3423.28</v>
      </c>
      <c r="J147" s="102">
        <f>(E147*F147)</f>
        <v>583.18020000000001</v>
      </c>
      <c r="K147" s="102">
        <f t="shared" si="127"/>
        <v>3423.28</v>
      </c>
      <c r="L147" s="96">
        <f>SUM(J147,K147)</f>
        <v>4006.4602000000004</v>
      </c>
      <c r="M147" s="103">
        <f t="shared" si="128"/>
        <v>2.0000000006348273E-4</v>
      </c>
      <c r="N147" s="103">
        <f t="shared" si="129"/>
        <v>0</v>
      </c>
      <c r="O147" s="102"/>
      <c r="P147" s="102"/>
      <c r="Q147" s="103"/>
      <c r="R147" s="103"/>
      <c r="S147" s="103"/>
      <c r="T147" s="103"/>
      <c r="U147" s="104"/>
    </row>
    <row r="148" spans="1:21" ht="24.75" x14ac:dyDescent="0.25">
      <c r="A148" s="82"/>
      <c r="B148" s="109"/>
      <c r="C148" s="109"/>
      <c r="D148" s="105" t="s">
        <v>55</v>
      </c>
      <c r="E148" s="106">
        <f>SUM(E145,E146,E147)</f>
        <v>317.33999999999997</v>
      </c>
      <c r="F148" s="106"/>
      <c r="G148" s="106"/>
      <c r="H148" s="107">
        <f>SUM(H145:H147)</f>
        <v>1513.71</v>
      </c>
      <c r="I148" s="107">
        <f>SUM(I145:I147)</f>
        <v>8885.52</v>
      </c>
      <c r="J148" s="106">
        <f t="shared" ref="J148:T148" si="130">SUM(J145,J146,J147)</f>
        <v>1513.7118</v>
      </c>
      <c r="K148" s="106">
        <f t="shared" si="130"/>
        <v>8885.52</v>
      </c>
      <c r="L148" s="106">
        <f t="shared" si="130"/>
        <v>10399.231800000001</v>
      </c>
      <c r="M148" s="106">
        <f t="shared" si="130"/>
        <v>1.799999999946067E-3</v>
      </c>
      <c r="N148" s="106">
        <f t="shared" si="130"/>
        <v>0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/>
      <c r="S148" s="106">
        <f t="shared" si="130"/>
        <v>0</v>
      </c>
      <c r="T148" s="106">
        <f t="shared" si="130"/>
        <v>0</v>
      </c>
      <c r="U148" s="108"/>
    </row>
    <row r="149" spans="1:21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1004.1400000000001</v>
      </c>
      <c r="F149" s="137"/>
      <c r="G149" s="137"/>
      <c r="H149" s="138">
        <f>SUM(H148,H144,H140,H136)</f>
        <v>4789.75</v>
      </c>
      <c r="I149" s="138">
        <f>SUM(I148,I144,I140,I136)</f>
        <v>28115.920000000002</v>
      </c>
      <c r="J149" s="137">
        <f t="shared" ref="J149:T149" si="131">SUM(J136+J140+J144+J148)</f>
        <v>4789.7478000000001</v>
      </c>
      <c r="K149" s="137">
        <f t="shared" si="131"/>
        <v>28115.920000000002</v>
      </c>
      <c r="L149" s="137">
        <f t="shared" si="131"/>
        <v>32905.667800000003</v>
      </c>
      <c r="M149" s="137">
        <f t="shared" si="131"/>
        <v>-2.2000000000730324E-3</v>
      </c>
      <c r="N149" s="137">
        <f t="shared" si="131"/>
        <v>6.8212102632969618E-13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/>
      <c r="S149" s="137">
        <f t="shared" si="131"/>
        <v>0</v>
      </c>
      <c r="T149" s="137">
        <f t="shared" si="131"/>
        <v>0</v>
      </c>
      <c r="U149" s="139"/>
    </row>
    <row r="150" spans="1:21" s="117" customFormat="1" ht="36" x14ac:dyDescent="0.2">
      <c r="A150" s="111"/>
      <c r="B150" s="111"/>
      <c r="C150" s="112"/>
      <c r="D150" s="113" t="s">
        <v>59</v>
      </c>
      <c r="E150" s="114">
        <f>E149+'2014'!E150</f>
        <v>5320.9400000000005</v>
      </c>
      <c r="F150" s="114"/>
      <c r="G150" s="114"/>
      <c r="H150" s="114">
        <f>H149+'2014'!H150</f>
        <v>25380.86</v>
      </c>
      <c r="I150" s="114">
        <f>I149+'2014'!I150</f>
        <v>70887.16</v>
      </c>
      <c r="J150" s="114">
        <f>J149+'2014'!J150</f>
        <v>25380.8838</v>
      </c>
      <c r="K150" s="114">
        <f>K149+'2014'!K150</f>
        <v>70887.16</v>
      </c>
      <c r="L150" s="114">
        <f>L149+'2014'!L150</f>
        <v>96268.043800000014</v>
      </c>
      <c r="M150" s="114">
        <f>M149+'2014'!M150</f>
        <v>2.9999999993009396E-2</v>
      </c>
      <c r="N150" s="114">
        <f>N149+'2014'!N150</f>
        <v>1.0231815394945443E-12</v>
      </c>
      <c r="O150" s="114">
        <f>O149+'2014'!O150</f>
        <v>0</v>
      </c>
      <c r="P150" s="114">
        <f>P149+'2014'!P150</f>
        <v>0</v>
      </c>
      <c r="Q150" s="114">
        <f>Q149+'2014'!Q150</f>
        <v>0</v>
      </c>
      <c r="R150" s="114">
        <f>SUM(I150-Q150)</f>
        <v>70887.16</v>
      </c>
      <c r="S150" s="114">
        <f>S149+'2014'!R150</f>
        <v>0</v>
      </c>
      <c r="T150" s="114">
        <f>T149+'2014'!S150</f>
        <v>0</v>
      </c>
      <c r="U150" s="116"/>
    </row>
    <row r="151" spans="1:21" ht="13.5" customHeight="1" x14ac:dyDescent="0.2">
      <c r="A151" s="270">
        <v>9</v>
      </c>
      <c r="B151" s="273" t="s">
        <v>20</v>
      </c>
      <c r="C151" s="236" t="s">
        <v>21</v>
      </c>
      <c r="D151" s="118" t="s">
        <v>8</v>
      </c>
      <c r="E151" s="119">
        <v>1882.06</v>
      </c>
      <c r="F151" s="122">
        <v>3.33</v>
      </c>
      <c r="G151" s="122">
        <v>14</v>
      </c>
      <c r="H151" s="97">
        <v>6267.26</v>
      </c>
      <c r="I151" s="97">
        <v>26348.84</v>
      </c>
      <c r="J151" s="102">
        <f>(E151*F151)</f>
        <v>6267.2597999999998</v>
      </c>
      <c r="K151" s="102">
        <f>(E151*G151)</f>
        <v>26348.84</v>
      </c>
      <c r="L151" s="96">
        <f>SUM(J151,K151)</f>
        <v>32616.0998</v>
      </c>
      <c r="M151" s="103">
        <f>SUM(J151-H151)</f>
        <v>-2.0000000040454324E-4</v>
      </c>
      <c r="N151" s="103">
        <f>SUM(K151-I151)</f>
        <v>0</v>
      </c>
      <c r="O151" s="102"/>
      <c r="P151" s="102"/>
      <c r="Q151" s="103"/>
      <c r="R151" s="103"/>
      <c r="S151" s="103"/>
      <c r="T151" s="103"/>
      <c r="U151" s="104"/>
    </row>
    <row r="152" spans="1:21" ht="13.5" customHeight="1" x14ac:dyDescent="0.2">
      <c r="A152" s="271"/>
      <c r="B152" s="274"/>
      <c r="C152" s="237"/>
      <c r="D152" s="118" t="s">
        <v>9</v>
      </c>
      <c r="E152" s="143">
        <v>1813.53</v>
      </c>
      <c r="F152" s="122">
        <v>3.33</v>
      </c>
      <c r="G152" s="122">
        <v>14</v>
      </c>
      <c r="H152" s="97">
        <v>6039.05</v>
      </c>
      <c r="I152" s="97">
        <v>25389.42</v>
      </c>
      <c r="J152" s="102">
        <f>(E152*F152)</f>
        <v>6039.0549000000001</v>
      </c>
      <c r="K152" s="102">
        <f t="shared" ref="K152:K153" si="132">(E152*G152)</f>
        <v>25389.42</v>
      </c>
      <c r="L152" s="96">
        <f>SUM(J152,K152)</f>
        <v>31428.474899999997</v>
      </c>
      <c r="M152" s="103">
        <f t="shared" ref="M152:M153" si="133">SUM(J152-H152)</f>
        <v>4.8999999999068677E-3</v>
      </c>
      <c r="N152" s="103">
        <f t="shared" ref="N152:N153" si="134">SUM(K152-I152)</f>
        <v>0</v>
      </c>
      <c r="O152" s="102"/>
      <c r="P152" s="102"/>
      <c r="Q152" s="103"/>
      <c r="R152" s="103"/>
      <c r="S152" s="103"/>
      <c r="T152" s="103"/>
      <c r="U152" s="104"/>
    </row>
    <row r="153" spans="1:21" ht="13.5" customHeight="1" x14ac:dyDescent="0.2">
      <c r="A153" s="271"/>
      <c r="B153" s="274"/>
      <c r="C153" s="237"/>
      <c r="D153" s="118" t="s">
        <v>10</v>
      </c>
      <c r="E153" s="143">
        <v>2096.5909999999999</v>
      </c>
      <c r="F153" s="122">
        <v>3.33</v>
      </c>
      <c r="G153" s="122">
        <v>14</v>
      </c>
      <c r="H153" s="97">
        <v>6981.65</v>
      </c>
      <c r="I153" s="97">
        <v>29352.27</v>
      </c>
      <c r="J153" s="102">
        <f>(E153*F153)</f>
        <v>6981.6480299999994</v>
      </c>
      <c r="K153" s="102">
        <f t="shared" si="132"/>
        <v>29352.273999999998</v>
      </c>
      <c r="L153" s="96">
        <f>SUM(J153,K153)</f>
        <v>36333.922029999994</v>
      </c>
      <c r="M153" s="103">
        <f t="shared" si="133"/>
        <v>-1.9700000002558227E-3</v>
      </c>
      <c r="N153" s="103">
        <f t="shared" si="134"/>
        <v>3.9999999971769284E-3</v>
      </c>
      <c r="O153" s="102"/>
      <c r="P153" s="102"/>
      <c r="Q153" s="103"/>
      <c r="R153" s="103"/>
      <c r="S153" s="103"/>
      <c r="T153" s="103"/>
      <c r="U153" s="104"/>
    </row>
    <row r="154" spans="1:21" ht="13.5" customHeight="1" x14ac:dyDescent="0.2">
      <c r="A154" s="271"/>
      <c r="B154" s="274"/>
      <c r="C154" s="237"/>
      <c r="D154" s="105" t="s">
        <v>52</v>
      </c>
      <c r="E154" s="106">
        <f>SUM(E151,E152,E153)</f>
        <v>5792.1810000000005</v>
      </c>
      <c r="F154" s="106"/>
      <c r="G154" s="106"/>
      <c r="H154" s="107">
        <f>SUM(H151:H153)</f>
        <v>19287.96</v>
      </c>
      <c r="I154" s="107">
        <f>SUM(I151:I153)</f>
        <v>81090.53</v>
      </c>
      <c r="J154" s="106">
        <f t="shared" ref="J154:T154" si="135">SUM(J151,J152,J153)</f>
        <v>19287.962729999999</v>
      </c>
      <c r="K154" s="106">
        <f t="shared" si="135"/>
        <v>81090.533999999985</v>
      </c>
      <c r="L154" s="106">
        <f t="shared" si="135"/>
        <v>100378.49672999998</v>
      </c>
      <c r="M154" s="106">
        <f t="shared" si="135"/>
        <v>2.7299999992465018E-3</v>
      </c>
      <c r="N154" s="106">
        <f t="shared" si="135"/>
        <v>3.9999999971769284E-3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/>
      <c r="S154" s="106">
        <f t="shared" si="135"/>
        <v>0</v>
      </c>
      <c r="T154" s="106">
        <f t="shared" si="135"/>
        <v>0</v>
      </c>
      <c r="U154" s="108"/>
    </row>
    <row r="155" spans="1:21" ht="13.5" customHeight="1" x14ac:dyDescent="0.2">
      <c r="A155" s="271"/>
      <c r="B155" s="274"/>
      <c r="C155" s="237"/>
      <c r="D155" s="118" t="s">
        <v>11</v>
      </c>
      <c r="E155" s="119">
        <v>2036.511</v>
      </c>
      <c r="F155" s="122">
        <v>3.33</v>
      </c>
      <c r="G155" s="122">
        <v>14</v>
      </c>
      <c r="H155" s="97">
        <v>6781.58</v>
      </c>
      <c r="I155" s="97">
        <v>28511.15</v>
      </c>
      <c r="J155" s="102">
        <f>(E155*F155)</f>
        <v>6781.5816299999997</v>
      </c>
      <c r="K155" s="102">
        <f>(E155*G155)</f>
        <v>28511.153999999999</v>
      </c>
      <c r="L155" s="96">
        <f>SUM(J155,K155)</f>
        <v>35292.735629999996</v>
      </c>
      <c r="M155" s="103">
        <f>SUM(J155-H155)</f>
        <v>1.6299999997499981E-3</v>
      </c>
      <c r="N155" s="103">
        <f>SUM(K155-I155)</f>
        <v>3.9999999971769284E-3</v>
      </c>
      <c r="O155" s="102"/>
      <c r="P155" s="102"/>
      <c r="Q155" s="103"/>
      <c r="R155" s="103"/>
      <c r="S155" s="103"/>
      <c r="T155" s="103"/>
      <c r="U155" s="104"/>
    </row>
    <row r="156" spans="1:21" ht="13.5" customHeight="1" x14ac:dyDescent="0.2">
      <c r="A156" s="271"/>
      <c r="B156" s="274"/>
      <c r="C156" s="237"/>
      <c r="D156" s="118" t="s">
        <v>12</v>
      </c>
      <c r="E156" s="119">
        <v>2135.1819999999998</v>
      </c>
      <c r="F156" s="122">
        <v>3.33</v>
      </c>
      <c r="G156" s="122">
        <v>14</v>
      </c>
      <c r="H156" s="97">
        <v>7110.16</v>
      </c>
      <c r="I156" s="97">
        <v>29892.55</v>
      </c>
      <c r="J156" s="102">
        <f>(E156*F156)</f>
        <v>7110.1560599999993</v>
      </c>
      <c r="K156" s="102">
        <f t="shared" ref="K156:K157" si="136">(E156*G156)</f>
        <v>29892.547999999995</v>
      </c>
      <c r="L156" s="96">
        <f>SUM(J156,K156)</f>
        <v>37002.704059999996</v>
      </c>
      <c r="M156" s="103">
        <f t="shared" ref="M156:M157" si="137">SUM(J156-H156)</f>
        <v>-3.9400000005116453E-3</v>
      </c>
      <c r="N156" s="103">
        <f t="shared" ref="N156:N157" si="138">SUM(K156-I156)</f>
        <v>-2.0000000040454324E-3</v>
      </c>
      <c r="O156" s="102"/>
      <c r="P156" s="102"/>
      <c r="Q156" s="103"/>
      <c r="R156" s="103"/>
      <c r="S156" s="103"/>
      <c r="T156" s="103"/>
      <c r="U156" s="104"/>
    </row>
    <row r="157" spans="1:21" ht="13.5" customHeight="1" x14ac:dyDescent="0.2">
      <c r="A157" s="271"/>
      <c r="B157" s="275"/>
      <c r="C157" s="237"/>
      <c r="D157" s="118" t="s">
        <v>13</v>
      </c>
      <c r="E157" s="119">
        <v>2021.877</v>
      </c>
      <c r="F157" s="122">
        <v>3.33</v>
      </c>
      <c r="G157" s="122">
        <v>14</v>
      </c>
      <c r="H157" s="97">
        <v>6732.85</v>
      </c>
      <c r="I157" s="97">
        <v>28306.28</v>
      </c>
      <c r="J157" s="102">
        <f>(E157*F157)</f>
        <v>6732.85041</v>
      </c>
      <c r="K157" s="102">
        <f t="shared" si="136"/>
        <v>28306.277999999998</v>
      </c>
      <c r="L157" s="96">
        <f>SUM(J157,K157)</f>
        <v>35039.128409999998</v>
      </c>
      <c r="M157" s="103">
        <f t="shared" si="137"/>
        <v>4.0999999964697054E-4</v>
      </c>
      <c r="N157" s="103">
        <f t="shared" si="138"/>
        <v>-2.0000000004074536E-3</v>
      </c>
      <c r="O157" s="102"/>
      <c r="P157" s="102"/>
      <c r="Q157" s="103"/>
      <c r="R157" s="103"/>
      <c r="S157" s="103"/>
      <c r="T157" s="103"/>
      <c r="U157" s="104"/>
    </row>
    <row r="158" spans="1:21" ht="13.5" customHeight="1" x14ac:dyDescent="0.2">
      <c r="A158" s="271"/>
      <c r="B158" s="123"/>
      <c r="C158" s="237"/>
      <c r="D158" s="105" t="s">
        <v>53</v>
      </c>
      <c r="E158" s="106">
        <f>SUM(E155,E156,E157)</f>
        <v>6193.57</v>
      </c>
      <c r="F158" s="106"/>
      <c r="G158" s="106"/>
      <c r="H158" s="107">
        <f>SUM(H155:H157)</f>
        <v>20624.59</v>
      </c>
      <c r="I158" s="107">
        <f>SUM(I155:I157)</f>
        <v>86709.98</v>
      </c>
      <c r="J158" s="106">
        <f t="shared" ref="J158:T158" si="139">SUM(J155,J156,J157)</f>
        <v>20624.588099999997</v>
      </c>
      <c r="K158" s="106">
        <f t="shared" si="139"/>
        <v>86709.979999999981</v>
      </c>
      <c r="L158" s="106">
        <f t="shared" si="139"/>
        <v>107334.5681</v>
      </c>
      <c r="M158" s="106">
        <f t="shared" si="139"/>
        <v>-1.9000000011146767E-3</v>
      </c>
      <c r="N158" s="106">
        <f t="shared" si="139"/>
        <v>-7.2759576141834259E-12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/>
      <c r="S158" s="106">
        <f t="shared" si="139"/>
        <v>0</v>
      </c>
      <c r="T158" s="106">
        <f t="shared" si="139"/>
        <v>0</v>
      </c>
      <c r="U158" s="108"/>
    </row>
    <row r="159" spans="1:21" ht="13.5" customHeight="1" x14ac:dyDescent="0.2">
      <c r="A159" s="271"/>
      <c r="B159" s="273" t="s">
        <v>29</v>
      </c>
      <c r="C159" s="237"/>
      <c r="D159" s="118" t="s">
        <v>14</v>
      </c>
      <c r="E159" s="119">
        <v>2232.7849999999999</v>
      </c>
      <c r="F159" s="122">
        <v>3.33</v>
      </c>
      <c r="G159" s="122">
        <v>14</v>
      </c>
      <c r="H159" s="97">
        <v>7435.17</v>
      </c>
      <c r="I159" s="97">
        <v>31258.99</v>
      </c>
      <c r="J159" s="102">
        <f>(E159*F159)</f>
        <v>7435.1740499999996</v>
      </c>
      <c r="K159" s="102">
        <f>(E159*G159)</f>
        <v>31258.989999999998</v>
      </c>
      <c r="L159" s="96">
        <f>SUM(J159,K159)</f>
        <v>38694.164049999999</v>
      </c>
      <c r="M159" s="103">
        <f>SUM(J159-H159)</f>
        <v>4.049999999551801E-3</v>
      </c>
      <c r="N159" s="103">
        <f>SUM(K159-I159)</f>
        <v>-3.637978807091713E-12</v>
      </c>
      <c r="O159" s="102"/>
      <c r="P159" s="102"/>
      <c r="Q159" s="103"/>
      <c r="R159" s="103"/>
      <c r="S159" s="103"/>
      <c r="T159" s="103"/>
      <c r="U159" s="104"/>
    </row>
    <row r="160" spans="1:21" ht="13.5" customHeight="1" x14ac:dyDescent="0.2">
      <c r="A160" s="271"/>
      <c r="B160" s="274"/>
      <c r="C160" s="237"/>
      <c r="D160" s="118" t="s">
        <v>15</v>
      </c>
      <c r="E160" s="119">
        <v>2311.0479999999998</v>
      </c>
      <c r="F160" s="122">
        <v>3.33</v>
      </c>
      <c r="G160" s="122">
        <v>14</v>
      </c>
      <c r="H160" s="97">
        <v>7695.79</v>
      </c>
      <c r="I160" s="97">
        <v>32354.67</v>
      </c>
      <c r="J160" s="102">
        <f>(E160*F160)</f>
        <v>7695.7898399999995</v>
      </c>
      <c r="K160" s="102">
        <f t="shared" ref="K160:K161" si="140">(E160*G160)</f>
        <v>32354.671999999999</v>
      </c>
      <c r="L160" s="96">
        <f>SUM(J160,K160)</f>
        <v>40050.461839999996</v>
      </c>
      <c r="M160" s="103">
        <f t="shared" ref="M160:M161" si="141">SUM(J160-H160)</f>
        <v>-1.6000000050553354E-4</v>
      </c>
      <c r="N160" s="103">
        <f t="shared" ref="N160:N161" si="142">SUM(K160-I160)</f>
        <v>2.0000000004074536E-3</v>
      </c>
      <c r="O160" s="102"/>
      <c r="P160" s="102"/>
      <c r="Q160" s="231">
        <v>1070972</v>
      </c>
      <c r="R160" s="103"/>
      <c r="S160" s="103"/>
      <c r="T160" s="103"/>
      <c r="U160" s="104"/>
    </row>
    <row r="161" spans="1:21" ht="13.5" customHeight="1" x14ac:dyDescent="0.2">
      <c r="A161" s="271"/>
      <c r="B161" s="274"/>
      <c r="C161" s="237"/>
      <c r="D161" s="118" t="s">
        <v>16</v>
      </c>
      <c r="E161" s="143">
        <v>2316.2689999999998</v>
      </c>
      <c r="F161" s="122">
        <v>3.33</v>
      </c>
      <c r="G161" s="122">
        <v>14</v>
      </c>
      <c r="H161" s="97">
        <v>7713.18</v>
      </c>
      <c r="I161" s="97">
        <v>32427.77</v>
      </c>
      <c r="J161" s="102">
        <f>(E161*F161)</f>
        <v>7713.1757699999998</v>
      </c>
      <c r="K161" s="102">
        <f t="shared" si="140"/>
        <v>32427.765999999996</v>
      </c>
      <c r="L161" s="96">
        <f>SUM(J161,K161)</f>
        <v>40140.941769999998</v>
      </c>
      <c r="M161" s="103">
        <f t="shared" si="141"/>
        <v>-4.2300000004615868E-3</v>
      </c>
      <c r="N161" s="103">
        <f t="shared" si="142"/>
        <v>-4.0000000044528861E-3</v>
      </c>
      <c r="O161" s="102"/>
      <c r="P161" s="102"/>
      <c r="Q161" s="103"/>
      <c r="R161" s="103"/>
      <c r="S161" s="103"/>
      <c r="T161" s="103"/>
      <c r="U161" s="104"/>
    </row>
    <row r="162" spans="1:21" ht="13.5" customHeight="1" x14ac:dyDescent="0.2">
      <c r="A162" s="271"/>
      <c r="B162" s="274"/>
      <c r="C162" s="237"/>
      <c r="D162" s="105" t="s">
        <v>54</v>
      </c>
      <c r="E162" s="106">
        <f>SUM(E159,E160,E161)</f>
        <v>6860.101999999999</v>
      </c>
      <c r="F162" s="106"/>
      <c r="G162" s="106"/>
      <c r="H162" s="107">
        <f>SUM(H159:H161)</f>
        <v>22844.14</v>
      </c>
      <c r="I162" s="107">
        <f>SUM(I159:I161)</f>
        <v>96041.430000000008</v>
      </c>
      <c r="J162" s="106">
        <f t="shared" ref="J162:T162" si="143">SUM(J159,J160,J161)</f>
        <v>22844.139660000001</v>
      </c>
      <c r="K162" s="106">
        <f t="shared" si="143"/>
        <v>96041.427999999985</v>
      </c>
      <c r="L162" s="106">
        <f t="shared" si="143"/>
        <v>118885.56766</v>
      </c>
      <c r="M162" s="106">
        <f t="shared" si="143"/>
        <v>-3.4000000141531928E-4</v>
      </c>
      <c r="N162" s="106">
        <f t="shared" si="143"/>
        <v>-2.0000000076834112E-3</v>
      </c>
      <c r="O162" s="106">
        <f t="shared" si="143"/>
        <v>0</v>
      </c>
      <c r="P162" s="106">
        <f t="shared" si="143"/>
        <v>0</v>
      </c>
      <c r="Q162" s="106">
        <f t="shared" si="143"/>
        <v>1070972</v>
      </c>
      <c r="R162" s="106"/>
      <c r="S162" s="106">
        <f t="shared" si="143"/>
        <v>0</v>
      </c>
      <c r="T162" s="106">
        <f t="shared" si="143"/>
        <v>0</v>
      </c>
      <c r="U162" s="108"/>
    </row>
    <row r="163" spans="1:21" ht="13.5" customHeight="1" x14ac:dyDescent="0.2">
      <c r="A163" s="271"/>
      <c r="B163" s="274"/>
      <c r="C163" s="237"/>
      <c r="D163" s="118" t="s">
        <v>17</v>
      </c>
      <c r="E163" s="119">
        <v>2376.8609999999999</v>
      </c>
      <c r="F163" s="122">
        <v>3.33</v>
      </c>
      <c r="G163" s="122">
        <v>14</v>
      </c>
      <c r="H163" s="97">
        <v>7914.95</v>
      </c>
      <c r="I163" s="97">
        <v>33276.050000000003</v>
      </c>
      <c r="J163" s="102">
        <f>(E163*F163)</f>
        <v>7914.9471299999996</v>
      </c>
      <c r="K163" s="102">
        <f>(E163*G163)</f>
        <v>33276.053999999996</v>
      </c>
      <c r="L163" s="96">
        <f>SUM(J163,K163)</f>
        <v>41191.001129999997</v>
      </c>
      <c r="M163" s="103">
        <f>SUM(J163-H163)</f>
        <v>-2.8700000002572779E-3</v>
      </c>
      <c r="N163" s="103">
        <f>SUM(K163-I163)</f>
        <v>3.9999999935389496E-3</v>
      </c>
      <c r="O163" s="102"/>
      <c r="P163" s="102"/>
      <c r="Q163" s="103"/>
      <c r="R163" s="103"/>
      <c r="S163" s="103"/>
      <c r="T163" s="103"/>
      <c r="U163" s="104"/>
    </row>
    <row r="164" spans="1:21" ht="12.75" customHeight="1" x14ac:dyDescent="0.2">
      <c r="A164" s="271"/>
      <c r="B164" s="274"/>
      <c r="C164" s="237"/>
      <c r="D164" s="118" t="s">
        <v>18</v>
      </c>
      <c r="E164" s="119">
        <v>2244.308</v>
      </c>
      <c r="F164" s="122">
        <v>3.33</v>
      </c>
      <c r="G164" s="122">
        <v>14</v>
      </c>
      <c r="H164" s="97">
        <v>7473.55</v>
      </c>
      <c r="I164" s="97">
        <v>31420.31</v>
      </c>
      <c r="J164" s="102">
        <f>(E164*F164)</f>
        <v>7473.5456400000003</v>
      </c>
      <c r="K164" s="102">
        <f t="shared" ref="K164:K165" si="144">(E164*G164)</f>
        <v>31420.311999999998</v>
      </c>
      <c r="L164" s="96">
        <f>SUM(J164,K164)</f>
        <v>38893.857640000002</v>
      </c>
      <c r="M164" s="103">
        <f t="shared" ref="M164:M165" si="145">SUM(J164-H164)</f>
        <v>-4.3599999999059946E-3</v>
      </c>
      <c r="N164" s="103">
        <f t="shared" ref="N164:N165" si="146">SUM(K164-I164)</f>
        <v>1.9999999967694748E-3</v>
      </c>
      <c r="O164" s="102"/>
      <c r="P164" s="102"/>
      <c r="Q164" s="103"/>
      <c r="R164" s="103"/>
      <c r="S164" s="103"/>
      <c r="T164" s="103"/>
      <c r="U164" s="104"/>
    </row>
    <row r="165" spans="1:21" ht="13.5" customHeight="1" x14ac:dyDescent="0.2">
      <c r="A165" s="272"/>
      <c r="B165" s="275"/>
      <c r="C165" s="238"/>
      <c r="D165" s="118" t="s">
        <v>19</v>
      </c>
      <c r="E165" s="143">
        <v>2183.6280000000002</v>
      </c>
      <c r="F165" s="122">
        <v>3.33</v>
      </c>
      <c r="G165" s="122">
        <v>14</v>
      </c>
      <c r="H165" s="97">
        <v>7271.48</v>
      </c>
      <c r="I165" s="97">
        <v>30570.79</v>
      </c>
      <c r="J165" s="102">
        <f>(E165*F165)</f>
        <v>7271.481240000001</v>
      </c>
      <c r="K165" s="102">
        <f t="shared" si="144"/>
        <v>30570.792000000001</v>
      </c>
      <c r="L165" s="96">
        <f>SUM(J165,K165)</f>
        <v>37842.273240000002</v>
      </c>
      <c r="M165" s="103">
        <f t="shared" si="145"/>
        <v>1.2400000014167745E-3</v>
      </c>
      <c r="N165" s="103">
        <f t="shared" si="146"/>
        <v>2.0000000004074536E-3</v>
      </c>
      <c r="O165" s="102"/>
      <c r="P165" s="102"/>
      <c r="Q165" s="103"/>
      <c r="R165" s="103"/>
      <c r="S165" s="103"/>
      <c r="T165" s="103"/>
      <c r="U165" s="104"/>
    </row>
    <row r="166" spans="1:21" ht="24.75" x14ac:dyDescent="0.25">
      <c r="A166" s="82"/>
      <c r="B166" s="82"/>
      <c r="C166" s="82"/>
      <c r="D166" s="105" t="s">
        <v>55</v>
      </c>
      <c r="E166" s="106">
        <f>SUM(E163,E164,E165)</f>
        <v>6804.7970000000005</v>
      </c>
      <c r="F166" s="106"/>
      <c r="G166" s="106"/>
      <c r="H166" s="107">
        <f>SUM(H163:H165)</f>
        <v>22659.98</v>
      </c>
      <c r="I166" s="107">
        <f>SUM(I163:I165)</f>
        <v>95267.15</v>
      </c>
      <c r="J166" s="106">
        <f t="shared" ref="J166:T166" si="147">SUM(J163,J164,J165)</f>
        <v>22659.974010000002</v>
      </c>
      <c r="K166" s="106">
        <f t="shared" si="147"/>
        <v>95267.157999999996</v>
      </c>
      <c r="L166" s="106">
        <f t="shared" si="147"/>
        <v>117927.13201</v>
      </c>
      <c r="M166" s="106">
        <f t="shared" si="147"/>
        <v>-5.989999998746498E-3</v>
      </c>
      <c r="N166" s="106">
        <f t="shared" si="147"/>
        <v>7.9999999907158781E-3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/>
      <c r="S166" s="106">
        <f t="shared" si="147"/>
        <v>0</v>
      </c>
      <c r="T166" s="106">
        <f t="shared" si="147"/>
        <v>0</v>
      </c>
      <c r="U166" s="108"/>
    </row>
    <row r="167" spans="1:21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25650.65</v>
      </c>
      <c r="F167" s="137"/>
      <c r="G167" s="137"/>
      <c r="H167" s="138">
        <f>SUM(H166,H162,H158,H154)</f>
        <v>85416.669999999984</v>
      </c>
      <c r="I167" s="138">
        <f>SUM(I166,I162,I158,I154)</f>
        <v>359109.08999999997</v>
      </c>
      <c r="J167" s="137">
        <f t="shared" ref="J167:T167" si="148">SUM(J154+J158+J162+J166)</f>
        <v>85416.664499999999</v>
      </c>
      <c r="K167" s="137">
        <f t="shared" si="148"/>
        <v>359109.09999999992</v>
      </c>
      <c r="L167" s="137">
        <f t="shared" si="148"/>
        <v>444525.76449999999</v>
      </c>
      <c r="M167" s="137">
        <f t="shared" si="148"/>
        <v>-5.5000000020299922E-3</v>
      </c>
      <c r="N167" s="137">
        <f t="shared" si="148"/>
        <v>9.9999999729334377E-3</v>
      </c>
      <c r="O167" s="137">
        <f t="shared" si="148"/>
        <v>0</v>
      </c>
      <c r="P167" s="137">
        <f t="shared" si="148"/>
        <v>0</v>
      </c>
      <c r="Q167" s="137">
        <f t="shared" si="148"/>
        <v>1070972</v>
      </c>
      <c r="R167" s="137"/>
      <c r="S167" s="137">
        <f t="shared" si="148"/>
        <v>0</v>
      </c>
      <c r="T167" s="137">
        <f t="shared" si="148"/>
        <v>0</v>
      </c>
      <c r="U167" s="139"/>
    </row>
    <row r="168" spans="1:21" s="117" customFormat="1" ht="36" x14ac:dyDescent="0.2">
      <c r="A168" s="111"/>
      <c r="B168" s="111"/>
      <c r="C168" s="112"/>
      <c r="D168" s="113" t="s">
        <v>59</v>
      </c>
      <c r="E168" s="114">
        <f>E167+'2014'!E168</f>
        <v>126451.408</v>
      </c>
      <c r="F168" s="114"/>
      <c r="G168" s="114"/>
      <c r="H168" s="114">
        <f>H167+'2014'!H168</f>
        <v>421193.40599999996</v>
      </c>
      <c r="I168" s="114">
        <f>I167+'2014'!I168</f>
        <v>1223635.4339999999</v>
      </c>
      <c r="J168" s="114">
        <f>J167+'2014'!J168</f>
        <v>421193.42654000001</v>
      </c>
      <c r="K168" s="114">
        <f>K167+'2014'!K168</f>
        <v>1223635.6229999999</v>
      </c>
      <c r="L168" s="114">
        <f>L167+'2014'!L168</f>
        <v>1644829.04954</v>
      </c>
      <c r="M168" s="114">
        <f>M167+'2014'!M168</f>
        <v>2.0539999999527936E-2</v>
      </c>
      <c r="N168" s="114">
        <f>N167+'2014'!N168</f>
        <v>0.18899999999212014</v>
      </c>
      <c r="O168" s="114">
        <f>O167+'2014'!O168</f>
        <v>0</v>
      </c>
      <c r="P168" s="114">
        <f>P167+'2014'!P168</f>
        <v>0</v>
      </c>
      <c r="Q168" s="114">
        <f>Q167+'2014'!Q168</f>
        <v>1070972</v>
      </c>
      <c r="R168" s="114">
        <f>SUM(I168-Q168)</f>
        <v>152663.43399999989</v>
      </c>
      <c r="S168" s="114">
        <f>S167+'2014'!R168</f>
        <v>0</v>
      </c>
      <c r="T168" s="114">
        <f>T167+'2014'!S168</f>
        <v>0</v>
      </c>
      <c r="U168" s="116"/>
    </row>
    <row r="169" spans="1:21" ht="12.75" customHeight="1" x14ac:dyDescent="0.2">
      <c r="A169" s="270">
        <v>10</v>
      </c>
      <c r="B169" s="273" t="s">
        <v>34</v>
      </c>
      <c r="C169" s="276" t="s">
        <v>30</v>
      </c>
      <c r="D169" s="118" t="s">
        <v>8</v>
      </c>
      <c r="E169" s="119">
        <v>180.75</v>
      </c>
      <c r="F169" s="122">
        <v>3.33</v>
      </c>
      <c r="G169" s="122">
        <v>28</v>
      </c>
      <c r="H169" s="97">
        <v>601.9</v>
      </c>
      <c r="I169" s="182">
        <v>5061</v>
      </c>
      <c r="J169" s="102">
        <f>(E169*F169)</f>
        <v>601.89750000000004</v>
      </c>
      <c r="K169" s="102">
        <f>(E169*G169)</f>
        <v>5061</v>
      </c>
      <c r="L169" s="96">
        <f>SUM(J169,K169)</f>
        <v>5662.8975</v>
      </c>
      <c r="M169" s="103">
        <f>SUM(J169-H169)</f>
        <v>-2.4999999999408828E-3</v>
      </c>
      <c r="N169" s="103">
        <f>SUM(K169-I169)</f>
        <v>0</v>
      </c>
      <c r="O169" s="102"/>
      <c r="P169" s="102"/>
      <c r="Q169" s="103"/>
      <c r="R169" s="103"/>
      <c r="S169" s="103"/>
      <c r="T169" s="103"/>
      <c r="U169" s="104"/>
    </row>
    <row r="170" spans="1:21" ht="12.75" customHeight="1" x14ac:dyDescent="0.2">
      <c r="A170" s="271"/>
      <c r="B170" s="274"/>
      <c r="C170" s="277"/>
      <c r="D170" s="118" t="s">
        <v>9</v>
      </c>
      <c r="E170" s="143">
        <v>159.67599999999999</v>
      </c>
      <c r="F170" s="122">
        <v>3.33</v>
      </c>
      <c r="G170" s="122">
        <v>28</v>
      </c>
      <c r="H170" s="97">
        <v>531.72</v>
      </c>
      <c r="I170" s="182">
        <v>4470.93</v>
      </c>
      <c r="J170" s="102">
        <f>(E170*F170)</f>
        <v>531.72107999999992</v>
      </c>
      <c r="K170" s="102">
        <f t="shared" ref="K170:K171" si="149">(E170*G170)</f>
        <v>4470.9279999999999</v>
      </c>
      <c r="L170" s="96">
        <f>SUM(J170,K170)</f>
        <v>5002.6490800000001</v>
      </c>
      <c r="M170" s="103">
        <f t="shared" ref="M170:M171" si="150">SUM(J170-H170)</f>
        <v>1.0799999998880594E-3</v>
      </c>
      <c r="N170" s="103">
        <f t="shared" ref="N170:N171" si="151">SUM(K170-I170)</f>
        <v>-2.0000000004074536E-3</v>
      </c>
      <c r="O170" s="102"/>
      <c r="P170" s="102"/>
      <c r="Q170" s="103"/>
      <c r="R170" s="103"/>
      <c r="S170" s="103"/>
      <c r="T170" s="103"/>
      <c r="U170" s="104"/>
    </row>
    <row r="171" spans="1:21" ht="12.75" customHeight="1" x14ac:dyDescent="0.2">
      <c r="A171" s="271"/>
      <c r="B171" s="274"/>
      <c r="C171" s="277"/>
      <c r="D171" s="118" t="s">
        <v>10</v>
      </c>
      <c r="E171" s="143">
        <v>224.952</v>
      </c>
      <c r="F171" s="122">
        <v>3.33</v>
      </c>
      <c r="G171" s="122">
        <v>28</v>
      </c>
      <c r="H171" s="97">
        <v>749.09</v>
      </c>
      <c r="I171" s="182">
        <v>6298.66</v>
      </c>
      <c r="J171" s="102">
        <f>(E171*F171)</f>
        <v>749.09015999999997</v>
      </c>
      <c r="K171" s="102">
        <f t="shared" si="149"/>
        <v>6298.6559999999999</v>
      </c>
      <c r="L171" s="96">
        <f>SUM(J171,K171)</f>
        <v>7047.7461599999997</v>
      </c>
      <c r="M171" s="103">
        <f t="shared" si="150"/>
        <v>1.5999999993709935E-4</v>
      </c>
      <c r="N171" s="103">
        <f t="shared" si="151"/>
        <v>-3.9999999999054126E-3</v>
      </c>
      <c r="O171" s="102"/>
      <c r="P171" s="102"/>
      <c r="Q171" s="103"/>
      <c r="R171" s="103"/>
      <c r="S171" s="103"/>
      <c r="T171" s="103"/>
      <c r="U171" s="104"/>
    </row>
    <row r="172" spans="1:21" ht="12.75" customHeight="1" x14ac:dyDescent="0.2">
      <c r="A172" s="271"/>
      <c r="B172" s="274"/>
      <c r="C172" s="277"/>
      <c r="D172" s="105" t="s">
        <v>52</v>
      </c>
      <c r="E172" s="106">
        <f>SUM(E169,E170,E171)</f>
        <v>565.37799999999993</v>
      </c>
      <c r="F172" s="106"/>
      <c r="G172" s="106"/>
      <c r="H172" s="107">
        <f>SUM(H169:H171)</f>
        <v>1882.71</v>
      </c>
      <c r="I172" s="107">
        <f>SUM(I169:I171)</f>
        <v>15830.59</v>
      </c>
      <c r="J172" s="106">
        <f t="shared" ref="J172:T172" si="152">SUM(J169,J170,J171)</f>
        <v>1882.7087399999998</v>
      </c>
      <c r="K172" s="106">
        <f t="shared" si="152"/>
        <v>15830.583999999999</v>
      </c>
      <c r="L172" s="106">
        <f t="shared" si="152"/>
        <v>17713.292740000001</v>
      </c>
      <c r="M172" s="106">
        <f t="shared" si="152"/>
        <v>-1.2600000001157241E-3</v>
      </c>
      <c r="N172" s="106">
        <f t="shared" si="152"/>
        <v>-6.0000000003128662E-3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/>
      <c r="S172" s="106">
        <f t="shared" si="152"/>
        <v>0</v>
      </c>
      <c r="T172" s="106">
        <f t="shared" si="152"/>
        <v>0</v>
      </c>
      <c r="U172" s="108"/>
    </row>
    <row r="173" spans="1:21" ht="12.75" customHeight="1" x14ac:dyDescent="0.2">
      <c r="A173" s="271"/>
      <c r="B173" s="274"/>
      <c r="C173" s="277"/>
      <c r="D173" s="118" t="s">
        <v>11</v>
      </c>
      <c r="E173" s="119">
        <v>222.96700000000001</v>
      </c>
      <c r="F173" s="122">
        <v>3.33</v>
      </c>
      <c r="G173" s="122">
        <v>28</v>
      </c>
      <c r="H173" s="97">
        <v>742.48</v>
      </c>
      <c r="I173" s="182">
        <v>6243.08</v>
      </c>
      <c r="J173" s="102">
        <f>(E173*F173)</f>
        <v>742.48011000000008</v>
      </c>
      <c r="K173" s="102">
        <f>(E173*G173)</f>
        <v>6243.076</v>
      </c>
      <c r="L173" s="96">
        <f>SUM(J173,K173)</f>
        <v>6985.5561100000004</v>
      </c>
      <c r="M173" s="103">
        <f>SUM(J173-H173)</f>
        <v>1.1000000006333721E-4</v>
      </c>
      <c r="N173" s="103">
        <f>SUM(K173-I173)</f>
        <v>-3.9999999999054126E-3</v>
      </c>
      <c r="O173" s="102"/>
      <c r="P173" s="102"/>
      <c r="Q173" s="103"/>
      <c r="R173" s="103"/>
      <c r="S173" s="103"/>
      <c r="T173" s="103"/>
      <c r="U173" s="104"/>
    </row>
    <row r="174" spans="1:21" ht="12.75" customHeight="1" x14ac:dyDescent="0.2">
      <c r="A174" s="271"/>
      <c r="B174" s="274"/>
      <c r="C174" s="277"/>
      <c r="D174" s="118" t="s">
        <v>12</v>
      </c>
      <c r="E174" s="119">
        <v>207.501</v>
      </c>
      <c r="F174" s="122">
        <v>3.33</v>
      </c>
      <c r="G174" s="122">
        <v>28</v>
      </c>
      <c r="H174" s="97">
        <v>690.98</v>
      </c>
      <c r="I174" s="182">
        <v>5810.03</v>
      </c>
      <c r="J174" s="102">
        <f>(E174*F174)</f>
        <v>690.97833000000003</v>
      </c>
      <c r="K174" s="102">
        <f t="shared" ref="K174:K175" si="153">(E174*G174)</f>
        <v>5810.0280000000002</v>
      </c>
      <c r="L174" s="96">
        <f>SUM(J174,K174)</f>
        <v>6501.0063300000002</v>
      </c>
      <c r="M174" s="103">
        <f t="shared" ref="M174:M175" si="154">SUM(J174-H174)</f>
        <v>-1.6699999999900683E-3</v>
      </c>
      <c r="N174" s="103">
        <f t="shared" ref="N174:N175" si="155">SUM(K174-I174)</f>
        <v>-1.9999999994979589E-3</v>
      </c>
      <c r="O174" s="102"/>
      <c r="P174" s="102"/>
      <c r="Q174" s="103"/>
      <c r="R174" s="103"/>
      <c r="S174" s="103"/>
      <c r="T174" s="103"/>
      <c r="U174" s="104"/>
    </row>
    <row r="175" spans="1:21" ht="12.75" customHeight="1" x14ac:dyDescent="0.2">
      <c r="A175" s="271"/>
      <c r="B175" s="275"/>
      <c r="C175" s="277"/>
      <c r="D175" s="118" t="s">
        <v>13</v>
      </c>
      <c r="E175" s="119">
        <v>211.024</v>
      </c>
      <c r="F175" s="122">
        <v>3.33</v>
      </c>
      <c r="G175" s="122">
        <v>28</v>
      </c>
      <c r="H175" s="97">
        <v>702.71</v>
      </c>
      <c r="I175" s="182">
        <v>5908.67</v>
      </c>
      <c r="J175" s="102">
        <f>(E175*F175)</f>
        <v>702.70992000000001</v>
      </c>
      <c r="K175" s="102">
        <f t="shared" si="153"/>
        <v>5908.6720000000005</v>
      </c>
      <c r="L175" s="96">
        <f>SUM(J175,K175)</f>
        <v>6611.3819200000007</v>
      </c>
      <c r="M175" s="103">
        <f t="shared" si="154"/>
        <v>-8.0000000025393092E-5</v>
      </c>
      <c r="N175" s="103">
        <f t="shared" si="155"/>
        <v>2.0000000004074536E-3</v>
      </c>
      <c r="O175" s="102"/>
      <c r="P175" s="102"/>
      <c r="Q175" s="103"/>
      <c r="R175" s="103"/>
      <c r="S175" s="103"/>
      <c r="T175" s="103"/>
      <c r="U175" s="104"/>
    </row>
    <row r="176" spans="1:21" ht="12.75" customHeight="1" x14ac:dyDescent="0.2">
      <c r="A176" s="271"/>
      <c r="B176" s="123"/>
      <c r="C176" s="277"/>
      <c r="D176" s="105" t="s">
        <v>53</v>
      </c>
      <c r="E176" s="106">
        <f>SUM(E173,E174,E175)</f>
        <v>641.49199999999996</v>
      </c>
      <c r="F176" s="106"/>
      <c r="G176" s="106"/>
      <c r="H176" s="107">
        <f>SUM(H173:H175)</f>
        <v>2136.17</v>
      </c>
      <c r="I176" s="107">
        <f>SUM(I173:I175)</f>
        <v>17961.78</v>
      </c>
      <c r="J176" s="106">
        <f t="shared" ref="J176:T176" si="156">SUM(J173,J174,J175)</f>
        <v>2136.1683600000001</v>
      </c>
      <c r="K176" s="106">
        <f t="shared" si="156"/>
        <v>17961.775999999998</v>
      </c>
      <c r="L176" s="106">
        <f t="shared" si="156"/>
        <v>20097.944360000001</v>
      </c>
      <c r="M176" s="106">
        <f t="shared" si="156"/>
        <v>-1.6399999999521242E-3</v>
      </c>
      <c r="N176" s="106">
        <f t="shared" si="156"/>
        <v>-3.9999999989959178E-3</v>
      </c>
      <c r="O176" s="106">
        <f t="shared" si="156"/>
        <v>0</v>
      </c>
      <c r="P176" s="106">
        <f t="shared" si="156"/>
        <v>0</v>
      </c>
      <c r="Q176" s="106">
        <f t="shared" si="156"/>
        <v>0</v>
      </c>
      <c r="R176" s="106"/>
      <c r="S176" s="106">
        <f t="shared" si="156"/>
        <v>0</v>
      </c>
      <c r="T176" s="106">
        <f t="shared" si="156"/>
        <v>0</v>
      </c>
      <c r="U176" s="108"/>
    </row>
    <row r="177" spans="1:21" ht="12.75" customHeight="1" x14ac:dyDescent="0.2">
      <c r="A177" s="271"/>
      <c r="B177" s="273" t="s">
        <v>29</v>
      </c>
      <c r="C177" s="277"/>
      <c r="D177" s="118" t="s">
        <v>14</v>
      </c>
      <c r="E177" s="119">
        <v>240.29900000000001</v>
      </c>
      <c r="F177" s="122">
        <v>3.33</v>
      </c>
      <c r="G177" s="122">
        <v>28</v>
      </c>
      <c r="H177" s="97">
        <v>800.2</v>
      </c>
      <c r="I177" s="182">
        <v>6728.37</v>
      </c>
      <c r="J177" s="102">
        <f>(E177*F177)</f>
        <v>800.19567000000006</v>
      </c>
      <c r="K177" s="102">
        <f>(E177*G177)</f>
        <v>6728.3720000000003</v>
      </c>
      <c r="L177" s="96">
        <f>SUM(J177,K177)</f>
        <v>7528.5676700000004</v>
      </c>
      <c r="M177" s="103">
        <f>SUM(J177-H177)</f>
        <v>-4.3299999999817373E-3</v>
      </c>
      <c r="N177" s="103">
        <f>SUM(K177-I177)</f>
        <v>2.0000000004074536E-3</v>
      </c>
      <c r="O177" s="102"/>
      <c r="P177" s="102"/>
      <c r="Q177" s="103"/>
      <c r="R177" s="103"/>
      <c r="S177" s="103"/>
      <c r="T177" s="103"/>
      <c r="U177" s="104"/>
    </row>
    <row r="178" spans="1:21" ht="12.75" customHeight="1" x14ac:dyDescent="0.2">
      <c r="A178" s="271"/>
      <c r="B178" s="274"/>
      <c r="C178" s="277"/>
      <c r="D178" s="118" t="s">
        <v>15</v>
      </c>
      <c r="E178" s="119">
        <v>231.505</v>
      </c>
      <c r="F178" s="122">
        <v>3.33</v>
      </c>
      <c r="G178" s="122">
        <v>28</v>
      </c>
      <c r="H178" s="97">
        <v>770.91</v>
      </c>
      <c r="I178" s="182">
        <v>6482.14</v>
      </c>
      <c r="J178" s="102">
        <f>(E178*F178)</f>
        <v>770.91165000000001</v>
      </c>
      <c r="K178" s="102">
        <f t="shared" ref="K178:K179" si="157">(E178*G178)</f>
        <v>6482.1399999999994</v>
      </c>
      <c r="L178" s="96">
        <f>SUM(J178,K178)</f>
        <v>7253.0516499999994</v>
      </c>
      <c r="M178" s="103">
        <f t="shared" ref="M178:M179" si="158">SUM(J178-H178)</f>
        <v>1.6500000000405635E-3</v>
      </c>
      <c r="N178" s="103">
        <f t="shared" ref="N178:N179" si="159">SUM(K178-I178)</f>
        <v>-9.0949470177292824E-13</v>
      </c>
      <c r="O178" s="102"/>
      <c r="P178" s="102"/>
      <c r="Q178" s="103"/>
      <c r="R178" s="103"/>
      <c r="S178" s="103"/>
      <c r="T178" s="103"/>
      <c r="U178" s="104"/>
    </row>
    <row r="179" spans="1:21" ht="12.75" customHeight="1" x14ac:dyDescent="0.2">
      <c r="A179" s="271"/>
      <c r="B179" s="274"/>
      <c r="C179" s="277"/>
      <c r="D179" s="118" t="s">
        <v>16</v>
      </c>
      <c r="E179" s="143">
        <v>234.137</v>
      </c>
      <c r="F179" s="122">
        <v>3.33</v>
      </c>
      <c r="G179" s="122">
        <v>28</v>
      </c>
      <c r="H179" s="97">
        <v>779.68</v>
      </c>
      <c r="I179" s="182">
        <v>6555.84</v>
      </c>
      <c r="J179" s="102">
        <f>(E179*F179)</f>
        <v>779.67620999999997</v>
      </c>
      <c r="K179" s="102">
        <f t="shared" si="157"/>
        <v>6555.8360000000002</v>
      </c>
      <c r="L179" s="96">
        <f>SUM(J179,K179)</f>
        <v>7335.5122099999999</v>
      </c>
      <c r="M179" s="103">
        <f t="shared" si="158"/>
        <v>-3.7899999999808642E-3</v>
      </c>
      <c r="N179" s="103">
        <f t="shared" si="159"/>
        <v>-3.9999999999054126E-3</v>
      </c>
      <c r="O179" s="102"/>
      <c r="P179" s="102"/>
      <c r="Q179" s="103"/>
      <c r="R179" s="103"/>
      <c r="S179" s="103"/>
      <c r="T179" s="103"/>
      <c r="U179" s="104"/>
    </row>
    <row r="180" spans="1:21" ht="12.75" customHeight="1" x14ac:dyDescent="0.2">
      <c r="A180" s="271"/>
      <c r="B180" s="274"/>
      <c r="C180" s="277"/>
      <c r="D180" s="105" t="s">
        <v>54</v>
      </c>
      <c r="E180" s="106">
        <f>SUM(E177,E178,E179)</f>
        <v>705.94100000000003</v>
      </c>
      <c r="F180" s="106"/>
      <c r="G180" s="106"/>
      <c r="H180" s="107">
        <f>SUM(H177:H179)</f>
        <v>2350.79</v>
      </c>
      <c r="I180" s="107">
        <f>SUM(I177:I179)</f>
        <v>19766.349999999999</v>
      </c>
      <c r="J180" s="106">
        <f t="shared" ref="J180:T180" si="160">SUM(J177,J178,J179)</f>
        <v>2350.7835300000002</v>
      </c>
      <c r="K180" s="106">
        <f t="shared" si="160"/>
        <v>19766.347999999998</v>
      </c>
      <c r="L180" s="106">
        <f t="shared" si="160"/>
        <v>22117.131529999999</v>
      </c>
      <c r="M180" s="106">
        <f t="shared" si="160"/>
        <v>-6.4699999999220381E-3</v>
      </c>
      <c r="N180" s="106">
        <f t="shared" si="160"/>
        <v>-2.0000000004074536E-3</v>
      </c>
      <c r="O180" s="106">
        <f t="shared" si="160"/>
        <v>0</v>
      </c>
      <c r="P180" s="106">
        <f t="shared" si="160"/>
        <v>0</v>
      </c>
      <c r="Q180" s="106">
        <f t="shared" si="160"/>
        <v>0</v>
      </c>
      <c r="R180" s="106"/>
      <c r="S180" s="106">
        <f t="shared" si="160"/>
        <v>0</v>
      </c>
      <c r="T180" s="106">
        <f t="shared" si="160"/>
        <v>0</v>
      </c>
      <c r="U180" s="108"/>
    </row>
    <row r="181" spans="1:21" ht="12.75" customHeight="1" x14ac:dyDescent="0.2">
      <c r="A181" s="271"/>
      <c r="B181" s="274"/>
      <c r="C181" s="277"/>
      <c r="D181" s="118" t="s">
        <v>17</v>
      </c>
      <c r="E181" s="119">
        <v>237.62700000000001</v>
      </c>
      <c r="F181" s="122">
        <v>3.33</v>
      </c>
      <c r="G181" s="122">
        <v>28</v>
      </c>
      <c r="H181" s="97">
        <v>791.3</v>
      </c>
      <c r="I181" s="182">
        <v>6653.56</v>
      </c>
      <c r="J181" s="102">
        <f>(E181*F181)</f>
        <v>791.29791</v>
      </c>
      <c r="K181" s="102">
        <f>(E181*G181)</f>
        <v>6653.5560000000005</v>
      </c>
      <c r="L181" s="96">
        <f>SUM(J181,K181)</f>
        <v>7444.8539100000007</v>
      </c>
      <c r="M181" s="103">
        <f>SUM(J181-H181)</f>
        <v>-2.0899999999528518E-3</v>
      </c>
      <c r="N181" s="103">
        <f>SUM(K181-I181)</f>
        <v>-3.9999999999054126E-3</v>
      </c>
      <c r="O181" s="102"/>
      <c r="P181" s="102"/>
      <c r="Q181" s="103"/>
      <c r="R181" s="103"/>
      <c r="S181" s="103"/>
      <c r="T181" s="103"/>
      <c r="U181" s="104"/>
    </row>
    <row r="182" spans="1:21" ht="12.75" customHeight="1" x14ac:dyDescent="0.2">
      <c r="A182" s="271"/>
      <c r="B182" s="274"/>
      <c r="C182" s="277"/>
      <c r="D182" s="118" t="s">
        <v>18</v>
      </c>
      <c r="E182" s="119">
        <v>218.471</v>
      </c>
      <c r="F182" s="122">
        <v>3.33</v>
      </c>
      <c r="G182" s="122">
        <v>28</v>
      </c>
      <c r="H182" s="97">
        <v>727.51</v>
      </c>
      <c r="I182" s="182">
        <v>6117.19</v>
      </c>
      <c r="J182" s="102">
        <f>(E182*F182)</f>
        <v>727.50842999999998</v>
      </c>
      <c r="K182" s="102">
        <f t="shared" ref="K182:K183" si="161">(E182*G182)</f>
        <v>6117.1880000000001</v>
      </c>
      <c r="L182" s="96">
        <f>SUM(J182,K182)</f>
        <v>6844.69643</v>
      </c>
      <c r="M182" s="103">
        <f t="shared" ref="M182:M183" si="162">SUM(J182-H182)</f>
        <v>-1.5700000000151704E-3</v>
      </c>
      <c r="N182" s="103">
        <f t="shared" ref="N182:N183" si="163">SUM(K182-I182)</f>
        <v>-1.9999999994979589E-3</v>
      </c>
      <c r="O182" s="102"/>
      <c r="P182" s="102"/>
      <c r="Q182" s="103"/>
      <c r="R182" s="103"/>
      <c r="S182" s="103"/>
      <c r="T182" s="103"/>
      <c r="U182" s="104"/>
    </row>
    <row r="183" spans="1:21" ht="13.5" customHeight="1" x14ac:dyDescent="0.2">
      <c r="A183" s="272"/>
      <c r="B183" s="275"/>
      <c r="C183" s="278"/>
      <c r="D183" s="118" t="s">
        <v>19</v>
      </c>
      <c r="E183" s="143">
        <v>194.018</v>
      </c>
      <c r="F183" s="122">
        <v>3.33</v>
      </c>
      <c r="G183" s="122">
        <v>28</v>
      </c>
      <c r="H183" s="97">
        <v>646.08000000000004</v>
      </c>
      <c r="I183" s="182">
        <v>5432.5</v>
      </c>
      <c r="J183" s="102">
        <f>(E183*F183)</f>
        <v>646.07993999999997</v>
      </c>
      <c r="K183" s="102">
        <f t="shared" si="161"/>
        <v>5432.5039999999999</v>
      </c>
      <c r="L183" s="96">
        <f>SUM(J183,K183)</f>
        <v>6078.5839399999995</v>
      </c>
      <c r="M183" s="103">
        <f t="shared" si="162"/>
        <v>-6.0000000075888238E-5</v>
      </c>
      <c r="N183" s="103">
        <f t="shared" si="163"/>
        <v>3.9999999999054126E-3</v>
      </c>
      <c r="O183" s="102"/>
      <c r="P183" s="102"/>
      <c r="Q183" s="103"/>
      <c r="R183" s="103"/>
      <c r="S183" s="103"/>
      <c r="T183" s="103"/>
      <c r="U183" s="104"/>
    </row>
    <row r="184" spans="1:21" s="117" customFormat="1" ht="28.5" customHeight="1" x14ac:dyDescent="0.2">
      <c r="A184" s="124"/>
      <c r="B184" s="124"/>
      <c r="C184" s="125"/>
      <c r="D184" s="126" t="s">
        <v>55</v>
      </c>
      <c r="E184" s="127">
        <f>SUM(E181:E183)</f>
        <v>650.11599999999999</v>
      </c>
      <c r="F184" s="127"/>
      <c r="G184" s="127"/>
      <c r="H184" s="128">
        <f>SUM(H181:H183)</f>
        <v>2164.89</v>
      </c>
      <c r="I184" s="128">
        <f>SUM(I181:I183)</f>
        <v>18203.25</v>
      </c>
      <c r="J184" s="127">
        <f>SUM(J181:J183)</f>
        <v>2164.8862800000002</v>
      </c>
      <c r="K184" s="127">
        <f>SUM(K181:K183)</f>
        <v>18203.248</v>
      </c>
      <c r="L184" s="127">
        <f t="shared" ref="L184:T184" si="164">SUM(L171+L175+L179+L183)</f>
        <v>27073.22423</v>
      </c>
      <c r="M184" s="127">
        <f t="shared" si="164"/>
        <v>-3.7700000001450462E-3</v>
      </c>
      <c r="N184" s="127">
        <f t="shared" si="164"/>
        <v>-1.9999999994979589E-3</v>
      </c>
      <c r="O184" s="127">
        <f t="shared" si="164"/>
        <v>0</v>
      </c>
      <c r="P184" s="127">
        <f t="shared" si="164"/>
        <v>0</v>
      </c>
      <c r="Q184" s="127">
        <f t="shared" si="164"/>
        <v>0</v>
      </c>
      <c r="R184" s="127"/>
      <c r="S184" s="127">
        <f t="shared" si="164"/>
        <v>0</v>
      </c>
      <c r="T184" s="127">
        <f t="shared" si="164"/>
        <v>0</v>
      </c>
      <c r="U184" s="129"/>
    </row>
    <row r="185" spans="1:21" ht="24.75" x14ac:dyDescent="0.25">
      <c r="A185" s="140"/>
      <c r="B185" s="140"/>
      <c r="C185" s="140"/>
      <c r="D185" s="136" t="s">
        <v>58</v>
      </c>
      <c r="E185" s="137">
        <f>SUM(E184,E180,E176,E172)</f>
        <v>2562.9269999999997</v>
      </c>
      <c r="F185" s="137"/>
      <c r="G185" s="137"/>
      <c r="H185" s="138">
        <f>SUM(H172,H176,H180,H184)</f>
        <v>8534.56</v>
      </c>
      <c r="I185" s="138">
        <f>SUM(I184,I180,I176,I172)</f>
        <v>71761.97</v>
      </c>
      <c r="J185" s="137">
        <f>SUM(J172,J176,J180,J184)</f>
        <v>8534.5469100000009</v>
      </c>
      <c r="K185" s="137">
        <f>SUM(K172,K176,K180,K184)</f>
        <v>71761.956000000006</v>
      </c>
      <c r="L185" s="137">
        <f>SUM(L172,L176,L180,L184)</f>
        <v>87001.592860000004</v>
      </c>
      <c r="M185" s="137">
        <f t="shared" ref="M185:T185" si="165">SUM(M181,M182,M183)</f>
        <v>-3.7200000000439104E-3</v>
      </c>
      <c r="N185" s="137">
        <f t="shared" si="165"/>
        <v>-1.9999999994979589E-3</v>
      </c>
      <c r="O185" s="137">
        <f t="shared" si="165"/>
        <v>0</v>
      </c>
      <c r="P185" s="137">
        <f t="shared" si="165"/>
        <v>0</v>
      </c>
      <c r="Q185" s="137">
        <f t="shared" si="165"/>
        <v>0</v>
      </c>
      <c r="R185" s="137"/>
      <c r="S185" s="137">
        <f t="shared" si="165"/>
        <v>0</v>
      </c>
      <c r="T185" s="137">
        <f t="shared" si="165"/>
        <v>0</v>
      </c>
      <c r="U185" s="139"/>
    </row>
    <row r="186" spans="1:21" ht="36.75" x14ac:dyDescent="0.25">
      <c r="A186" s="130"/>
      <c r="B186" s="130"/>
      <c r="C186" s="130"/>
      <c r="D186" s="113" t="s">
        <v>59</v>
      </c>
      <c r="E186" s="114">
        <f>E185+'2014'!E186</f>
        <v>12459.762999999999</v>
      </c>
      <c r="F186" s="114"/>
      <c r="G186" s="114"/>
      <c r="H186" s="114">
        <f>H185+'2014'!H186</f>
        <v>41499.229999999996</v>
      </c>
      <c r="I186" s="114">
        <f>I185+'2014'!I186</f>
        <v>194027.53200000001</v>
      </c>
      <c r="J186" s="114">
        <f>J185+'2014'!J186</f>
        <v>41499.224790000007</v>
      </c>
      <c r="K186" s="114">
        <f>K185+'2014'!K186</f>
        <v>194027.59400000001</v>
      </c>
      <c r="L186" s="114">
        <f>L185+'2014'!L186</f>
        <v>159123.44803999999</v>
      </c>
      <c r="M186" s="114">
        <f>M185+'2014'!M186</f>
        <v>7.090000000857799E-3</v>
      </c>
      <c r="N186" s="114">
        <f>N185+'2014'!N186</f>
        <v>0.12500000000096634</v>
      </c>
      <c r="O186" s="114">
        <f>O185+'2014'!O186</f>
        <v>0</v>
      </c>
      <c r="P186" s="114">
        <f>P185+'2014'!P186</f>
        <v>0</v>
      </c>
      <c r="Q186" s="114">
        <f>Q185+'2014'!Q186</f>
        <v>0</v>
      </c>
      <c r="R186" s="114">
        <f>SUM(I186-Q186)</f>
        <v>194027.53200000001</v>
      </c>
      <c r="S186" s="114">
        <f>S185+'2014'!R186</f>
        <v>0</v>
      </c>
      <c r="T186" s="114">
        <f>T185+'2014'!S186</f>
        <v>0</v>
      </c>
      <c r="U186" s="116"/>
    </row>
    <row r="187" spans="1:21" ht="12.75" customHeight="1" x14ac:dyDescent="0.2">
      <c r="A187" s="270">
        <v>11</v>
      </c>
      <c r="B187" s="273" t="s">
        <v>34</v>
      </c>
      <c r="C187" s="236" t="s">
        <v>31</v>
      </c>
      <c r="D187" s="118" t="s">
        <v>8</v>
      </c>
      <c r="E187" s="119">
        <v>39.17</v>
      </c>
      <c r="F187" s="122">
        <v>3.33</v>
      </c>
      <c r="G187" s="122">
        <v>28</v>
      </c>
      <c r="H187" s="97">
        <v>130.44</v>
      </c>
      <c r="I187" s="97">
        <v>1096.76</v>
      </c>
      <c r="J187" s="102">
        <f>(E187*F187)</f>
        <v>130.43610000000001</v>
      </c>
      <c r="K187" s="102">
        <f>(E187*G187)</f>
        <v>1096.76</v>
      </c>
      <c r="L187" s="96">
        <f>SUM(J187,K187)</f>
        <v>1227.1961000000001</v>
      </c>
      <c r="M187" s="103">
        <f>SUM(J187-H187)</f>
        <v>-3.899999999987358E-3</v>
      </c>
      <c r="N187" s="103">
        <f>SUM(K187-I187)</f>
        <v>0</v>
      </c>
      <c r="O187" s="102"/>
      <c r="P187" s="102"/>
      <c r="Q187" s="103"/>
      <c r="R187" s="103"/>
      <c r="S187" s="103"/>
      <c r="T187" s="103"/>
      <c r="U187" s="104" t="s">
        <v>62</v>
      </c>
    </row>
    <row r="188" spans="1:21" ht="12.75" customHeight="1" x14ac:dyDescent="0.2">
      <c r="A188" s="271"/>
      <c r="B188" s="274"/>
      <c r="C188" s="237"/>
      <c r="D188" s="118" t="s">
        <v>9</v>
      </c>
      <c r="E188" s="120">
        <v>33.792000000000002</v>
      </c>
      <c r="F188" s="122">
        <v>3.33</v>
      </c>
      <c r="G188" s="122">
        <v>28</v>
      </c>
      <c r="H188" s="97">
        <v>112.53</v>
      </c>
      <c r="I188" s="97">
        <v>946.18</v>
      </c>
      <c r="J188" s="102">
        <f>(E188*F188)</f>
        <v>112.52736</v>
      </c>
      <c r="K188" s="102">
        <f t="shared" ref="K188:K189" si="166">(E188*G188)</f>
        <v>946.17600000000004</v>
      </c>
      <c r="L188" s="96">
        <f>SUM(J188,K188)</f>
        <v>1058.70336</v>
      </c>
      <c r="M188" s="103">
        <f t="shared" ref="M188:M189" si="167">SUM(J188-H188)</f>
        <v>-2.6399999999995316E-3</v>
      </c>
      <c r="N188" s="103">
        <f t="shared" ref="N188:N189" si="168">SUM(K188-I188)</f>
        <v>-3.9999999999054126E-3</v>
      </c>
      <c r="O188" s="102"/>
      <c r="P188" s="102"/>
      <c r="Q188" s="103"/>
      <c r="R188" s="103"/>
      <c r="S188" s="103"/>
      <c r="T188" s="103"/>
      <c r="U188" s="104"/>
    </row>
    <row r="189" spans="1:21" ht="12.75" customHeight="1" x14ac:dyDescent="0.2">
      <c r="A189" s="271"/>
      <c r="B189" s="274"/>
      <c r="C189" s="237"/>
      <c r="D189" s="118" t="s">
        <v>10</v>
      </c>
      <c r="E189" s="143">
        <v>47.968000000000004</v>
      </c>
      <c r="F189" s="122">
        <v>3.33</v>
      </c>
      <c r="G189" s="122">
        <v>28</v>
      </c>
      <c r="H189" s="97">
        <v>159.72999999999999</v>
      </c>
      <c r="I189" s="97">
        <v>1343.1</v>
      </c>
      <c r="J189" s="102">
        <f>(E189*F189)</f>
        <v>159.73344</v>
      </c>
      <c r="K189" s="102">
        <f t="shared" si="166"/>
        <v>1343.104</v>
      </c>
      <c r="L189" s="96">
        <f>SUM(J189,K189)</f>
        <v>1502.83744</v>
      </c>
      <c r="M189" s="103">
        <f t="shared" si="167"/>
        <v>3.440000000011878E-3</v>
      </c>
      <c r="N189" s="103">
        <f t="shared" si="168"/>
        <v>4.0000000001327862E-3</v>
      </c>
      <c r="O189" s="102"/>
      <c r="P189" s="102"/>
      <c r="Q189" s="103"/>
      <c r="R189" s="103"/>
      <c r="S189" s="103"/>
      <c r="T189" s="103"/>
      <c r="U189" s="104"/>
    </row>
    <row r="190" spans="1:21" ht="12.75" customHeight="1" x14ac:dyDescent="0.2">
      <c r="A190" s="271"/>
      <c r="B190" s="274"/>
      <c r="C190" s="237"/>
      <c r="D190" s="105" t="s">
        <v>52</v>
      </c>
      <c r="E190" s="106">
        <f>SUM(E187,E188,E189)</f>
        <v>120.93</v>
      </c>
      <c r="F190" s="106"/>
      <c r="G190" s="106"/>
      <c r="H190" s="107">
        <f>SUM(H187:H189)</f>
        <v>402.7</v>
      </c>
      <c r="I190" s="107">
        <f>SUM(I187:I189)</f>
        <v>3386.04</v>
      </c>
      <c r="J190" s="106">
        <f t="shared" ref="J190:T190" si="169">SUM(J187,J188,J189)</f>
        <v>402.69690000000003</v>
      </c>
      <c r="K190" s="106">
        <f t="shared" si="169"/>
        <v>3386.04</v>
      </c>
      <c r="L190" s="106">
        <f t="shared" si="169"/>
        <v>3788.7368999999999</v>
      </c>
      <c r="M190" s="106">
        <f t="shared" si="169"/>
        <v>-3.0999999999750116E-3</v>
      </c>
      <c r="N190" s="106">
        <f t="shared" si="169"/>
        <v>2.2737367544323206E-13</v>
      </c>
      <c r="O190" s="106">
        <f t="shared" si="169"/>
        <v>0</v>
      </c>
      <c r="P190" s="106">
        <f t="shared" si="169"/>
        <v>0</v>
      </c>
      <c r="Q190" s="106">
        <f t="shared" si="169"/>
        <v>0</v>
      </c>
      <c r="R190" s="106"/>
      <c r="S190" s="106">
        <f t="shared" si="169"/>
        <v>0</v>
      </c>
      <c r="T190" s="106">
        <f t="shared" si="169"/>
        <v>0</v>
      </c>
      <c r="U190" s="108"/>
    </row>
    <row r="191" spans="1:21" ht="12.75" customHeight="1" x14ac:dyDescent="0.2">
      <c r="A191" s="271"/>
      <c r="B191" s="274"/>
      <c r="C191" s="237"/>
      <c r="D191" s="118" t="s">
        <v>11</v>
      </c>
      <c r="E191" s="119">
        <v>54.841999999999999</v>
      </c>
      <c r="F191" s="122">
        <v>3.33</v>
      </c>
      <c r="G191" s="122">
        <v>28</v>
      </c>
      <c r="H191" s="97">
        <v>182.62</v>
      </c>
      <c r="I191" s="97">
        <v>1535.58</v>
      </c>
      <c r="J191" s="102">
        <f>(E191*F191)</f>
        <v>182.62386000000001</v>
      </c>
      <c r="K191" s="102">
        <f>(E191*G191)</f>
        <v>1535.576</v>
      </c>
      <c r="L191" s="96">
        <f>SUM(J191,K191)</f>
        <v>1718.1998599999999</v>
      </c>
      <c r="M191" s="103">
        <f>SUM(J191-H191)</f>
        <v>3.8600000000030832E-3</v>
      </c>
      <c r="N191" s="103">
        <f>SUM(K191-I191)</f>
        <v>-3.9999999999054126E-3</v>
      </c>
      <c r="O191" s="102"/>
      <c r="P191" s="102"/>
      <c r="Q191" s="103"/>
      <c r="R191" s="103"/>
      <c r="S191" s="103"/>
      <c r="T191" s="103"/>
      <c r="U191" s="104"/>
    </row>
    <row r="192" spans="1:21" ht="12.75" customHeight="1" x14ac:dyDescent="0.2">
      <c r="A192" s="271"/>
      <c r="B192" s="274"/>
      <c r="C192" s="237"/>
      <c r="D192" s="118" t="s">
        <v>12</v>
      </c>
      <c r="E192" s="119">
        <v>53.78</v>
      </c>
      <c r="F192" s="122">
        <v>3.33</v>
      </c>
      <c r="G192" s="122">
        <v>28</v>
      </c>
      <c r="H192" s="97">
        <v>179.09</v>
      </c>
      <c r="I192" s="97">
        <v>1505.84</v>
      </c>
      <c r="J192" s="102">
        <f>(E192*F192)</f>
        <v>179.0874</v>
      </c>
      <c r="K192" s="102">
        <f t="shared" ref="K192:K193" si="170">(E192*G192)</f>
        <v>1505.8400000000001</v>
      </c>
      <c r="L192" s="96">
        <f>SUM(J192,K192)</f>
        <v>1684.9274</v>
      </c>
      <c r="M192" s="103">
        <f t="shared" ref="M192:M193" si="171">SUM(J192-H192)</f>
        <v>-2.6000000000010459E-3</v>
      </c>
      <c r="N192" s="103">
        <f t="shared" ref="N192:N193" si="172">SUM(K192-I192)</f>
        <v>2.2737367544323206E-13</v>
      </c>
      <c r="O192" s="102"/>
      <c r="P192" s="102"/>
      <c r="Q192" s="103"/>
      <c r="R192" s="103"/>
      <c r="S192" s="103"/>
      <c r="T192" s="103"/>
      <c r="U192" s="104"/>
    </row>
    <row r="193" spans="1:21" ht="12.75" customHeight="1" x14ac:dyDescent="0.2">
      <c r="A193" s="271"/>
      <c r="B193" s="275"/>
      <c r="C193" s="237"/>
      <c r="D193" s="118" t="s">
        <v>13</v>
      </c>
      <c r="E193" s="119">
        <v>55.698999999999998</v>
      </c>
      <c r="F193" s="122">
        <v>3.33</v>
      </c>
      <c r="G193" s="122">
        <v>28</v>
      </c>
      <c r="H193" s="97">
        <v>185.48</v>
      </c>
      <c r="I193" s="97">
        <v>1559.57</v>
      </c>
      <c r="J193" s="102">
        <f>(E193*F193)</f>
        <v>185.47766999999999</v>
      </c>
      <c r="K193" s="102">
        <f t="shared" si="170"/>
        <v>1559.5719999999999</v>
      </c>
      <c r="L193" s="96">
        <f>SUM(J193,K193)</f>
        <v>1745.0496699999999</v>
      </c>
      <c r="M193" s="103">
        <f t="shared" si="171"/>
        <v>-2.3300000000006094E-3</v>
      </c>
      <c r="N193" s="103">
        <f t="shared" si="172"/>
        <v>1.9999999999527063E-3</v>
      </c>
      <c r="O193" s="102"/>
      <c r="P193" s="102"/>
      <c r="Q193" s="103"/>
      <c r="R193" s="103"/>
      <c r="S193" s="103"/>
      <c r="T193" s="103"/>
      <c r="U193" s="104"/>
    </row>
    <row r="194" spans="1:21" ht="12.75" customHeight="1" x14ac:dyDescent="0.2">
      <c r="A194" s="271"/>
      <c r="B194" s="123"/>
      <c r="C194" s="237"/>
      <c r="D194" s="105" t="s">
        <v>53</v>
      </c>
      <c r="E194" s="106">
        <f>SUM(E191,E192,E193)</f>
        <v>164.321</v>
      </c>
      <c r="F194" s="106"/>
      <c r="G194" s="106"/>
      <c r="H194" s="107">
        <f>SUM(H191:H193)</f>
        <v>547.19000000000005</v>
      </c>
      <c r="I194" s="107">
        <f>SUM(I191:I193)</f>
        <v>4600.99</v>
      </c>
      <c r="J194" s="106">
        <f t="shared" ref="J194:T194" si="173">SUM(J191,J192,J193)</f>
        <v>547.18893000000003</v>
      </c>
      <c r="K194" s="106">
        <f t="shared" si="173"/>
        <v>4600.9880000000003</v>
      </c>
      <c r="L194" s="106">
        <f t="shared" si="173"/>
        <v>5148.1769299999996</v>
      </c>
      <c r="M194" s="106">
        <f t="shared" si="173"/>
        <v>-1.0699999999985721E-3</v>
      </c>
      <c r="N194" s="106">
        <f t="shared" si="173"/>
        <v>-1.9999999997253326E-3</v>
      </c>
      <c r="O194" s="106">
        <f t="shared" si="173"/>
        <v>0</v>
      </c>
      <c r="P194" s="106">
        <f t="shared" si="173"/>
        <v>0</v>
      </c>
      <c r="Q194" s="106">
        <f t="shared" si="173"/>
        <v>0</v>
      </c>
      <c r="R194" s="106"/>
      <c r="S194" s="106">
        <f t="shared" si="173"/>
        <v>0</v>
      </c>
      <c r="T194" s="106">
        <f t="shared" si="173"/>
        <v>0</v>
      </c>
      <c r="U194" s="108"/>
    </row>
    <row r="195" spans="1:21" ht="12.75" customHeight="1" x14ac:dyDescent="0.2">
      <c r="A195" s="271"/>
      <c r="B195" s="273" t="s">
        <v>29</v>
      </c>
      <c r="C195" s="237"/>
      <c r="D195" s="118" t="s">
        <v>14</v>
      </c>
      <c r="E195" s="119">
        <v>60.661000000000001</v>
      </c>
      <c r="F195" s="122">
        <v>3.33</v>
      </c>
      <c r="G195" s="122">
        <v>28</v>
      </c>
      <c r="H195" s="97">
        <v>202</v>
      </c>
      <c r="I195" s="97">
        <v>1698.51</v>
      </c>
      <c r="J195" s="102">
        <f>(E195*F195)</f>
        <v>202.00113000000002</v>
      </c>
      <c r="K195" s="102">
        <f>(E195*G195)</f>
        <v>1698.508</v>
      </c>
      <c r="L195" s="96">
        <f>SUM(J195,K195)</f>
        <v>1900.5091300000001</v>
      </c>
      <c r="M195" s="103">
        <f>SUM(J195-H195)</f>
        <v>1.1300000000176169E-3</v>
      </c>
      <c r="N195" s="103">
        <f>SUM(K195-I195)</f>
        <v>-1.9999999999527063E-3</v>
      </c>
      <c r="O195" s="102"/>
      <c r="P195" s="102"/>
      <c r="Q195" s="103"/>
      <c r="R195" s="103"/>
      <c r="S195" s="103"/>
      <c r="T195" s="103"/>
      <c r="U195" s="104"/>
    </row>
    <row r="196" spans="1:21" ht="12.75" customHeight="1" x14ac:dyDescent="0.2">
      <c r="A196" s="271"/>
      <c r="B196" s="274"/>
      <c r="C196" s="237"/>
      <c r="D196" s="118" t="s">
        <v>15</v>
      </c>
      <c r="E196" s="119">
        <v>60.134999999999998</v>
      </c>
      <c r="F196" s="122">
        <v>3.33</v>
      </c>
      <c r="G196" s="122">
        <v>28</v>
      </c>
      <c r="H196" s="97">
        <v>200.25</v>
      </c>
      <c r="I196" s="97">
        <v>1683.78</v>
      </c>
      <c r="J196" s="102">
        <f>(E196*F196)</f>
        <v>200.24955</v>
      </c>
      <c r="K196" s="102">
        <f t="shared" ref="K196:K197" si="174">(E196*G196)</f>
        <v>1683.78</v>
      </c>
      <c r="L196" s="96">
        <f>SUM(J196,K196)</f>
        <v>1884.02955</v>
      </c>
      <c r="M196" s="103">
        <f t="shared" ref="M196:M197" si="175">SUM(J196-H196)</f>
        <v>-4.500000000007276E-4</v>
      </c>
      <c r="N196" s="103">
        <f t="shared" ref="N196:N197" si="176">SUM(K196-I196)</f>
        <v>0</v>
      </c>
      <c r="O196" s="102"/>
      <c r="P196" s="102"/>
      <c r="Q196" s="103"/>
      <c r="R196" s="103"/>
      <c r="S196" s="103"/>
      <c r="T196" s="103"/>
      <c r="U196" s="104"/>
    </row>
    <row r="197" spans="1:21" ht="12.75" customHeight="1" x14ac:dyDescent="0.2">
      <c r="A197" s="271"/>
      <c r="B197" s="274"/>
      <c r="C197" s="237"/>
      <c r="D197" s="118" t="s">
        <v>16</v>
      </c>
      <c r="E197" s="120">
        <v>69.331000000000003</v>
      </c>
      <c r="F197" s="122">
        <v>3.33</v>
      </c>
      <c r="G197" s="122">
        <v>28</v>
      </c>
      <c r="H197" s="97">
        <v>230.87</v>
      </c>
      <c r="I197" s="97">
        <v>1941.27</v>
      </c>
      <c r="J197" s="102">
        <f>(E197*F197)</f>
        <v>230.87223</v>
      </c>
      <c r="K197" s="102">
        <f t="shared" si="174"/>
        <v>1941.268</v>
      </c>
      <c r="L197" s="96">
        <f>SUM(J197,K197)</f>
        <v>2172.14023</v>
      </c>
      <c r="M197" s="103">
        <f t="shared" si="175"/>
        <v>2.2299999999972897E-3</v>
      </c>
      <c r="N197" s="103">
        <f t="shared" si="176"/>
        <v>-1.9999999999527063E-3</v>
      </c>
      <c r="O197" s="102"/>
      <c r="P197" s="102"/>
      <c r="Q197" s="103"/>
      <c r="R197" s="103"/>
      <c r="S197" s="103"/>
      <c r="T197" s="103"/>
      <c r="U197" s="104"/>
    </row>
    <row r="198" spans="1:21" ht="12.75" customHeight="1" x14ac:dyDescent="0.2">
      <c r="A198" s="271"/>
      <c r="B198" s="274"/>
      <c r="C198" s="237"/>
      <c r="D198" s="105" t="s">
        <v>54</v>
      </c>
      <c r="E198" s="106">
        <f>SUM(E195,E196,E197)</f>
        <v>190.12700000000001</v>
      </c>
      <c r="F198" s="106"/>
      <c r="G198" s="106"/>
      <c r="H198" s="107">
        <f>SUM(H195:H197)</f>
        <v>633.12</v>
      </c>
      <c r="I198" s="107">
        <f>SUM(I195:I197)</f>
        <v>5323.5599999999995</v>
      </c>
      <c r="J198" s="106">
        <f t="shared" ref="J198:T198" si="177">SUM(J195,J196,J197)</f>
        <v>633.12291000000005</v>
      </c>
      <c r="K198" s="106">
        <f t="shared" si="177"/>
        <v>5323.5560000000005</v>
      </c>
      <c r="L198" s="106">
        <f t="shared" si="177"/>
        <v>5956.6789100000005</v>
      </c>
      <c r="M198" s="106">
        <f t="shared" si="177"/>
        <v>2.910000000014179E-3</v>
      </c>
      <c r="N198" s="106">
        <f t="shared" si="177"/>
        <v>-3.9999999999054126E-3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/>
      <c r="S198" s="106">
        <f t="shared" si="177"/>
        <v>0</v>
      </c>
      <c r="T198" s="106">
        <f t="shared" si="177"/>
        <v>0</v>
      </c>
      <c r="U198" s="108"/>
    </row>
    <row r="199" spans="1:21" ht="12.75" customHeight="1" x14ac:dyDescent="0.2">
      <c r="A199" s="271"/>
      <c r="B199" s="274"/>
      <c r="C199" s="237"/>
      <c r="D199" s="118" t="s">
        <v>17</v>
      </c>
      <c r="E199" s="119">
        <v>67.596000000000004</v>
      </c>
      <c r="F199" s="122">
        <v>3.33</v>
      </c>
      <c r="G199" s="122">
        <v>28</v>
      </c>
      <c r="H199" s="97">
        <v>225.09</v>
      </c>
      <c r="I199" s="97">
        <v>1892.69</v>
      </c>
      <c r="J199" s="102">
        <f>(E199*F199)</f>
        <v>225.09468000000001</v>
      </c>
      <c r="K199" s="102">
        <f>(E199*G199)</f>
        <v>1892.6880000000001</v>
      </c>
      <c r="L199" s="96">
        <f>SUM(J199,K199)</f>
        <v>2117.7826800000003</v>
      </c>
      <c r="M199" s="103">
        <f>SUM(J199-H199)</f>
        <v>4.680000000007567E-3</v>
      </c>
      <c r="N199" s="103">
        <f>SUM(K199-I199)</f>
        <v>-1.9999999999527063E-3</v>
      </c>
      <c r="O199" s="102"/>
      <c r="P199" s="102"/>
      <c r="Q199" s="103"/>
      <c r="R199" s="103"/>
      <c r="S199" s="103"/>
      <c r="T199" s="103"/>
      <c r="U199" s="104"/>
    </row>
    <row r="200" spans="1:21" ht="12.75" customHeight="1" x14ac:dyDescent="0.2">
      <c r="A200" s="271"/>
      <c r="B200" s="274"/>
      <c r="C200" s="237"/>
      <c r="D200" s="118" t="s">
        <v>18</v>
      </c>
      <c r="E200" s="119">
        <v>51.286000000000001</v>
      </c>
      <c r="F200" s="122">
        <v>3.33</v>
      </c>
      <c r="G200" s="122">
        <v>28</v>
      </c>
      <c r="H200" s="97">
        <v>170.78</v>
      </c>
      <c r="I200" s="97">
        <v>1436.01</v>
      </c>
      <c r="J200" s="102">
        <f>(E200*F200)</f>
        <v>170.78238000000002</v>
      </c>
      <c r="K200" s="102">
        <f t="shared" ref="K200:K201" si="178">(E200*G200)</f>
        <v>1436.008</v>
      </c>
      <c r="L200" s="96">
        <f>SUM(J200,K200)</f>
        <v>1606.7903800000001</v>
      </c>
      <c r="M200" s="103">
        <f t="shared" ref="M200:M201" si="179">SUM(J200-H200)</f>
        <v>2.38000000001648E-3</v>
      </c>
      <c r="N200" s="103">
        <f t="shared" ref="N200:N201" si="180">SUM(K200-I200)</f>
        <v>-1.9999999999527063E-3</v>
      </c>
      <c r="O200" s="102"/>
      <c r="P200" s="102"/>
      <c r="Q200" s="103"/>
      <c r="R200" s="103"/>
      <c r="S200" s="103"/>
      <c r="T200" s="103"/>
      <c r="U200" s="104"/>
    </row>
    <row r="201" spans="1:21" ht="13.5" customHeight="1" x14ac:dyDescent="0.2">
      <c r="A201" s="272"/>
      <c r="B201" s="275"/>
      <c r="C201" s="238"/>
      <c r="D201" s="118" t="s">
        <v>19</v>
      </c>
      <c r="E201" s="143">
        <v>42.914000000000001</v>
      </c>
      <c r="F201" s="122">
        <v>3.33</v>
      </c>
      <c r="G201" s="122">
        <v>28</v>
      </c>
      <c r="H201" s="97">
        <v>142.9</v>
      </c>
      <c r="I201" s="97">
        <v>1201.5899999999999</v>
      </c>
      <c r="J201" s="102">
        <f>(E201*F201)</f>
        <v>142.90362000000002</v>
      </c>
      <c r="K201" s="102">
        <f t="shared" si="178"/>
        <v>1201.5920000000001</v>
      </c>
      <c r="L201" s="96">
        <f>SUM(J201,K201)</f>
        <v>1344.4956200000001</v>
      </c>
      <c r="M201" s="103">
        <f t="shared" si="179"/>
        <v>3.620000000012169E-3</v>
      </c>
      <c r="N201" s="103">
        <f t="shared" si="180"/>
        <v>2.00000000018008E-3</v>
      </c>
      <c r="O201" s="102"/>
      <c r="P201" s="102"/>
      <c r="Q201" s="103"/>
      <c r="R201" s="103"/>
      <c r="S201" s="103"/>
      <c r="T201" s="103"/>
      <c r="U201" s="104"/>
    </row>
    <row r="202" spans="1:21" ht="24.75" x14ac:dyDescent="0.25">
      <c r="A202" s="82"/>
      <c r="B202" s="82"/>
      <c r="C202" s="82"/>
      <c r="D202" s="105" t="s">
        <v>55</v>
      </c>
      <c r="E202" s="106">
        <f>SUM(E199,E200,E201)</f>
        <v>161.79599999999999</v>
      </c>
      <c r="F202" s="106"/>
      <c r="G202" s="106"/>
      <c r="H202" s="107">
        <f>SUM(H199:H201)</f>
        <v>538.77</v>
      </c>
      <c r="I202" s="107">
        <f>SUM(I199:I201)</f>
        <v>4530.29</v>
      </c>
      <c r="J202" s="106">
        <f t="shared" ref="J202:T202" si="181">SUM(J199,J200,J201)</f>
        <v>538.78068000000007</v>
      </c>
      <c r="K202" s="106">
        <f t="shared" si="181"/>
        <v>4530.2880000000005</v>
      </c>
      <c r="L202" s="106">
        <f t="shared" si="181"/>
        <v>5069.0686800000003</v>
      </c>
      <c r="M202" s="106">
        <f t="shared" si="181"/>
        <v>1.0680000000036216E-2</v>
      </c>
      <c r="N202" s="106">
        <f t="shared" si="181"/>
        <v>-1.9999999997253326E-3</v>
      </c>
      <c r="O202" s="106">
        <f t="shared" si="181"/>
        <v>0</v>
      </c>
      <c r="P202" s="106">
        <f t="shared" si="181"/>
        <v>0</v>
      </c>
      <c r="Q202" s="106">
        <f t="shared" si="181"/>
        <v>0</v>
      </c>
      <c r="R202" s="106"/>
      <c r="S202" s="106">
        <f t="shared" si="181"/>
        <v>0</v>
      </c>
      <c r="T202" s="106">
        <f t="shared" si="181"/>
        <v>0</v>
      </c>
      <c r="U202" s="108"/>
    </row>
    <row r="203" spans="1:21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637.17399999999998</v>
      </c>
      <c r="F203" s="137"/>
      <c r="G203" s="137"/>
      <c r="H203" s="138">
        <f>SUM(H202,H198,H194,H190)</f>
        <v>2121.7799999999997</v>
      </c>
      <c r="I203" s="138">
        <f>SUM(I202,I198,I194,I190)</f>
        <v>17840.879999999997</v>
      </c>
      <c r="J203" s="137">
        <f t="shared" ref="J203:T203" si="182">SUM(J190+J194+J198+J202)</f>
        <v>2121.7894200000001</v>
      </c>
      <c r="K203" s="137">
        <f t="shared" si="182"/>
        <v>17840.872000000003</v>
      </c>
      <c r="L203" s="137">
        <f t="shared" si="182"/>
        <v>19962.66142</v>
      </c>
      <c r="M203" s="137">
        <f t="shared" si="182"/>
        <v>9.4200000000768114E-3</v>
      </c>
      <c r="N203" s="137">
        <f t="shared" si="182"/>
        <v>-7.9999999991287041E-3</v>
      </c>
      <c r="O203" s="137">
        <f t="shared" si="182"/>
        <v>0</v>
      </c>
      <c r="P203" s="137">
        <f t="shared" si="182"/>
        <v>0</v>
      </c>
      <c r="Q203" s="137">
        <f t="shared" si="182"/>
        <v>0</v>
      </c>
      <c r="R203" s="137"/>
      <c r="S203" s="137">
        <f t="shared" si="182"/>
        <v>0</v>
      </c>
      <c r="T203" s="137">
        <f t="shared" si="182"/>
        <v>0</v>
      </c>
      <c r="U203" s="139"/>
    </row>
    <row r="204" spans="1:21" s="117" customFormat="1" ht="36" x14ac:dyDescent="0.2">
      <c r="A204" s="111"/>
      <c r="B204" s="111"/>
      <c r="C204" s="112"/>
      <c r="D204" s="113" t="s">
        <v>59</v>
      </c>
      <c r="E204" s="114">
        <f>E203+'2014'!E204</f>
        <v>1987.2670000000001</v>
      </c>
      <c r="F204" s="114"/>
      <c r="G204" s="114"/>
      <c r="H204" s="114">
        <f>H203+'2014'!H204</f>
        <v>6618.58</v>
      </c>
      <c r="I204" s="114">
        <f>I203+'2014'!I204</f>
        <v>38866.577999999994</v>
      </c>
      <c r="J204" s="114">
        <f>J203+'2014'!J204</f>
        <v>6618.5909099999999</v>
      </c>
      <c r="K204" s="114">
        <f>K203+'2014'!K204</f>
        <v>38650.942999999999</v>
      </c>
      <c r="L204" s="114">
        <f>L203+'2014'!L204</f>
        <v>45269.533909999998</v>
      </c>
      <c r="M204" s="114">
        <f>M203+'2014'!M204</f>
        <v>1.0910000000226461E-2</v>
      </c>
      <c r="N204" s="114">
        <f>N203+'2014'!N204</f>
        <v>-215.6349999999992</v>
      </c>
      <c r="O204" s="114">
        <f>O203+'2014'!O204</f>
        <v>0</v>
      </c>
      <c r="P204" s="114">
        <f>P203+'2014'!P204</f>
        <v>0</v>
      </c>
      <c r="Q204" s="114">
        <f>Q203+'2014'!Q204</f>
        <v>0</v>
      </c>
      <c r="R204" s="114">
        <f>SUM(I204-Q204)</f>
        <v>38866.577999999994</v>
      </c>
      <c r="S204" s="114">
        <f>S203+'2014'!R204</f>
        <v>0</v>
      </c>
      <c r="T204" s="114">
        <f>T203+'2014'!S204</f>
        <v>0</v>
      </c>
      <c r="U204" s="116"/>
    </row>
    <row r="205" spans="1:21" ht="12.75" customHeight="1" x14ac:dyDescent="0.2">
      <c r="A205" s="256">
        <v>12</v>
      </c>
      <c r="B205" s="273" t="s">
        <v>35</v>
      </c>
      <c r="C205" s="236" t="s">
        <v>28</v>
      </c>
      <c r="D205" s="118" t="s">
        <v>8</v>
      </c>
      <c r="E205" s="119">
        <v>40.18</v>
      </c>
      <c r="F205" s="122">
        <v>3.33</v>
      </c>
      <c r="G205" s="122">
        <v>28</v>
      </c>
      <c r="H205" s="97">
        <v>133.80000000000001</v>
      </c>
      <c r="I205" s="97">
        <v>1125.04</v>
      </c>
      <c r="J205" s="102">
        <f>(E205*F205)</f>
        <v>133.79939999999999</v>
      </c>
      <c r="K205" s="102">
        <f>(E205*G205)</f>
        <v>1125.04</v>
      </c>
      <c r="L205" s="96">
        <f>SUM(J205,K205)</f>
        <v>1258.8393999999998</v>
      </c>
      <c r="M205" s="103">
        <f>SUM(J205-H205)</f>
        <v>-6.0000000001991793E-4</v>
      </c>
      <c r="N205" s="103">
        <f>SUM(K205-I205)</f>
        <v>0</v>
      </c>
      <c r="O205" s="102"/>
      <c r="P205" s="102"/>
      <c r="Q205" s="103"/>
      <c r="R205" s="103"/>
      <c r="S205" s="103"/>
      <c r="T205" s="103"/>
      <c r="U205" s="104"/>
    </row>
    <row r="206" spans="1:21" x14ac:dyDescent="0.2">
      <c r="A206" s="257"/>
      <c r="B206" s="274"/>
      <c r="C206" s="237"/>
      <c r="D206" s="118" t="s">
        <v>9</v>
      </c>
      <c r="E206" s="120">
        <v>32.155999999999999</v>
      </c>
      <c r="F206" s="122">
        <v>3.33</v>
      </c>
      <c r="G206" s="122">
        <v>28</v>
      </c>
      <c r="H206" s="97">
        <v>107.08</v>
      </c>
      <c r="I206" s="97">
        <v>900.37</v>
      </c>
      <c r="J206" s="102">
        <f>(E206*F206)</f>
        <v>107.07948</v>
      </c>
      <c r="K206" s="102">
        <f t="shared" ref="K206:K207" si="183">(E206*G206)</f>
        <v>900.36799999999994</v>
      </c>
      <c r="L206" s="96">
        <f>SUM(J206,K206)</f>
        <v>1007.4474799999999</v>
      </c>
      <c r="M206" s="103">
        <f t="shared" ref="M206:M207" si="184">SUM(J206-H206)</f>
        <v>-5.1999999999452484E-4</v>
      </c>
      <c r="N206" s="103">
        <f t="shared" ref="N206:N207" si="185">SUM(K206-I206)</f>
        <v>-2.0000000000663931E-3</v>
      </c>
      <c r="O206" s="102"/>
      <c r="P206" s="102"/>
      <c r="Q206" s="103"/>
      <c r="R206" s="103"/>
      <c r="S206" s="103"/>
      <c r="T206" s="103"/>
      <c r="U206" s="104"/>
    </row>
    <row r="207" spans="1:21" x14ac:dyDescent="0.2">
      <c r="A207" s="257"/>
      <c r="B207" s="274"/>
      <c r="C207" s="237"/>
      <c r="D207" s="118" t="s">
        <v>10</v>
      </c>
      <c r="E207" s="120">
        <v>38.472000000000001</v>
      </c>
      <c r="F207" s="122">
        <v>3.33</v>
      </c>
      <c r="G207" s="122">
        <v>28</v>
      </c>
      <c r="H207" s="97">
        <v>128.11000000000001</v>
      </c>
      <c r="I207" s="97">
        <v>1077.22</v>
      </c>
      <c r="J207" s="102">
        <f>(E207*F207)</f>
        <v>128.11176</v>
      </c>
      <c r="K207" s="102">
        <f t="shared" si="183"/>
        <v>1077.2160000000001</v>
      </c>
      <c r="L207" s="96">
        <f>SUM(J207,K207)</f>
        <v>1205.3277600000001</v>
      </c>
      <c r="M207" s="103">
        <f t="shared" si="184"/>
        <v>1.7599999999902138E-3</v>
      </c>
      <c r="N207" s="103">
        <f t="shared" si="185"/>
        <v>-3.9999999999054126E-3</v>
      </c>
      <c r="O207" s="102"/>
      <c r="P207" s="102"/>
      <c r="Q207" s="103"/>
      <c r="R207" s="103"/>
      <c r="S207" s="103"/>
      <c r="T207" s="103"/>
      <c r="U207" s="104"/>
    </row>
    <row r="208" spans="1:21" ht="24" x14ac:dyDescent="0.2">
      <c r="A208" s="257"/>
      <c r="B208" s="274"/>
      <c r="C208" s="237"/>
      <c r="D208" s="105" t="s">
        <v>52</v>
      </c>
      <c r="E208" s="106">
        <f>SUM(E205,E206,E207)</f>
        <v>110.80799999999999</v>
      </c>
      <c r="F208" s="106"/>
      <c r="G208" s="106"/>
      <c r="H208" s="107">
        <f>SUM(H205:H207)</f>
        <v>368.99</v>
      </c>
      <c r="I208" s="107">
        <f>SUM(I205:I207)</f>
        <v>3102.63</v>
      </c>
      <c r="J208" s="106">
        <f t="shared" ref="J208:T208" si="186">SUM(J205,J206,J207)</f>
        <v>368.99063999999998</v>
      </c>
      <c r="K208" s="106">
        <f t="shared" si="186"/>
        <v>3102.6239999999998</v>
      </c>
      <c r="L208" s="106">
        <f t="shared" si="186"/>
        <v>3471.6146399999998</v>
      </c>
      <c r="M208" s="106">
        <f t="shared" si="186"/>
        <v>6.3999999997577106E-4</v>
      </c>
      <c r="N208" s="106">
        <f t="shared" si="186"/>
        <v>-5.9999999999718057E-3</v>
      </c>
      <c r="O208" s="106">
        <f t="shared" si="186"/>
        <v>0</v>
      </c>
      <c r="P208" s="106">
        <f t="shared" si="186"/>
        <v>0</v>
      </c>
      <c r="Q208" s="106">
        <f t="shared" si="186"/>
        <v>0</v>
      </c>
      <c r="R208" s="106"/>
      <c r="S208" s="106">
        <f t="shared" si="186"/>
        <v>0</v>
      </c>
      <c r="T208" s="106">
        <f t="shared" si="186"/>
        <v>0</v>
      </c>
      <c r="U208" s="108"/>
    </row>
    <row r="209" spans="1:21" x14ac:dyDescent="0.2">
      <c r="A209" s="257"/>
      <c r="B209" s="274"/>
      <c r="C209" s="237"/>
      <c r="D209" s="118" t="s">
        <v>11</v>
      </c>
      <c r="E209" s="119">
        <v>151.43</v>
      </c>
      <c r="F209" s="122">
        <v>3.33</v>
      </c>
      <c r="G209" s="122">
        <v>28</v>
      </c>
      <c r="H209" s="97">
        <v>504.26</v>
      </c>
      <c r="I209" s="97">
        <v>4240.04</v>
      </c>
      <c r="J209" s="102">
        <f>(E209*F209)</f>
        <v>504.26190000000003</v>
      </c>
      <c r="K209" s="102">
        <f>(E209*G209)</f>
        <v>4240.04</v>
      </c>
      <c r="L209" s="96">
        <f>SUM(J209,K209)</f>
        <v>4744.3019000000004</v>
      </c>
      <c r="M209" s="103">
        <f>SUM(J209-H209)</f>
        <v>1.9000000000346517E-3</v>
      </c>
      <c r="N209" s="103">
        <f>SUM(K209-I209)</f>
        <v>0</v>
      </c>
      <c r="O209" s="102"/>
      <c r="P209" s="102"/>
      <c r="Q209" s="103"/>
      <c r="R209" s="103"/>
      <c r="S209" s="103"/>
      <c r="T209" s="103"/>
      <c r="U209" s="104"/>
    </row>
    <row r="210" spans="1:21" x14ac:dyDescent="0.2">
      <c r="A210" s="257"/>
      <c r="B210" s="274"/>
      <c r="C210" s="237"/>
      <c r="D210" s="118" t="s">
        <v>12</v>
      </c>
      <c r="E210" s="119">
        <v>219.46700000000001</v>
      </c>
      <c r="F210" s="122">
        <v>3.33</v>
      </c>
      <c r="G210" s="122">
        <v>28</v>
      </c>
      <c r="H210" s="97">
        <v>730.83</v>
      </c>
      <c r="I210" s="97">
        <v>6145.08</v>
      </c>
      <c r="J210" s="102">
        <f>(E210*F210)</f>
        <v>730.82511000000011</v>
      </c>
      <c r="K210" s="102">
        <f t="shared" ref="K210:K211" si="187">(E210*G210)</f>
        <v>6145.076</v>
      </c>
      <c r="L210" s="96">
        <f>SUM(J210,K210)</f>
        <v>6875.9011099999998</v>
      </c>
      <c r="M210" s="103">
        <f t="shared" ref="M210:M211" si="188">SUM(J210-H210)</f>
        <v>-4.8899999999321153E-3</v>
      </c>
      <c r="N210" s="103">
        <f t="shared" ref="N210:N211" si="189">SUM(K210-I210)</f>
        <v>-3.9999999999054126E-3</v>
      </c>
      <c r="O210" s="102"/>
      <c r="P210" s="102"/>
      <c r="Q210" s="103"/>
      <c r="R210" s="103"/>
      <c r="S210" s="103"/>
      <c r="T210" s="103"/>
      <c r="U210" s="104"/>
    </row>
    <row r="211" spans="1:21" x14ac:dyDescent="0.2">
      <c r="A211" s="257"/>
      <c r="B211" s="275"/>
      <c r="C211" s="237"/>
      <c r="D211" s="118" t="s">
        <v>13</v>
      </c>
      <c r="E211" s="119">
        <v>279.31</v>
      </c>
      <c r="F211" s="122">
        <v>3.33</v>
      </c>
      <c r="G211" s="122">
        <v>28</v>
      </c>
      <c r="H211" s="97">
        <v>930.1</v>
      </c>
      <c r="I211" s="97">
        <v>7820.68</v>
      </c>
      <c r="J211" s="102">
        <f>(E211*F211)</f>
        <v>930.10230000000001</v>
      </c>
      <c r="K211" s="102">
        <f t="shared" si="187"/>
        <v>7820.68</v>
      </c>
      <c r="L211" s="96">
        <f>SUM(J211,K211)</f>
        <v>8750.7823000000008</v>
      </c>
      <c r="M211" s="103">
        <f t="shared" si="188"/>
        <v>2.299999999991087E-3</v>
      </c>
      <c r="N211" s="103">
        <f t="shared" si="189"/>
        <v>0</v>
      </c>
      <c r="O211" s="102"/>
      <c r="P211" s="102"/>
      <c r="Q211" s="103"/>
      <c r="R211" s="103"/>
      <c r="S211" s="103"/>
      <c r="T211" s="103"/>
      <c r="U211" s="104"/>
    </row>
    <row r="212" spans="1:21" ht="24" x14ac:dyDescent="0.2">
      <c r="A212" s="257"/>
      <c r="B212" s="123"/>
      <c r="C212" s="237"/>
      <c r="D212" s="105" t="s">
        <v>53</v>
      </c>
      <c r="E212" s="106">
        <f>SUM(E209,E210,E211)</f>
        <v>650.20700000000011</v>
      </c>
      <c r="F212" s="106"/>
      <c r="G212" s="106"/>
      <c r="H212" s="107">
        <f>SUM(H209:H211)</f>
        <v>2165.19</v>
      </c>
      <c r="I212" s="107">
        <f>SUM(I209:I211)</f>
        <v>18205.8</v>
      </c>
      <c r="J212" s="106">
        <f t="shared" ref="J212:T212" si="190">SUM(J209,J210,J211)</f>
        <v>2165.1893100000002</v>
      </c>
      <c r="K212" s="106">
        <f t="shared" si="190"/>
        <v>18205.796000000002</v>
      </c>
      <c r="L212" s="106">
        <f t="shared" si="190"/>
        <v>20370.985310000004</v>
      </c>
      <c r="M212" s="106">
        <f t="shared" si="190"/>
        <v>-6.8999999990637662E-4</v>
      </c>
      <c r="N212" s="106">
        <f t="shared" si="190"/>
        <v>-3.9999999999054126E-3</v>
      </c>
      <c r="O212" s="106">
        <f t="shared" si="190"/>
        <v>0</v>
      </c>
      <c r="P212" s="106">
        <f t="shared" si="190"/>
        <v>0</v>
      </c>
      <c r="Q212" s="106">
        <f t="shared" si="190"/>
        <v>0</v>
      </c>
      <c r="R212" s="106"/>
      <c r="S212" s="106">
        <f t="shared" si="190"/>
        <v>0</v>
      </c>
      <c r="T212" s="106">
        <f t="shared" si="190"/>
        <v>0</v>
      </c>
      <c r="U212" s="108"/>
    </row>
    <row r="213" spans="1:21" ht="12.75" customHeight="1" x14ac:dyDescent="0.2">
      <c r="A213" s="257"/>
      <c r="B213" s="273" t="s">
        <v>29</v>
      </c>
      <c r="C213" s="237"/>
      <c r="D213" s="118" t="s">
        <v>14</v>
      </c>
      <c r="E213" s="119">
        <v>333.80099999999999</v>
      </c>
      <c r="F213" s="122">
        <v>3.33</v>
      </c>
      <c r="G213" s="122">
        <v>28</v>
      </c>
      <c r="H213" s="97">
        <v>1111.56</v>
      </c>
      <c r="I213" s="97">
        <v>9346.43</v>
      </c>
      <c r="J213" s="102">
        <f>(E213*F213)</f>
        <v>1111.5573300000001</v>
      </c>
      <c r="K213" s="102">
        <f>(E213*G213)</f>
        <v>9346.4279999999999</v>
      </c>
      <c r="L213" s="96">
        <f>SUM(J213,K213)</f>
        <v>10457.98533</v>
      </c>
      <c r="M213" s="103">
        <f>SUM(J213-H213)</f>
        <v>-2.6699999998527346E-3</v>
      </c>
      <c r="N213" s="103">
        <f>SUM(K213-I213)</f>
        <v>-2.0000000004074536E-3</v>
      </c>
      <c r="O213" s="102"/>
      <c r="P213" s="102"/>
      <c r="Q213" s="103"/>
      <c r="R213" s="103"/>
      <c r="S213" s="103"/>
      <c r="T213" s="103"/>
      <c r="U213" s="104"/>
    </row>
    <row r="214" spans="1:21" x14ac:dyDescent="0.2">
      <c r="A214" s="257"/>
      <c r="B214" s="274"/>
      <c r="C214" s="237"/>
      <c r="D214" s="118" t="s">
        <v>15</v>
      </c>
      <c r="E214" s="119">
        <v>277.91899999999998</v>
      </c>
      <c r="F214" s="122">
        <v>3.33</v>
      </c>
      <c r="G214" s="122">
        <v>28</v>
      </c>
      <c r="H214" s="97">
        <v>925.47</v>
      </c>
      <c r="I214" s="97">
        <v>7781.73</v>
      </c>
      <c r="J214" s="102">
        <f>(E214*F214)</f>
        <v>925.47026999999991</v>
      </c>
      <c r="K214" s="102">
        <f t="shared" ref="K214:K215" si="191">(E214*G214)</f>
        <v>7781.732</v>
      </c>
      <c r="L214" s="96">
        <f>SUM(J214,K214)</f>
        <v>8707.2022699999998</v>
      </c>
      <c r="M214" s="103">
        <f t="shared" ref="M214:M215" si="192">SUM(J214-H214)</f>
        <v>2.6999999988674972E-4</v>
      </c>
      <c r="N214" s="103">
        <f t="shared" ref="N214:N215" si="193">SUM(K214-I214)</f>
        <v>2.0000000004074536E-3</v>
      </c>
      <c r="O214" s="102"/>
      <c r="P214" s="102"/>
      <c r="Q214" s="103"/>
      <c r="R214" s="103"/>
      <c r="S214" s="103"/>
      <c r="T214" s="103"/>
      <c r="U214" s="104"/>
    </row>
    <row r="215" spans="1:21" x14ac:dyDescent="0.2">
      <c r="A215" s="257"/>
      <c r="B215" s="274"/>
      <c r="C215" s="237"/>
      <c r="D215" s="118" t="s">
        <v>16</v>
      </c>
      <c r="E215" s="120">
        <v>281.05099999999999</v>
      </c>
      <c r="F215" s="122">
        <v>3.33</v>
      </c>
      <c r="G215" s="122">
        <v>28</v>
      </c>
      <c r="H215" s="97">
        <v>935.9</v>
      </c>
      <c r="I215" s="97">
        <v>7869.43</v>
      </c>
      <c r="J215" s="102">
        <f>(E215*F215)</f>
        <v>935.89982999999995</v>
      </c>
      <c r="K215" s="102">
        <f t="shared" si="191"/>
        <v>7869.4279999999999</v>
      </c>
      <c r="L215" s="96">
        <f>SUM(J215,K215)</f>
        <v>8805.3278300000002</v>
      </c>
      <c r="M215" s="103">
        <f t="shared" si="192"/>
        <v>-1.7000000002553861E-4</v>
      </c>
      <c r="N215" s="103">
        <f t="shared" si="193"/>
        <v>-2.0000000004074536E-3</v>
      </c>
      <c r="O215" s="102"/>
      <c r="P215" s="102"/>
      <c r="Q215" s="103"/>
      <c r="R215" s="103"/>
      <c r="S215" s="103"/>
      <c r="T215" s="103"/>
      <c r="U215" s="104"/>
    </row>
    <row r="216" spans="1:21" ht="24" x14ac:dyDescent="0.2">
      <c r="A216" s="257"/>
      <c r="B216" s="274"/>
      <c r="C216" s="237"/>
      <c r="D216" s="105" t="s">
        <v>54</v>
      </c>
      <c r="E216" s="106">
        <f>SUM(E213,E214,E215)</f>
        <v>892.77099999999996</v>
      </c>
      <c r="F216" s="106"/>
      <c r="G216" s="106"/>
      <c r="H216" s="107">
        <f>SUM(H213:H215)</f>
        <v>2972.93</v>
      </c>
      <c r="I216" s="107">
        <f>SUM(I213:I215)</f>
        <v>24997.59</v>
      </c>
      <c r="J216" s="106">
        <f t="shared" ref="J216:T216" si="194">SUM(J213,J214,J215)</f>
        <v>2972.9274299999997</v>
      </c>
      <c r="K216" s="106">
        <f t="shared" si="194"/>
        <v>24997.588</v>
      </c>
      <c r="L216" s="106">
        <f t="shared" si="194"/>
        <v>27970.515429999999</v>
      </c>
      <c r="M216" s="106">
        <f t="shared" si="194"/>
        <v>-2.5699999999915235E-3</v>
      </c>
      <c r="N216" s="106">
        <f t="shared" si="194"/>
        <v>-2.0000000004074536E-3</v>
      </c>
      <c r="O216" s="106">
        <f t="shared" si="194"/>
        <v>0</v>
      </c>
      <c r="P216" s="106">
        <f t="shared" si="194"/>
        <v>0</v>
      </c>
      <c r="Q216" s="106">
        <f t="shared" si="194"/>
        <v>0</v>
      </c>
      <c r="R216" s="106"/>
      <c r="S216" s="106">
        <f t="shared" si="194"/>
        <v>0</v>
      </c>
      <c r="T216" s="106">
        <f t="shared" si="194"/>
        <v>0</v>
      </c>
      <c r="U216" s="108"/>
    </row>
    <row r="217" spans="1:21" x14ac:dyDescent="0.2">
      <c r="A217" s="257"/>
      <c r="B217" s="274"/>
      <c r="C217" s="237"/>
      <c r="D217" s="118" t="s">
        <v>17</v>
      </c>
      <c r="E217" s="119">
        <v>321.48</v>
      </c>
      <c r="F217" s="122">
        <v>3.33</v>
      </c>
      <c r="G217" s="122">
        <v>28</v>
      </c>
      <c r="H217" s="97">
        <v>1070.53</v>
      </c>
      <c r="I217" s="97">
        <v>9001.44</v>
      </c>
      <c r="J217" s="102">
        <f>(E217*F217)</f>
        <v>1070.5284000000001</v>
      </c>
      <c r="K217" s="102">
        <f>(E217*G217)</f>
        <v>9001.44</v>
      </c>
      <c r="L217" s="96">
        <f>SUM(J217,K217)</f>
        <v>10071.968400000002</v>
      </c>
      <c r="M217" s="103">
        <f>SUM(J217-H217)</f>
        <v>-1.5999999998257408E-3</v>
      </c>
      <c r="N217" s="103">
        <f>SUM(K217-I217)</f>
        <v>0</v>
      </c>
      <c r="O217" s="102"/>
      <c r="P217" s="102"/>
      <c r="Q217" s="103"/>
      <c r="R217" s="103"/>
      <c r="S217" s="103"/>
      <c r="T217" s="103"/>
      <c r="U217" s="104"/>
    </row>
    <row r="218" spans="1:21" x14ac:dyDescent="0.2">
      <c r="A218" s="257"/>
      <c r="B218" s="274"/>
      <c r="C218" s="237"/>
      <c r="D218" s="118" t="s">
        <v>18</v>
      </c>
      <c r="E218" s="119">
        <v>137.27500000000001</v>
      </c>
      <c r="F218" s="122">
        <v>3.33</v>
      </c>
      <c r="G218" s="122">
        <v>28</v>
      </c>
      <c r="H218" s="97">
        <v>457.13</v>
      </c>
      <c r="I218" s="97">
        <v>3843.7</v>
      </c>
      <c r="J218" s="102">
        <f>(E218*F218)</f>
        <v>457.12575000000004</v>
      </c>
      <c r="K218" s="102">
        <f t="shared" ref="K218:K219" si="195">(E218*G218)</f>
        <v>3843.7000000000003</v>
      </c>
      <c r="L218" s="96">
        <f>SUM(J218,K218)</f>
        <v>4300.82575</v>
      </c>
      <c r="M218" s="103">
        <f t="shared" ref="M218:M219" si="196">SUM(J218-H218)</f>
        <v>-4.2499999999563443E-3</v>
      </c>
      <c r="N218" s="103">
        <f t="shared" ref="N218:N219" si="197">SUM(K218-I218)</f>
        <v>4.5474735088646412E-13</v>
      </c>
      <c r="O218" s="102"/>
      <c r="P218" s="102"/>
      <c r="Q218" s="103"/>
      <c r="R218" s="103"/>
      <c r="S218" s="103"/>
      <c r="T218" s="103"/>
      <c r="U218" s="104"/>
    </row>
    <row r="219" spans="1:21" x14ac:dyDescent="0.2">
      <c r="A219" s="258"/>
      <c r="B219" s="275"/>
      <c r="C219" s="238"/>
      <c r="D219" s="118" t="s">
        <v>19</v>
      </c>
      <c r="E219" s="143">
        <v>390.19499999999999</v>
      </c>
      <c r="F219" s="122">
        <v>3.33</v>
      </c>
      <c r="G219" s="122">
        <v>28</v>
      </c>
      <c r="H219" s="97">
        <v>1299.3499999999999</v>
      </c>
      <c r="I219" s="97">
        <v>10925.46</v>
      </c>
      <c r="J219" s="102">
        <f>(E219*F219)</f>
        <v>1299.34935</v>
      </c>
      <c r="K219" s="102">
        <f t="shared" si="195"/>
        <v>10925.46</v>
      </c>
      <c r="L219" s="96">
        <f>SUM(J219,K219)</f>
        <v>12224.80935</v>
      </c>
      <c r="M219" s="103">
        <f t="shared" si="196"/>
        <v>-6.4999999995052349E-4</v>
      </c>
      <c r="N219" s="103">
        <f t="shared" si="197"/>
        <v>0</v>
      </c>
      <c r="O219" s="102"/>
      <c r="P219" s="102"/>
      <c r="Q219" s="103"/>
      <c r="R219" s="103"/>
      <c r="S219" s="103"/>
      <c r="T219" s="103"/>
      <c r="U219" s="104"/>
    </row>
    <row r="220" spans="1:21" ht="24" x14ac:dyDescent="0.2">
      <c r="A220" s="109"/>
      <c r="B220" s="109"/>
      <c r="C220" s="109"/>
      <c r="D220" s="105" t="s">
        <v>55</v>
      </c>
      <c r="E220" s="106">
        <f>SUM(E217,E218,E219)</f>
        <v>848.95</v>
      </c>
      <c r="F220" s="106"/>
      <c r="G220" s="106"/>
      <c r="H220" s="107">
        <f>SUM(H217:H219)</f>
        <v>2827.0099999999998</v>
      </c>
      <c r="I220" s="107">
        <f>SUM(I217:I219)</f>
        <v>23770.6</v>
      </c>
      <c r="J220" s="106">
        <f t="shared" ref="J220:T220" si="198">SUM(J217,J218,J219)</f>
        <v>2827.0035000000003</v>
      </c>
      <c r="K220" s="106">
        <f t="shared" si="198"/>
        <v>23770.6</v>
      </c>
      <c r="L220" s="106">
        <f t="shared" si="198"/>
        <v>26597.603500000001</v>
      </c>
      <c r="M220" s="106">
        <f t="shared" si="198"/>
        <v>-6.4999999997326086E-3</v>
      </c>
      <c r="N220" s="106">
        <f t="shared" si="198"/>
        <v>4.5474735088646412E-13</v>
      </c>
      <c r="O220" s="106">
        <f t="shared" si="198"/>
        <v>0</v>
      </c>
      <c r="P220" s="106">
        <f t="shared" si="198"/>
        <v>0</v>
      </c>
      <c r="Q220" s="106">
        <f t="shared" si="198"/>
        <v>0</v>
      </c>
      <c r="R220" s="106"/>
      <c r="S220" s="106">
        <f t="shared" si="198"/>
        <v>0</v>
      </c>
      <c r="T220" s="106">
        <f t="shared" si="198"/>
        <v>0</v>
      </c>
      <c r="U220" s="108"/>
    </row>
    <row r="221" spans="1:21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2502.7359999999999</v>
      </c>
      <c r="F221" s="137"/>
      <c r="G221" s="137"/>
      <c r="H221" s="138">
        <f>SUM(H220,H216,H212,H208)</f>
        <v>8334.119999999999</v>
      </c>
      <c r="I221" s="138">
        <f>SUM(I220,I216,I212,I208)</f>
        <v>70076.62000000001</v>
      </c>
      <c r="J221" s="137">
        <f t="shared" ref="J221:T221" si="199">SUM(J208+J212+J216+J220)</f>
        <v>8334.1108800000002</v>
      </c>
      <c r="K221" s="137">
        <f t="shared" si="199"/>
        <v>70076.608000000007</v>
      </c>
      <c r="L221" s="137">
        <f t="shared" si="199"/>
        <v>78410.71888</v>
      </c>
      <c r="M221" s="137">
        <f t="shared" si="199"/>
        <v>-9.1199999996547376E-3</v>
      </c>
      <c r="N221" s="137">
        <f t="shared" si="199"/>
        <v>-1.1999999999829924E-2</v>
      </c>
      <c r="O221" s="137">
        <f t="shared" si="199"/>
        <v>0</v>
      </c>
      <c r="P221" s="137">
        <f t="shared" si="199"/>
        <v>0</v>
      </c>
      <c r="Q221" s="137">
        <f t="shared" si="199"/>
        <v>0</v>
      </c>
      <c r="R221" s="137"/>
      <c r="S221" s="137">
        <f t="shared" si="199"/>
        <v>0</v>
      </c>
      <c r="T221" s="137">
        <f t="shared" si="199"/>
        <v>0</v>
      </c>
      <c r="U221" s="139"/>
    </row>
    <row r="222" spans="1:21" s="117" customFormat="1" ht="36" x14ac:dyDescent="0.2">
      <c r="A222" s="111"/>
      <c r="B222" s="111"/>
      <c r="C222" s="112"/>
      <c r="D222" s="113" t="s">
        <v>59</v>
      </c>
      <c r="E222" s="114">
        <f>E221+'2014'!E222</f>
        <v>3881.627</v>
      </c>
      <c r="F222" s="114"/>
      <c r="G222" s="114"/>
      <c r="H222" s="114">
        <f>H221+'2014'!H222</f>
        <v>12926.542999999998</v>
      </c>
      <c r="I222" s="114">
        <f>I221+'2014'!I222</f>
        <v>89055.467000000004</v>
      </c>
      <c r="J222" s="114">
        <f>J221+'2014'!J222</f>
        <v>12926.49451</v>
      </c>
      <c r="K222" s="114">
        <f>K221+'2014'!K222</f>
        <v>89055.371000000014</v>
      </c>
      <c r="L222" s="114">
        <f>L221+'2014'!L222</f>
        <v>101981.86551</v>
      </c>
      <c r="M222" s="114">
        <f>M221+'2014'!M222</f>
        <v>-3.4029999999582117E-2</v>
      </c>
      <c r="N222" s="114">
        <f>N221+'2014'!N222</f>
        <v>-8.1999999999947448E-2</v>
      </c>
      <c r="O222" s="114">
        <f>O221+'2014'!O222</f>
        <v>0</v>
      </c>
      <c r="P222" s="114">
        <f>P221+'2014'!P222</f>
        <v>0</v>
      </c>
      <c r="Q222" s="114">
        <f>Q221+'2014'!Q222</f>
        <v>0</v>
      </c>
      <c r="R222" s="114">
        <f>SUM(I222-Q222)</f>
        <v>89055.467000000004</v>
      </c>
      <c r="S222" s="114">
        <f>S221+'2014'!R222</f>
        <v>0</v>
      </c>
      <c r="T222" s="114">
        <f>T221+'2014'!S222</f>
        <v>0</v>
      </c>
      <c r="U222" s="116"/>
    </row>
    <row r="223" spans="1:21" s="86" customFormat="1" x14ac:dyDescent="0.2">
      <c r="A223" s="279">
        <v>12</v>
      </c>
      <c r="B223" s="273" t="s">
        <v>35</v>
      </c>
      <c r="C223" s="236" t="s">
        <v>22</v>
      </c>
      <c r="D223" s="147" t="s">
        <v>8</v>
      </c>
      <c r="E223" s="147"/>
      <c r="F223" s="148">
        <v>3.33</v>
      </c>
      <c r="G223" s="148">
        <v>28</v>
      </c>
      <c r="H223" s="149"/>
      <c r="I223" s="149"/>
      <c r="J223" s="150">
        <f>(E223*F223)</f>
        <v>0</v>
      </c>
      <c r="K223" s="150">
        <f>(E223*G223)</f>
        <v>0</v>
      </c>
      <c r="L223" s="151">
        <f>SUM(J223,K223)</f>
        <v>0</v>
      </c>
      <c r="M223" s="148">
        <f>SUM(J223-H223)</f>
        <v>0</v>
      </c>
      <c r="N223" s="148">
        <f>SUM(K223-I223)</f>
        <v>0</v>
      </c>
      <c r="O223" s="150"/>
      <c r="P223" s="150"/>
      <c r="Q223" s="148"/>
      <c r="R223" s="148"/>
      <c r="S223" s="148"/>
      <c r="T223" s="148"/>
      <c r="U223" s="152"/>
    </row>
    <row r="224" spans="1:21" s="86" customFormat="1" x14ac:dyDescent="0.2">
      <c r="A224" s="280"/>
      <c r="B224" s="274"/>
      <c r="C224" s="237"/>
      <c r="D224" s="147" t="s">
        <v>9</v>
      </c>
      <c r="E224" s="153">
        <v>69.126000000000005</v>
      </c>
      <c r="F224" s="148">
        <v>3.33</v>
      </c>
      <c r="G224" s="148">
        <v>28</v>
      </c>
      <c r="H224" s="149">
        <v>230.19</v>
      </c>
      <c r="I224" s="149">
        <v>1935.53</v>
      </c>
      <c r="J224" s="150">
        <f>(E224*F224)</f>
        <v>230.18958000000003</v>
      </c>
      <c r="K224" s="150">
        <f t="shared" ref="K224:K225" si="200">(E224*G224)</f>
        <v>1935.5280000000002</v>
      </c>
      <c r="L224" s="151">
        <f>SUM(J224,K224)</f>
        <v>2165.7175800000005</v>
      </c>
      <c r="M224" s="148">
        <f t="shared" ref="M224:M225" si="201">SUM(J224-H224)</f>
        <v>-4.1999999996278348E-4</v>
      </c>
      <c r="N224" s="148">
        <f t="shared" ref="N224:N225" si="202">SUM(K224-I224)</f>
        <v>-1.9999999997253326E-3</v>
      </c>
      <c r="O224" s="150"/>
      <c r="P224" s="150"/>
      <c r="Q224" s="148"/>
      <c r="R224" s="148"/>
      <c r="S224" s="148"/>
      <c r="T224" s="148"/>
      <c r="U224" s="152"/>
    </row>
    <row r="225" spans="1:21" s="86" customFormat="1" x14ac:dyDescent="0.2">
      <c r="A225" s="280"/>
      <c r="B225" s="274"/>
      <c r="C225" s="237"/>
      <c r="D225" s="147" t="s">
        <v>10</v>
      </c>
      <c r="E225" s="153">
        <v>89.998000000000005</v>
      </c>
      <c r="F225" s="148">
        <v>3.33</v>
      </c>
      <c r="G225" s="148">
        <v>28</v>
      </c>
      <c r="H225" s="149">
        <v>299.69</v>
      </c>
      <c r="I225" s="149">
        <v>2519.94</v>
      </c>
      <c r="J225" s="150">
        <f>(E225*F225)</f>
        <v>299.69334000000003</v>
      </c>
      <c r="K225" s="150">
        <f t="shared" si="200"/>
        <v>2519.944</v>
      </c>
      <c r="L225" s="151">
        <f>SUM(J225,K225)</f>
        <v>2819.6373400000002</v>
      </c>
      <c r="M225" s="148">
        <f t="shared" si="201"/>
        <v>3.3400000000369801E-3</v>
      </c>
      <c r="N225" s="148">
        <f t="shared" si="202"/>
        <v>3.9999999999054126E-3</v>
      </c>
      <c r="O225" s="150"/>
      <c r="P225" s="150"/>
      <c r="Q225" s="148"/>
      <c r="R225" s="148"/>
      <c r="S225" s="148"/>
      <c r="T225" s="148"/>
      <c r="U225" s="152"/>
    </row>
    <row r="226" spans="1:21" s="86" customFormat="1" ht="24" x14ac:dyDescent="0.2">
      <c r="A226" s="280"/>
      <c r="B226" s="274"/>
      <c r="C226" s="237"/>
      <c r="D226" s="105" t="s">
        <v>52</v>
      </c>
      <c r="E226" s="106">
        <f>SUM(E223,E224,E225)</f>
        <v>159.12400000000002</v>
      </c>
      <c r="F226" s="106"/>
      <c r="G226" s="106"/>
      <c r="H226" s="107">
        <f>SUM(H224:H225)</f>
        <v>529.88</v>
      </c>
      <c r="I226" s="107">
        <f>SUM(I224:I225)</f>
        <v>4455.47</v>
      </c>
      <c r="J226" s="106">
        <f t="shared" ref="J226:T226" si="203">SUM(J223,J224,J225)</f>
        <v>529.88292000000001</v>
      </c>
      <c r="K226" s="106">
        <f t="shared" si="203"/>
        <v>4455.4719999999998</v>
      </c>
      <c r="L226" s="106">
        <f t="shared" si="203"/>
        <v>4985.3549200000007</v>
      </c>
      <c r="M226" s="106">
        <f t="shared" si="203"/>
        <v>2.9200000000741966E-3</v>
      </c>
      <c r="N226" s="106">
        <f t="shared" si="203"/>
        <v>2.00000000018008E-3</v>
      </c>
      <c r="O226" s="106">
        <f t="shared" si="203"/>
        <v>0</v>
      </c>
      <c r="P226" s="106">
        <f t="shared" si="203"/>
        <v>0</v>
      </c>
      <c r="Q226" s="106">
        <f t="shared" si="203"/>
        <v>0</v>
      </c>
      <c r="R226" s="106"/>
      <c r="S226" s="106">
        <f t="shared" si="203"/>
        <v>0</v>
      </c>
      <c r="T226" s="106">
        <f t="shared" si="203"/>
        <v>0</v>
      </c>
      <c r="U226" s="108"/>
    </row>
    <row r="227" spans="1:21" s="86" customFormat="1" x14ac:dyDescent="0.2">
      <c r="A227" s="280"/>
      <c r="B227" s="274"/>
      <c r="C227" s="237"/>
      <c r="D227" s="118" t="s">
        <v>11</v>
      </c>
      <c r="E227" s="143">
        <v>111.13</v>
      </c>
      <c r="F227" s="122">
        <v>3.33</v>
      </c>
      <c r="G227" s="122">
        <v>28</v>
      </c>
      <c r="H227" s="97">
        <v>370.06</v>
      </c>
      <c r="I227" s="97">
        <v>3111.64</v>
      </c>
      <c r="J227" s="102">
        <f>(E227*F227)</f>
        <v>370.06290000000001</v>
      </c>
      <c r="K227" s="102">
        <f>(E227*G227)</f>
        <v>3111.64</v>
      </c>
      <c r="L227" s="96">
        <f>SUM(J227,K227)</f>
        <v>3481.7028999999998</v>
      </c>
      <c r="M227" s="103">
        <f>SUM(J227-H227)</f>
        <v>2.9000000000110049E-3</v>
      </c>
      <c r="N227" s="103">
        <f>SUM(K227-I227)</f>
        <v>0</v>
      </c>
      <c r="O227" s="102"/>
      <c r="P227" s="102"/>
      <c r="Q227" s="103"/>
      <c r="R227" s="103"/>
      <c r="S227" s="103"/>
      <c r="T227" s="103"/>
      <c r="U227" s="104"/>
    </row>
    <row r="228" spans="1:21" s="86" customFormat="1" x14ac:dyDescent="0.2">
      <c r="A228" s="280"/>
      <c r="B228" s="274"/>
      <c r="C228" s="237"/>
      <c r="D228" s="118" t="s">
        <v>12</v>
      </c>
      <c r="E228" s="119">
        <v>102.562</v>
      </c>
      <c r="F228" s="122">
        <v>3.33</v>
      </c>
      <c r="G228" s="122">
        <v>28</v>
      </c>
      <c r="H228" s="97">
        <v>341.53</v>
      </c>
      <c r="I228" s="97">
        <v>2871.74</v>
      </c>
      <c r="J228" s="102">
        <f>(E228*F228)</f>
        <v>341.53145999999998</v>
      </c>
      <c r="K228" s="102">
        <f t="shared" ref="K228:K229" si="204">(E228*G228)</f>
        <v>2871.7359999999999</v>
      </c>
      <c r="L228" s="96">
        <f>SUM(J228,K228)</f>
        <v>3213.26746</v>
      </c>
      <c r="M228" s="103">
        <f t="shared" ref="M228:M229" si="205">SUM(J228-H228)</f>
        <v>1.4600000000086766E-3</v>
      </c>
      <c r="N228" s="103">
        <f t="shared" ref="N228:N229" si="206">SUM(K228-I228)</f>
        <v>-3.9999999999054126E-3</v>
      </c>
      <c r="O228" s="102"/>
      <c r="P228" s="102"/>
      <c r="Q228" s="103"/>
      <c r="R228" s="103"/>
      <c r="S228" s="103"/>
      <c r="T228" s="103"/>
      <c r="U228" s="104"/>
    </row>
    <row r="229" spans="1:21" x14ac:dyDescent="0.2">
      <c r="A229" s="280"/>
      <c r="B229" s="275"/>
      <c r="C229" s="237"/>
      <c r="D229" s="118" t="s">
        <v>13</v>
      </c>
      <c r="E229" s="119">
        <v>112.733</v>
      </c>
      <c r="F229" s="122">
        <v>3.33</v>
      </c>
      <c r="G229" s="122">
        <v>28</v>
      </c>
      <c r="H229" s="97">
        <v>375.4</v>
      </c>
      <c r="I229" s="97">
        <v>3156.52</v>
      </c>
      <c r="J229" s="102">
        <f>(E229*F229)</f>
        <v>375.40089</v>
      </c>
      <c r="K229" s="102">
        <f t="shared" si="204"/>
        <v>3156.5240000000003</v>
      </c>
      <c r="L229" s="96">
        <f>SUM(J229,K229)</f>
        <v>3531.9248900000002</v>
      </c>
      <c r="M229" s="103">
        <f t="shared" si="205"/>
        <v>8.9000000002670276E-4</v>
      </c>
      <c r="N229" s="103">
        <f t="shared" si="206"/>
        <v>4.0000000003601599E-3</v>
      </c>
      <c r="O229" s="102"/>
      <c r="P229" s="102"/>
      <c r="Q229" s="103"/>
      <c r="R229" s="103"/>
      <c r="S229" s="103"/>
      <c r="T229" s="103"/>
      <c r="U229" s="104"/>
    </row>
    <row r="230" spans="1:21" ht="24" x14ac:dyDescent="0.2">
      <c r="A230" s="280"/>
      <c r="B230" s="123"/>
      <c r="C230" s="237"/>
      <c r="D230" s="105" t="s">
        <v>53</v>
      </c>
      <c r="E230" s="106">
        <f>SUM(E227,E228,E229)</f>
        <v>326.42500000000001</v>
      </c>
      <c r="F230" s="106"/>
      <c r="G230" s="106"/>
      <c r="H230" s="107">
        <f>SUM(H227:H229)</f>
        <v>1086.9899999999998</v>
      </c>
      <c r="I230" s="107">
        <f>SUM(I227:I229)</f>
        <v>9139.9</v>
      </c>
      <c r="J230" s="106">
        <f t="shared" ref="J230:T230" si="207">SUM(J227,J228,J229)</f>
        <v>1086.9952499999999</v>
      </c>
      <c r="K230" s="106">
        <f t="shared" si="207"/>
        <v>9139.9000000000015</v>
      </c>
      <c r="L230" s="106">
        <f t="shared" si="207"/>
        <v>10226.89525</v>
      </c>
      <c r="M230" s="106">
        <f t="shared" si="207"/>
        <v>5.2500000000463842E-3</v>
      </c>
      <c r="N230" s="106">
        <f t="shared" si="207"/>
        <v>4.5474735088646412E-13</v>
      </c>
      <c r="O230" s="106">
        <f t="shared" si="207"/>
        <v>0</v>
      </c>
      <c r="P230" s="106">
        <f t="shared" si="207"/>
        <v>0</v>
      </c>
      <c r="Q230" s="106">
        <f t="shared" si="207"/>
        <v>0</v>
      </c>
      <c r="R230" s="106"/>
      <c r="S230" s="106">
        <f t="shared" si="207"/>
        <v>0</v>
      </c>
      <c r="T230" s="106">
        <f t="shared" si="207"/>
        <v>0</v>
      </c>
      <c r="U230" s="108"/>
    </row>
    <row r="231" spans="1:21" x14ac:dyDescent="0.2">
      <c r="A231" s="280"/>
      <c r="B231" s="273" t="s">
        <v>29</v>
      </c>
      <c r="C231" s="237"/>
      <c r="D231" s="118" t="s">
        <v>14</v>
      </c>
      <c r="E231" s="119">
        <v>128.89500000000001</v>
      </c>
      <c r="F231" s="122">
        <v>3.33</v>
      </c>
      <c r="G231" s="122">
        <v>28</v>
      </c>
      <c r="H231" s="97">
        <v>429.22</v>
      </c>
      <c r="I231" s="97">
        <v>3609.06</v>
      </c>
      <c r="J231" s="102">
        <f>(E231*F231)</f>
        <v>429.22035000000005</v>
      </c>
      <c r="K231" s="102">
        <f>(E231*G231)</f>
        <v>3609.0600000000004</v>
      </c>
      <c r="L231" s="96">
        <f>SUM(J231,K231)</f>
        <v>4038.2803500000005</v>
      </c>
      <c r="M231" s="103">
        <f>SUM(J231-H231)</f>
        <v>3.5000000002582965E-4</v>
      </c>
      <c r="N231" s="103">
        <f>SUM(K231-I231)</f>
        <v>4.5474735088646412E-13</v>
      </c>
      <c r="O231" s="102"/>
      <c r="P231" s="102"/>
      <c r="Q231" s="103"/>
      <c r="R231" s="103"/>
      <c r="S231" s="103"/>
      <c r="T231" s="103"/>
      <c r="U231" s="104"/>
    </row>
    <row r="232" spans="1:21" x14ac:dyDescent="0.2">
      <c r="A232" s="280"/>
      <c r="B232" s="274"/>
      <c r="C232" s="237"/>
      <c r="D232" s="118" t="s">
        <v>15</v>
      </c>
      <c r="E232" s="119">
        <v>113.494</v>
      </c>
      <c r="F232" s="122">
        <v>3.33</v>
      </c>
      <c r="G232" s="122">
        <v>28</v>
      </c>
      <c r="H232" s="97">
        <v>377.94</v>
      </c>
      <c r="I232" s="97">
        <v>3177.83</v>
      </c>
      <c r="J232" s="102">
        <f>(E232*F232)</f>
        <v>377.93502000000001</v>
      </c>
      <c r="K232" s="102">
        <f t="shared" ref="K232:K233" si="208">(E232*G232)</f>
        <v>3177.8319999999999</v>
      </c>
      <c r="L232" s="96">
        <f>SUM(J232,K232)</f>
        <v>3555.7670199999998</v>
      </c>
      <c r="M232" s="103">
        <f t="shared" ref="M232:M233" si="209">SUM(J232-H232)</f>
        <v>-4.9799999999891043E-3</v>
      </c>
      <c r="N232" s="103">
        <f t="shared" ref="N232:N233" si="210">SUM(K232-I232)</f>
        <v>1.9999999999527063E-3</v>
      </c>
      <c r="O232" s="102"/>
      <c r="P232" s="102"/>
      <c r="Q232" s="103"/>
      <c r="R232" s="103"/>
      <c r="S232" s="103"/>
      <c r="T232" s="103"/>
      <c r="U232" s="104"/>
    </row>
    <row r="233" spans="1:21" x14ac:dyDescent="0.2">
      <c r="A233" s="280"/>
      <c r="B233" s="274"/>
      <c r="C233" s="237"/>
      <c r="D233" s="118" t="s">
        <v>16</v>
      </c>
      <c r="E233" s="120">
        <v>128.49199999999999</v>
      </c>
      <c r="F233" s="122">
        <v>3.33</v>
      </c>
      <c r="G233" s="122">
        <v>28</v>
      </c>
      <c r="H233" s="97">
        <v>427.88</v>
      </c>
      <c r="I233" s="97">
        <v>3597.78</v>
      </c>
      <c r="J233" s="102">
        <f>(E233*F233)</f>
        <v>427.87835999999999</v>
      </c>
      <c r="K233" s="102">
        <f t="shared" si="208"/>
        <v>3597.7759999999998</v>
      </c>
      <c r="L233" s="96">
        <f>SUM(J233,K233)</f>
        <v>4025.65436</v>
      </c>
      <c r="M233" s="103">
        <f t="shared" si="209"/>
        <v>-1.6400000000089676E-3</v>
      </c>
      <c r="N233" s="103">
        <f t="shared" si="210"/>
        <v>-4.0000000003601599E-3</v>
      </c>
      <c r="O233" s="102"/>
      <c r="P233" s="102"/>
      <c r="Q233" s="103"/>
      <c r="R233" s="103"/>
      <c r="S233" s="103"/>
      <c r="T233" s="103"/>
      <c r="U233" s="104"/>
    </row>
    <row r="234" spans="1:21" ht="24" x14ac:dyDescent="0.2">
      <c r="A234" s="280"/>
      <c r="B234" s="274"/>
      <c r="C234" s="237"/>
      <c r="D234" s="105" t="s">
        <v>54</v>
      </c>
      <c r="E234" s="106">
        <f>SUM(E231,E232,E233)</f>
        <v>370.88099999999997</v>
      </c>
      <c r="F234" s="106"/>
      <c r="G234" s="106"/>
      <c r="H234" s="107">
        <f>SUM(H231:H233)</f>
        <v>1235.04</v>
      </c>
      <c r="I234" s="107">
        <f>SUM(I231:I233)</f>
        <v>10384.67</v>
      </c>
      <c r="J234" s="106">
        <f t="shared" ref="J234:T234" si="211">SUM(J231,J232,J233)</f>
        <v>1235.0337300000001</v>
      </c>
      <c r="K234" s="106">
        <f t="shared" si="211"/>
        <v>10384.668</v>
      </c>
      <c r="L234" s="106">
        <f t="shared" si="211"/>
        <v>11619.701730000001</v>
      </c>
      <c r="M234" s="106">
        <f t="shared" si="211"/>
        <v>-6.2699999999722422E-3</v>
      </c>
      <c r="N234" s="106">
        <f t="shared" si="211"/>
        <v>-1.9999999999527063E-3</v>
      </c>
      <c r="O234" s="106">
        <f t="shared" si="211"/>
        <v>0</v>
      </c>
      <c r="P234" s="106">
        <f t="shared" si="211"/>
        <v>0</v>
      </c>
      <c r="Q234" s="106">
        <f t="shared" si="211"/>
        <v>0</v>
      </c>
      <c r="R234" s="106"/>
      <c r="S234" s="106">
        <f t="shared" si="211"/>
        <v>0</v>
      </c>
      <c r="T234" s="106">
        <f t="shared" si="211"/>
        <v>0</v>
      </c>
      <c r="U234" s="108"/>
    </row>
    <row r="235" spans="1:21" x14ac:dyDescent="0.2">
      <c r="A235" s="280"/>
      <c r="B235" s="274"/>
      <c r="C235" s="237"/>
      <c r="D235" s="118" t="s">
        <v>17</v>
      </c>
      <c r="E235" s="119">
        <v>124.955</v>
      </c>
      <c r="F235" s="122">
        <v>3.33</v>
      </c>
      <c r="G235" s="122">
        <v>28</v>
      </c>
      <c r="H235" s="97">
        <v>416.1</v>
      </c>
      <c r="I235" s="97">
        <v>3498.74</v>
      </c>
      <c r="J235" s="102">
        <f>(E235*F235)</f>
        <v>416.10014999999999</v>
      </c>
      <c r="K235" s="102">
        <f>(E235*G235)</f>
        <v>3498.74</v>
      </c>
      <c r="L235" s="96">
        <f>SUM(J235,K235)</f>
        <v>3914.84015</v>
      </c>
      <c r="M235" s="103">
        <f>SUM(J235-H235)</f>
        <v>1.4999999996234692E-4</v>
      </c>
      <c r="N235" s="103">
        <f>SUM(K235-I235)</f>
        <v>0</v>
      </c>
      <c r="O235" s="102"/>
      <c r="P235" s="102"/>
      <c r="Q235" s="103"/>
      <c r="R235" s="103"/>
      <c r="S235" s="103"/>
      <c r="T235" s="103"/>
      <c r="U235" s="104"/>
    </row>
    <row r="236" spans="1:21" x14ac:dyDescent="0.2">
      <c r="A236" s="280"/>
      <c r="B236" s="274"/>
      <c r="C236" s="237"/>
      <c r="D236" s="118" t="s">
        <v>18</v>
      </c>
      <c r="E236" s="143">
        <v>111.02</v>
      </c>
      <c r="F236" s="122">
        <v>3.33</v>
      </c>
      <c r="G236" s="122">
        <v>28</v>
      </c>
      <c r="H236" s="97">
        <v>369.7</v>
      </c>
      <c r="I236" s="97">
        <v>3108.56</v>
      </c>
      <c r="J236" s="102">
        <f>(E236*F236)</f>
        <v>369.69659999999999</v>
      </c>
      <c r="K236" s="102">
        <f t="shared" ref="K236:K237" si="212">(E236*G236)</f>
        <v>3108.56</v>
      </c>
      <c r="L236" s="96">
        <f>SUM(J236,K236)</f>
        <v>3478.2565999999997</v>
      </c>
      <c r="M236" s="103">
        <f t="shared" ref="M236:M237" si="213">SUM(J236-H236)</f>
        <v>-3.3999999999991815E-3</v>
      </c>
      <c r="N236" s="103">
        <f t="shared" ref="N236:N237" si="214">SUM(K236-I236)</f>
        <v>0</v>
      </c>
      <c r="O236" s="102"/>
      <c r="P236" s="102"/>
      <c r="Q236" s="103"/>
      <c r="R236" s="103"/>
      <c r="S236" s="103"/>
      <c r="T236" s="103"/>
      <c r="U236" s="104"/>
    </row>
    <row r="237" spans="1:21" x14ac:dyDescent="0.2">
      <c r="A237" s="281"/>
      <c r="B237" s="275"/>
      <c r="C237" s="238"/>
      <c r="D237" s="118" t="s">
        <v>19</v>
      </c>
      <c r="E237" s="143">
        <v>99.584999999999994</v>
      </c>
      <c r="F237" s="122">
        <v>3.33</v>
      </c>
      <c r="G237" s="122">
        <v>28</v>
      </c>
      <c r="H237" s="97">
        <v>331.62</v>
      </c>
      <c r="I237" s="97">
        <v>2788.38</v>
      </c>
      <c r="J237" s="102">
        <f>(E237*F237)</f>
        <v>331.61804999999998</v>
      </c>
      <c r="K237" s="102">
        <f t="shared" si="212"/>
        <v>2788.3799999999997</v>
      </c>
      <c r="L237" s="96">
        <f>SUM(J237,K237)</f>
        <v>3119.9980499999997</v>
      </c>
      <c r="M237" s="103">
        <f t="shared" si="213"/>
        <v>-1.9500000000221007E-3</v>
      </c>
      <c r="N237" s="103">
        <f t="shared" si="214"/>
        <v>-4.5474735088646412E-13</v>
      </c>
      <c r="O237" s="102"/>
      <c r="P237" s="102"/>
      <c r="Q237" s="103"/>
      <c r="R237" s="103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335.56</v>
      </c>
      <c r="F238" s="106"/>
      <c r="G238" s="106"/>
      <c r="H238" s="107">
        <f>SUM(H235:H237)</f>
        <v>1117.42</v>
      </c>
      <c r="I238" s="107">
        <f>SUM(I235:I237)</f>
        <v>9395.68</v>
      </c>
      <c r="J238" s="106">
        <f t="shared" ref="J238:T238" si="215">SUM(J235,J236,J237)</f>
        <v>1117.4148</v>
      </c>
      <c r="K238" s="106">
        <f t="shared" si="215"/>
        <v>9395.6799999999985</v>
      </c>
      <c r="L238" s="106">
        <f t="shared" si="215"/>
        <v>10513.094799999999</v>
      </c>
      <c r="M238" s="106">
        <f t="shared" si="215"/>
        <v>-5.2000000000589353E-3</v>
      </c>
      <c r="N238" s="106">
        <f t="shared" si="215"/>
        <v>-4.5474735088646412E-13</v>
      </c>
      <c r="O238" s="106">
        <f t="shared" si="215"/>
        <v>0</v>
      </c>
      <c r="P238" s="106">
        <f t="shared" si="215"/>
        <v>0</v>
      </c>
      <c r="Q238" s="106">
        <f t="shared" si="215"/>
        <v>0</v>
      </c>
      <c r="R238" s="106"/>
      <c r="S238" s="106">
        <f t="shared" si="215"/>
        <v>0</v>
      </c>
      <c r="T238" s="106">
        <f t="shared" si="215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1191.99</v>
      </c>
      <c r="F239" s="137"/>
      <c r="G239" s="137"/>
      <c r="H239" s="138">
        <f>SUM(H238,H234,H230,H226)</f>
        <v>3969.33</v>
      </c>
      <c r="I239" s="138">
        <f>SUM(I238,I234,I230,I226)</f>
        <v>33375.72</v>
      </c>
      <c r="J239" s="137">
        <f t="shared" ref="J239:T239" si="216">SUM(J226+J230+J234+J238)</f>
        <v>3969.3267000000001</v>
      </c>
      <c r="K239" s="137">
        <f t="shared" si="216"/>
        <v>33375.72</v>
      </c>
      <c r="L239" s="137">
        <f t="shared" si="216"/>
        <v>37345.046699999999</v>
      </c>
      <c r="M239" s="137">
        <f t="shared" si="216"/>
        <v>-3.2999999999105967E-3</v>
      </c>
      <c r="N239" s="137">
        <f t="shared" si="216"/>
        <v>2.2737367544323206E-13</v>
      </c>
      <c r="O239" s="137">
        <f t="shared" si="216"/>
        <v>0</v>
      </c>
      <c r="P239" s="137">
        <f t="shared" si="216"/>
        <v>0</v>
      </c>
      <c r="Q239" s="137">
        <f t="shared" si="216"/>
        <v>0</v>
      </c>
      <c r="R239" s="137"/>
      <c r="S239" s="137">
        <f t="shared" si="216"/>
        <v>0</v>
      </c>
      <c r="T239" s="137">
        <f t="shared" si="216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</f>
        <v>1191.99</v>
      </c>
      <c r="F240" s="114"/>
      <c r="G240" s="114"/>
      <c r="H240" s="114">
        <f t="shared" ref="H240:T240" si="217">H239</f>
        <v>3969.33</v>
      </c>
      <c r="I240" s="114">
        <f t="shared" si="217"/>
        <v>33375.72</v>
      </c>
      <c r="J240" s="114">
        <f t="shared" si="217"/>
        <v>3969.3267000000001</v>
      </c>
      <c r="K240" s="114">
        <f t="shared" si="217"/>
        <v>33375.72</v>
      </c>
      <c r="L240" s="114">
        <f t="shared" si="217"/>
        <v>37345.046699999999</v>
      </c>
      <c r="M240" s="114">
        <f t="shared" si="217"/>
        <v>-3.2999999999105967E-3</v>
      </c>
      <c r="N240" s="114">
        <f t="shared" si="217"/>
        <v>2.2737367544323206E-13</v>
      </c>
      <c r="O240" s="114">
        <f t="shared" si="217"/>
        <v>0</v>
      </c>
      <c r="P240" s="114">
        <f t="shared" si="217"/>
        <v>0</v>
      </c>
      <c r="Q240" s="114">
        <f t="shared" si="217"/>
        <v>0</v>
      </c>
      <c r="R240" s="114">
        <f>SUM(I240-Q240)</f>
        <v>33375.72</v>
      </c>
      <c r="S240" s="114">
        <f t="shared" si="217"/>
        <v>0</v>
      </c>
      <c r="T240" s="114">
        <f t="shared" si="217"/>
        <v>0</v>
      </c>
      <c r="U240" s="116"/>
    </row>
    <row r="241" spans="4:20" ht="25.5" x14ac:dyDescent="0.2">
      <c r="D241" s="146" t="s">
        <v>60</v>
      </c>
      <c r="E241" s="142">
        <f>E23+E41+E59+E77+E95+E113+E131+E149+E167+E185+E203+E221+E239</f>
        <v>135340.51699999999</v>
      </c>
      <c r="F241" s="142"/>
      <c r="G241" s="142"/>
      <c r="H241" s="142">
        <f t="shared" ref="H241:T241" si="218">H23+H41+H59+H77+H95+H113+H131+H149+H167+H185+H203+H221+H239</f>
        <v>539134.64459999988</v>
      </c>
      <c r="I241" s="142">
        <f>I23+I41+I59+I77+I95+I113+I131+I149+I167+I185+I203+I221+I239</f>
        <v>2155106.04</v>
      </c>
      <c r="J241" s="142">
        <f t="shared" si="218"/>
        <v>598708.77921000007</v>
      </c>
      <c r="K241" s="142">
        <f t="shared" si="218"/>
        <v>2504807.5360000003</v>
      </c>
      <c r="L241" s="142">
        <f t="shared" si="218"/>
        <v>3110221.4051599996</v>
      </c>
      <c r="M241" s="142">
        <f t="shared" si="218"/>
        <v>59574.143979999979</v>
      </c>
      <c r="N241" s="142">
        <f t="shared" si="218"/>
        <v>349701.50800000003</v>
      </c>
      <c r="O241" s="142">
        <f t="shared" si="218"/>
        <v>0</v>
      </c>
      <c r="P241" s="142">
        <f t="shared" si="218"/>
        <v>0</v>
      </c>
      <c r="Q241" s="142">
        <f t="shared" si="218"/>
        <v>3570972</v>
      </c>
      <c r="R241" s="142"/>
      <c r="S241" s="142">
        <f t="shared" si="218"/>
        <v>0</v>
      </c>
      <c r="T241" s="142">
        <f t="shared" si="218"/>
        <v>0</v>
      </c>
    </row>
  </sheetData>
  <mergeCells count="64">
    <mergeCell ref="A223:A237"/>
    <mergeCell ref="B223:B229"/>
    <mergeCell ref="C223:C237"/>
    <mergeCell ref="B231:B237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A7:A21"/>
    <mergeCell ref="B7:B21"/>
    <mergeCell ref="C7:C21"/>
    <mergeCell ref="A25:A39"/>
    <mergeCell ref="B25:B39"/>
    <mergeCell ref="C25:C39"/>
    <mergeCell ref="K2:K5"/>
    <mergeCell ref="L2:L5"/>
    <mergeCell ref="M2:M5"/>
    <mergeCell ref="C1:D1"/>
    <mergeCell ref="U2:U5"/>
    <mergeCell ref="N2:N5"/>
    <mergeCell ref="O2:O5"/>
    <mergeCell ref="P2:P5"/>
    <mergeCell ref="F2:F5"/>
    <mergeCell ref="Q2:Q5"/>
    <mergeCell ref="S2:S5"/>
    <mergeCell ref="T2:T5"/>
    <mergeCell ref="G2:G5"/>
    <mergeCell ref="H2:I4"/>
    <mergeCell ref="R2:R5"/>
    <mergeCell ref="A2:A5"/>
    <mergeCell ref="B2:B5"/>
    <mergeCell ref="C2:C5"/>
    <mergeCell ref="D2:E4"/>
    <mergeCell ref="J2:J5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1"/>
  <sheetViews>
    <sheetView view="pageBreakPreview" topLeftCell="B193" zoomScale="75" zoomScaleNormal="75" zoomScaleSheetLayoutView="75" workbookViewId="0">
      <selection activeCell="H222" sqref="H222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5703125" style="92" customWidth="1"/>
    <col min="9" max="9" width="13.85546875" style="92" customWidth="1"/>
    <col min="10" max="14" width="12.85546875" style="92" customWidth="1"/>
    <col min="15" max="15" width="14.42578125" style="133" customWidth="1"/>
    <col min="16" max="19" width="12.85546875" style="92" customWidth="1"/>
    <col min="20" max="20" width="15.28515625" style="92" customWidth="1"/>
    <col min="21" max="21" width="17.140625" style="92" customWidth="1"/>
    <col min="22" max="16384" width="9.140625" style="92"/>
  </cols>
  <sheetData>
    <row r="1" spans="1:21" s="86" customFormat="1" ht="15.75" customHeight="1" x14ac:dyDescent="0.25">
      <c r="A1" s="82"/>
      <c r="B1" s="83" t="s">
        <v>0</v>
      </c>
      <c r="C1" s="248">
        <v>2016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s="86" customFormat="1" ht="13.5" customHeight="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s="86" customFormat="1" ht="12.75" customHeight="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s="86" customFormat="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s="86" customFormat="1" ht="126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3854.62</v>
      </c>
      <c r="F7" s="95">
        <v>4.7699999999999996</v>
      </c>
      <c r="G7" s="95">
        <v>36</v>
      </c>
      <c r="H7" s="97">
        <v>18386.54</v>
      </c>
      <c r="I7" s="182">
        <v>138766.32</v>
      </c>
      <c r="J7" s="96">
        <f>(E7*F7)</f>
        <v>18386.537399999997</v>
      </c>
      <c r="K7" s="96">
        <f>SUM(E7*G7)</f>
        <v>138766.32</v>
      </c>
      <c r="L7" s="96">
        <f>SUM(J7,K7)</f>
        <v>157152.85740000001</v>
      </c>
      <c r="M7" s="98">
        <f>SUM(J7-H7)</f>
        <v>-2.6000000034400728E-3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5156.88</v>
      </c>
      <c r="F8" s="95">
        <v>4.7699999999999996</v>
      </c>
      <c r="G8" s="95">
        <v>36</v>
      </c>
      <c r="H8" s="97">
        <v>24598.32</v>
      </c>
      <c r="I8" s="182">
        <v>185647.68</v>
      </c>
      <c r="J8" s="96">
        <f t="shared" ref="J8:J21" si="0">(E8*F8)</f>
        <v>24598.317599999998</v>
      </c>
      <c r="K8" s="96">
        <f>SUM(E8*G8)</f>
        <v>185647.68</v>
      </c>
      <c r="L8" s="96">
        <f t="shared" ref="L8:L9" si="1">SUM(J8,K8)</f>
        <v>210245.9976</v>
      </c>
      <c r="M8" s="98">
        <f t="shared" ref="M8:N9" si="2">SUM(J8-H8)</f>
        <v>-2.4000000012165401E-3</v>
      </c>
      <c r="N8" s="98">
        <f t="shared" si="2"/>
        <v>0</v>
      </c>
      <c r="O8" s="102"/>
      <c r="P8" s="102"/>
      <c r="Q8" s="103"/>
      <c r="R8" s="103"/>
      <c r="S8" s="103"/>
      <c r="T8" s="103"/>
      <c r="U8" s="104"/>
    </row>
    <row r="9" spans="1:21" x14ac:dyDescent="0.2">
      <c r="A9" s="257"/>
      <c r="B9" s="260"/>
      <c r="C9" s="264"/>
      <c r="D9" s="100" t="s">
        <v>10</v>
      </c>
      <c r="E9" s="101">
        <v>5623.8</v>
      </c>
      <c r="F9" s="95">
        <v>4.7699999999999996</v>
      </c>
      <c r="G9" s="95">
        <v>36</v>
      </c>
      <c r="H9" s="97">
        <v>26825.53</v>
      </c>
      <c r="I9" s="182">
        <v>202456.8</v>
      </c>
      <c r="J9" s="96">
        <f t="shared" si="0"/>
        <v>26825.525999999998</v>
      </c>
      <c r="K9" s="96">
        <f>SUM(E9*G9)</f>
        <v>202456.80000000002</v>
      </c>
      <c r="L9" s="96">
        <f t="shared" si="1"/>
        <v>229282.326</v>
      </c>
      <c r="M9" s="98">
        <f t="shared" si="2"/>
        <v>-4.0000000008149073E-3</v>
      </c>
      <c r="N9" s="98">
        <f t="shared" si="2"/>
        <v>2.9103830456733704E-11</v>
      </c>
      <c r="O9" s="102"/>
      <c r="P9" s="102"/>
      <c r="Q9" s="103"/>
      <c r="R9" s="103"/>
      <c r="S9" s="103"/>
      <c r="T9" s="103"/>
      <c r="U9" s="104"/>
    </row>
    <row r="10" spans="1:21" ht="24" x14ac:dyDescent="0.2">
      <c r="A10" s="257"/>
      <c r="B10" s="260"/>
      <c r="C10" s="264"/>
      <c r="D10" s="105" t="s">
        <v>52</v>
      </c>
      <c r="E10" s="106">
        <f>SUM(E7,E8,E9)</f>
        <v>14635.3</v>
      </c>
      <c r="F10" s="106"/>
      <c r="G10" s="106"/>
      <c r="H10" s="107">
        <f>SUM(H7:H9)</f>
        <v>69810.39</v>
      </c>
      <c r="I10" s="107">
        <f>SUM(I7:I9)</f>
        <v>526870.80000000005</v>
      </c>
      <c r="J10" s="106">
        <f t="shared" ref="J10:T10" si="3">SUM(J7,J8,J9)</f>
        <v>69810.380999999994</v>
      </c>
      <c r="K10" s="106">
        <f t="shared" si="3"/>
        <v>526870.80000000005</v>
      </c>
      <c r="L10" s="106">
        <f t="shared" si="3"/>
        <v>596681.18099999998</v>
      </c>
      <c r="M10" s="106">
        <f t="shared" si="3"/>
        <v>-9.0000000054715201E-3</v>
      </c>
      <c r="N10" s="106">
        <f t="shared" si="3"/>
        <v>2.9103830456733704E-11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57"/>
      <c r="B11" s="260"/>
      <c r="C11" s="264"/>
      <c r="D11" s="100" t="s">
        <v>11</v>
      </c>
      <c r="E11" s="101">
        <v>6037.32</v>
      </c>
      <c r="F11" s="95">
        <v>4.7699999999999996</v>
      </c>
      <c r="G11" s="95">
        <v>36</v>
      </c>
      <c r="H11" s="97">
        <v>28798.02</v>
      </c>
      <c r="I11" s="182">
        <v>217343.52</v>
      </c>
      <c r="J11" s="96">
        <f t="shared" si="0"/>
        <v>28798.016399999997</v>
      </c>
      <c r="K11" s="96">
        <f>(E11*G11)</f>
        <v>217343.52</v>
      </c>
      <c r="L11" s="96">
        <f>SUM(J11,K11)</f>
        <v>246141.53639999998</v>
      </c>
      <c r="M11" s="98">
        <f>SUM(J11-H11)</f>
        <v>-3.6000000036437996E-3</v>
      </c>
      <c r="N11" s="98">
        <f>SUM(K11-I11)</f>
        <v>0</v>
      </c>
      <c r="O11" s="102"/>
      <c r="P11" s="102"/>
      <c r="Q11" s="103"/>
      <c r="R11" s="103"/>
      <c r="S11" s="103"/>
      <c r="T11" s="103"/>
      <c r="U11" s="104"/>
    </row>
    <row r="12" spans="1:21" x14ac:dyDescent="0.2">
      <c r="A12" s="257"/>
      <c r="B12" s="260"/>
      <c r="C12" s="264"/>
      <c r="D12" s="100" t="s">
        <v>12</v>
      </c>
      <c r="E12" s="101">
        <v>5784.82</v>
      </c>
      <c r="F12" s="95">
        <v>4.7699999999999996</v>
      </c>
      <c r="G12" s="95">
        <v>36</v>
      </c>
      <c r="H12" s="97">
        <v>27593.59</v>
      </c>
      <c r="I12" s="182">
        <v>208253.52</v>
      </c>
      <c r="J12" s="96">
        <f t="shared" si="0"/>
        <v>27593.591399999998</v>
      </c>
      <c r="K12" s="96">
        <f>(E12*G12)</f>
        <v>208253.52</v>
      </c>
      <c r="L12" s="96">
        <f t="shared" ref="L12:L13" si="4">SUM(J12,K12)</f>
        <v>235847.11139999999</v>
      </c>
      <c r="M12" s="98">
        <f t="shared" ref="M12:M13" si="5">SUM(J12-H12)</f>
        <v>1.3999999973748345E-3</v>
      </c>
      <c r="N12" s="98">
        <f t="shared" ref="N12:N13" si="6">SUM(K12-I12)</f>
        <v>0</v>
      </c>
      <c r="O12" s="102"/>
      <c r="P12" s="102"/>
      <c r="Q12" s="232">
        <v>119645</v>
      </c>
      <c r="R12" s="154"/>
      <c r="S12" s="103"/>
      <c r="T12" s="103"/>
      <c r="U12" s="104"/>
    </row>
    <row r="13" spans="1:21" x14ac:dyDescent="0.2">
      <c r="A13" s="257"/>
      <c r="B13" s="260"/>
      <c r="C13" s="264"/>
      <c r="D13" s="100" t="s">
        <v>13</v>
      </c>
      <c r="E13" s="101">
        <v>6147.82</v>
      </c>
      <c r="F13" s="95">
        <v>4.7699999999999996</v>
      </c>
      <c r="G13" s="95">
        <v>36</v>
      </c>
      <c r="H13" s="97">
        <v>29325.1</v>
      </c>
      <c r="I13" s="182">
        <v>221321.52</v>
      </c>
      <c r="J13" s="96">
        <f t="shared" si="0"/>
        <v>29325.101399999996</v>
      </c>
      <c r="K13" s="96">
        <f>(E13*G13)</f>
        <v>221321.52</v>
      </c>
      <c r="L13" s="96">
        <f t="shared" si="4"/>
        <v>250646.62139999997</v>
      </c>
      <c r="M13" s="98">
        <f t="shared" si="5"/>
        <v>1.3999999973748345E-3</v>
      </c>
      <c r="N13" s="98">
        <f t="shared" si="6"/>
        <v>0</v>
      </c>
      <c r="O13" s="102"/>
      <c r="P13" s="102"/>
      <c r="Q13" s="231">
        <v>203913.49</v>
      </c>
      <c r="R13" s="103"/>
      <c r="S13" s="103"/>
      <c r="T13" s="103"/>
      <c r="U13" s="104"/>
    </row>
    <row r="14" spans="1:21" ht="24" x14ac:dyDescent="0.2">
      <c r="A14" s="257"/>
      <c r="B14" s="260"/>
      <c r="C14" s="264"/>
      <c r="D14" s="105" t="s">
        <v>53</v>
      </c>
      <c r="E14" s="106">
        <f>SUM(E11,E12,E13)</f>
        <v>17969.96</v>
      </c>
      <c r="F14" s="106"/>
      <c r="G14" s="106"/>
      <c r="H14" s="107">
        <f>SUM(H11:H13)</f>
        <v>85716.709999999992</v>
      </c>
      <c r="I14" s="107">
        <f>SUM(I11:I13)</f>
        <v>646918.55999999994</v>
      </c>
      <c r="J14" s="106">
        <f t="shared" ref="J14:T14" si="7">SUM(J11,J12,J13)</f>
        <v>85716.709199999998</v>
      </c>
      <c r="K14" s="106">
        <f t="shared" si="7"/>
        <v>646918.55999999994</v>
      </c>
      <c r="L14" s="106">
        <f t="shared" si="7"/>
        <v>732635.26919999998</v>
      </c>
      <c r="M14" s="106">
        <f t="shared" si="7"/>
        <v>-8.0000000889413059E-4</v>
      </c>
      <c r="N14" s="106">
        <f t="shared" si="7"/>
        <v>0</v>
      </c>
      <c r="O14" s="106">
        <f t="shared" si="7"/>
        <v>0</v>
      </c>
      <c r="P14" s="106">
        <f t="shared" si="7"/>
        <v>0</v>
      </c>
      <c r="Q14" s="106">
        <f>SUM(Q11,Q12,Q13)</f>
        <v>323558.49</v>
      </c>
      <c r="R14" s="106"/>
      <c r="S14" s="106">
        <f t="shared" si="7"/>
        <v>0</v>
      </c>
      <c r="T14" s="106">
        <f t="shared" si="7"/>
        <v>0</v>
      </c>
      <c r="U14" s="108"/>
    </row>
    <row r="15" spans="1:21" ht="12.75" customHeight="1" x14ac:dyDescent="0.2">
      <c r="A15" s="257"/>
      <c r="B15" s="261"/>
      <c r="C15" s="264"/>
      <c r="D15" s="100" t="s">
        <v>14</v>
      </c>
      <c r="E15" s="101">
        <v>5883.24</v>
      </c>
      <c r="F15" s="95">
        <v>4.7699999999999996</v>
      </c>
      <c r="G15" s="95">
        <v>36</v>
      </c>
      <c r="H15" s="97">
        <v>28063.05</v>
      </c>
      <c r="I15" s="182">
        <v>211796.64</v>
      </c>
      <c r="J15" s="96">
        <f t="shared" si="0"/>
        <v>28063.054799999998</v>
      </c>
      <c r="K15" s="96">
        <f>(E15*G15)</f>
        <v>211796.63999999998</v>
      </c>
      <c r="L15" s="96">
        <f>SUM(J15,K15)</f>
        <v>239859.6948</v>
      </c>
      <c r="M15" s="98">
        <f>SUM(J15-H15)</f>
        <v>4.7999999987951014E-3</v>
      </c>
      <c r="N15" s="98">
        <f>SUM(K15-I15)</f>
        <v>-2.9103830456733704E-11</v>
      </c>
      <c r="O15" s="102"/>
      <c r="P15" s="102"/>
      <c r="Q15" s="103"/>
      <c r="R15" s="103"/>
      <c r="S15" s="103"/>
      <c r="T15" s="103"/>
      <c r="U15" s="104"/>
    </row>
    <row r="16" spans="1:21" x14ac:dyDescent="0.2">
      <c r="A16" s="257"/>
      <c r="B16" s="261"/>
      <c r="C16" s="264"/>
      <c r="D16" s="100" t="s">
        <v>15</v>
      </c>
      <c r="E16" s="101">
        <v>6685.68</v>
      </c>
      <c r="F16" s="95">
        <v>4.7699999999999996</v>
      </c>
      <c r="G16" s="95">
        <v>36</v>
      </c>
      <c r="H16" s="97">
        <v>31890.69</v>
      </c>
      <c r="I16" s="182">
        <v>240684.48</v>
      </c>
      <c r="J16" s="96">
        <f t="shared" si="0"/>
        <v>31890.693599999999</v>
      </c>
      <c r="K16" s="96">
        <f>(E16*G16)</f>
        <v>240684.48</v>
      </c>
      <c r="L16" s="96">
        <f t="shared" ref="L16:L17" si="8">SUM(J16,K16)</f>
        <v>272575.17359999998</v>
      </c>
      <c r="M16" s="98">
        <f t="shared" ref="M16:M17" si="9">SUM(J16-H16)</f>
        <v>3.6000000000058208E-3</v>
      </c>
      <c r="N16" s="98">
        <f t="shared" ref="N16:N17" si="10">SUM(K16-I16)</f>
        <v>0</v>
      </c>
      <c r="O16" s="102"/>
      <c r="P16" s="102"/>
      <c r="Q16" s="103"/>
      <c r="R16" s="103"/>
      <c r="S16" s="103"/>
      <c r="T16" s="103"/>
      <c r="U16" s="104"/>
    </row>
    <row r="17" spans="1:21" x14ac:dyDescent="0.2">
      <c r="A17" s="257"/>
      <c r="B17" s="261"/>
      <c r="C17" s="264"/>
      <c r="D17" s="100" t="s">
        <v>16</v>
      </c>
      <c r="E17" s="101">
        <v>5584.48</v>
      </c>
      <c r="F17" s="95">
        <v>4.7699999999999996</v>
      </c>
      <c r="G17" s="95">
        <v>36</v>
      </c>
      <c r="H17" s="97">
        <v>26637.97</v>
      </c>
      <c r="I17" s="182">
        <v>201041.28</v>
      </c>
      <c r="J17" s="96">
        <f t="shared" si="0"/>
        <v>26637.969599999997</v>
      </c>
      <c r="K17" s="96">
        <f>(E17*G17)</f>
        <v>201041.27999999997</v>
      </c>
      <c r="L17" s="96">
        <f t="shared" si="8"/>
        <v>227679.24959999998</v>
      </c>
      <c r="M17" s="98">
        <f t="shared" si="9"/>
        <v>-4.0000000444706529E-4</v>
      </c>
      <c r="N17" s="98">
        <f t="shared" si="10"/>
        <v>-2.9103830456733704E-11</v>
      </c>
      <c r="O17" s="102"/>
      <c r="P17" s="102"/>
      <c r="Q17" s="103"/>
      <c r="R17" s="103"/>
      <c r="S17" s="103"/>
      <c r="T17" s="103"/>
      <c r="U17" s="104"/>
    </row>
    <row r="18" spans="1:21" ht="24" x14ac:dyDescent="0.2">
      <c r="A18" s="257"/>
      <c r="B18" s="261"/>
      <c r="C18" s="264"/>
      <c r="D18" s="105" t="s">
        <v>54</v>
      </c>
      <c r="E18" s="106">
        <f>SUM(E15,E16,E17)</f>
        <v>18153.400000000001</v>
      </c>
      <c r="F18" s="106"/>
      <c r="G18" s="106"/>
      <c r="H18" s="107">
        <f>SUM(H15:H17)</f>
        <v>86591.709999999992</v>
      </c>
      <c r="I18" s="107">
        <f>SUM(I15:I17)</f>
        <v>653522.4</v>
      </c>
      <c r="J18" s="106">
        <f t="shared" ref="J18:T18" si="11">SUM(J15,J16,J17)</f>
        <v>86591.717999999993</v>
      </c>
      <c r="K18" s="106">
        <f t="shared" si="11"/>
        <v>653522.39999999991</v>
      </c>
      <c r="L18" s="106">
        <f t="shared" si="11"/>
        <v>740114.11800000002</v>
      </c>
      <c r="M18" s="106">
        <f t="shared" si="11"/>
        <v>7.9999999943538569E-3</v>
      </c>
      <c r="N18" s="106">
        <f t="shared" si="11"/>
        <v>-5.8207660913467407E-11</v>
      </c>
      <c r="O18" s="106">
        <f t="shared" si="11"/>
        <v>0</v>
      </c>
      <c r="P18" s="106">
        <f t="shared" si="11"/>
        <v>0</v>
      </c>
      <c r="Q18" s="106">
        <f t="shared" si="11"/>
        <v>0</v>
      </c>
      <c r="R18" s="106"/>
      <c r="S18" s="106">
        <f t="shared" si="11"/>
        <v>0</v>
      </c>
      <c r="T18" s="106">
        <f t="shared" si="11"/>
        <v>0</v>
      </c>
      <c r="U18" s="108"/>
    </row>
    <row r="19" spans="1:21" x14ac:dyDescent="0.2">
      <c r="A19" s="257"/>
      <c r="B19" s="261"/>
      <c r="C19" s="264"/>
      <c r="D19" s="100" t="s">
        <v>17</v>
      </c>
      <c r="E19" s="101">
        <v>5660.42</v>
      </c>
      <c r="F19" s="95">
        <v>4.7699999999999996</v>
      </c>
      <c r="G19" s="95">
        <v>36</v>
      </c>
      <c r="H19" s="97">
        <v>27000.2</v>
      </c>
      <c r="I19" s="182">
        <v>203775.12</v>
      </c>
      <c r="J19" s="96">
        <f t="shared" si="0"/>
        <v>27000.203399999999</v>
      </c>
      <c r="K19" s="96">
        <f>(E19*G19)</f>
        <v>203775.12</v>
      </c>
      <c r="L19" s="96">
        <f>SUM(J19,K19)</f>
        <v>230775.32339999999</v>
      </c>
      <c r="M19" s="98">
        <f>SUM(J19-H19)</f>
        <v>3.3999999977822881E-3</v>
      </c>
      <c r="N19" s="98">
        <f>SUM(K19-I19)</f>
        <v>0</v>
      </c>
      <c r="O19" s="102"/>
      <c r="P19" s="102"/>
      <c r="Q19" s="103"/>
      <c r="R19" s="103"/>
      <c r="S19" s="103"/>
      <c r="T19" s="103"/>
      <c r="U19" s="104"/>
    </row>
    <row r="20" spans="1:21" x14ac:dyDescent="0.2">
      <c r="A20" s="257"/>
      <c r="B20" s="261"/>
      <c r="C20" s="264"/>
      <c r="D20" s="100" t="s">
        <v>18</v>
      </c>
      <c r="E20" s="101">
        <v>5067.18</v>
      </c>
      <c r="F20" s="95">
        <v>4.7699999999999996</v>
      </c>
      <c r="G20" s="95">
        <v>36</v>
      </c>
      <c r="H20" s="97">
        <v>24170.45</v>
      </c>
      <c r="I20" s="182">
        <v>182418.48</v>
      </c>
      <c r="J20" s="96">
        <f t="shared" si="0"/>
        <v>24170.4486</v>
      </c>
      <c r="K20" s="96">
        <f>(E20*G20)</f>
        <v>182418.48</v>
      </c>
      <c r="L20" s="96">
        <f t="shared" ref="L20:L21" si="12">SUM(J20,K20)</f>
        <v>206588.92860000001</v>
      </c>
      <c r="M20" s="98">
        <f t="shared" ref="M20:M21" si="13">SUM(J20-H20)</f>
        <v>-1.4000000010128133E-3</v>
      </c>
      <c r="N20" s="98">
        <f t="shared" ref="N20:N21" si="14">SUM(K20-I20)</f>
        <v>0</v>
      </c>
      <c r="O20" s="102"/>
      <c r="P20" s="102"/>
      <c r="Q20" s="103"/>
      <c r="R20" s="103"/>
      <c r="S20" s="103"/>
      <c r="T20" s="103"/>
      <c r="U20" s="104"/>
    </row>
    <row r="21" spans="1:21" x14ac:dyDescent="0.2">
      <c r="A21" s="258"/>
      <c r="B21" s="262"/>
      <c r="C21" s="265"/>
      <c r="D21" s="100" t="s">
        <v>19</v>
      </c>
      <c r="E21" s="101">
        <v>4623.8999999999996</v>
      </c>
      <c r="F21" s="95">
        <v>4.7699999999999996</v>
      </c>
      <c r="G21" s="95">
        <v>36</v>
      </c>
      <c r="H21" s="97">
        <v>22056</v>
      </c>
      <c r="I21" s="182">
        <v>166460.4</v>
      </c>
      <c r="J21" s="96">
        <f t="shared" si="0"/>
        <v>22056.002999999997</v>
      </c>
      <c r="K21" s="96">
        <f>(E21*G21)</f>
        <v>166460.4</v>
      </c>
      <c r="L21" s="96">
        <f t="shared" si="12"/>
        <v>188516.40299999999</v>
      </c>
      <c r="M21" s="98">
        <f t="shared" si="13"/>
        <v>2.9999999969732016E-3</v>
      </c>
      <c r="N21" s="98">
        <f t="shared" si="14"/>
        <v>0</v>
      </c>
      <c r="O21" s="102"/>
      <c r="P21" s="102"/>
      <c r="Q21" s="103"/>
      <c r="R21" s="103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15351.5</v>
      </c>
      <c r="F22" s="106"/>
      <c r="G22" s="106"/>
      <c r="H22" s="107">
        <f>SUM(H19:H21)</f>
        <v>73226.649999999994</v>
      </c>
      <c r="I22" s="107">
        <f>SUM(I19:I21)</f>
        <v>552654</v>
      </c>
      <c r="J22" s="106">
        <f t="shared" ref="J22:T22" si="15">SUM(J19,J20,J21)</f>
        <v>73226.654999999999</v>
      </c>
      <c r="K22" s="106">
        <f t="shared" si="15"/>
        <v>552654</v>
      </c>
      <c r="L22" s="106">
        <f t="shared" si="15"/>
        <v>625880.65500000003</v>
      </c>
      <c r="M22" s="106">
        <f t="shared" si="15"/>
        <v>4.9999999937426765E-3</v>
      </c>
      <c r="N22" s="106">
        <f t="shared" si="15"/>
        <v>0</v>
      </c>
      <c r="O22" s="106">
        <f t="shared" si="15"/>
        <v>0</v>
      </c>
      <c r="P22" s="106">
        <f t="shared" si="15"/>
        <v>0</v>
      </c>
      <c r="Q22" s="106">
        <f t="shared" si="15"/>
        <v>0</v>
      </c>
      <c r="R22" s="106"/>
      <c r="S22" s="106">
        <f t="shared" si="15"/>
        <v>0</v>
      </c>
      <c r="T22" s="106">
        <f t="shared" si="15"/>
        <v>0</v>
      </c>
      <c r="U22" s="108"/>
    </row>
    <row r="23" spans="1:21" s="117" customFormat="1" ht="24" x14ac:dyDescent="0.2">
      <c r="A23" s="134"/>
      <c r="B23" s="134"/>
      <c r="C23" s="135"/>
      <c r="D23" s="136" t="s">
        <v>58</v>
      </c>
      <c r="E23" s="137">
        <f>SUM(E10+E14+E18+E22)</f>
        <v>66110.16</v>
      </c>
      <c r="F23" s="137"/>
      <c r="G23" s="137"/>
      <c r="H23" s="138">
        <f>SUM(H22,H18,H14,H10)</f>
        <v>315345.45999999996</v>
      </c>
      <c r="I23" s="138">
        <f>SUM(I22,I18,I14,I10)</f>
        <v>2379965.7599999998</v>
      </c>
      <c r="J23" s="137">
        <f t="shared" ref="J23:T23" si="16">SUM(J10+J14+J18+J22)</f>
        <v>315345.4632</v>
      </c>
      <c r="K23" s="137">
        <f t="shared" si="16"/>
        <v>2379965.7599999998</v>
      </c>
      <c r="L23" s="137">
        <f t="shared" si="16"/>
        <v>2695311.2231999999</v>
      </c>
      <c r="M23" s="137">
        <f t="shared" si="16"/>
        <v>3.1999999737308826E-3</v>
      </c>
      <c r="N23" s="137">
        <f t="shared" si="16"/>
        <v>-2.9103830456733704E-11</v>
      </c>
      <c r="O23" s="137">
        <f t="shared" si="16"/>
        <v>0</v>
      </c>
      <c r="P23" s="137">
        <f t="shared" si="16"/>
        <v>0</v>
      </c>
      <c r="Q23" s="137">
        <f t="shared" si="16"/>
        <v>323558.49</v>
      </c>
      <c r="R23" s="137"/>
      <c r="S23" s="137">
        <f t="shared" si="16"/>
        <v>0</v>
      </c>
      <c r="T23" s="137">
        <f t="shared" si="16"/>
        <v>0</v>
      </c>
      <c r="U23" s="139"/>
    </row>
    <row r="24" spans="1:21" s="117" customFormat="1" ht="36" x14ac:dyDescent="0.2">
      <c r="A24" s="111"/>
      <c r="B24" s="111"/>
      <c r="C24" s="112"/>
      <c r="D24" s="113" t="s">
        <v>59</v>
      </c>
      <c r="E24" s="114">
        <f>E23+'2015'!E24</f>
        <v>399739.56999999995</v>
      </c>
      <c r="F24" s="114"/>
      <c r="G24" s="114"/>
      <c r="H24" s="114">
        <f>H23+'2015'!H24</f>
        <v>1906757.72</v>
      </c>
      <c r="I24" s="114">
        <f>I23+'2015'!I24</f>
        <v>6586873.9500000002</v>
      </c>
      <c r="J24" s="114">
        <f>J23+'2015'!J24</f>
        <v>1906757.7489</v>
      </c>
      <c r="K24" s="114">
        <f>K23+'2015'!K24</f>
        <v>6586873.9500000002</v>
      </c>
      <c r="L24" s="114">
        <f>L23+'2015'!L24</f>
        <v>8493631.6988999993</v>
      </c>
      <c r="M24" s="114">
        <f>M23+'2015'!M24</f>
        <v>2.8899999862915138E-2</v>
      </c>
      <c r="N24" s="114">
        <f>N23+'2015'!N24</f>
        <v>-3.2741809263825417E-11</v>
      </c>
      <c r="O24" s="114">
        <f>O23+'2015'!O24</f>
        <v>0</v>
      </c>
      <c r="P24" s="114">
        <f>P23+'2015'!P24</f>
        <v>0</v>
      </c>
      <c r="Q24" s="114">
        <f>Q23+'2015'!Q24</f>
        <v>2823558.49</v>
      </c>
      <c r="R24" s="114">
        <f>SUM(I24-Q24)</f>
        <v>3763315.46</v>
      </c>
      <c r="S24" s="114">
        <f>S23+'2015'!S24</f>
        <v>0</v>
      </c>
      <c r="T24" s="114">
        <f>T23+'2015'!T24</f>
        <v>0</v>
      </c>
      <c r="U24" s="116"/>
    </row>
    <row r="25" spans="1:21" ht="12.75" customHeight="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550.1</v>
      </c>
      <c r="F25" s="95">
        <v>4.7699999999999996</v>
      </c>
      <c r="G25" s="95">
        <v>36</v>
      </c>
      <c r="H25" s="97">
        <v>2623.98</v>
      </c>
      <c r="I25" s="182">
        <v>19803.599999999999</v>
      </c>
      <c r="J25" s="102">
        <f>(E25*F25)</f>
        <v>2623.9769999999999</v>
      </c>
      <c r="K25" s="102">
        <f>(E25*G25)</f>
        <v>19803.600000000002</v>
      </c>
      <c r="L25" s="96">
        <f>SUM(J25,K25)</f>
        <v>22427.577000000001</v>
      </c>
      <c r="M25" s="98">
        <f>SUM(J25-H25)</f>
        <v>-3.0000000001564331E-3</v>
      </c>
      <c r="N25" s="98">
        <f>SUM(K25-I25)</f>
        <v>3.637978807091713E-12</v>
      </c>
      <c r="O25" s="102"/>
      <c r="P25" s="102"/>
      <c r="Q25" s="103"/>
      <c r="R25" s="103"/>
      <c r="S25" s="103"/>
      <c r="T25" s="103"/>
      <c r="U25" s="104"/>
    </row>
    <row r="26" spans="1:21" x14ac:dyDescent="0.2">
      <c r="A26" s="257"/>
      <c r="B26" s="260"/>
      <c r="C26" s="268"/>
      <c r="D26" s="118" t="s">
        <v>9</v>
      </c>
      <c r="E26" s="120">
        <v>687.06</v>
      </c>
      <c r="F26" s="95">
        <v>4.7699999999999996</v>
      </c>
      <c r="G26" s="95">
        <v>36</v>
      </c>
      <c r="H26" s="97">
        <v>3277.28</v>
      </c>
      <c r="I26" s="182">
        <v>24734.16</v>
      </c>
      <c r="J26" s="102">
        <f>(E26*F26)</f>
        <v>3277.2761999999993</v>
      </c>
      <c r="K26" s="102">
        <f t="shared" ref="K26:K27" si="17">(E26*G26)</f>
        <v>24734.159999999996</v>
      </c>
      <c r="L26" s="96">
        <f t="shared" ref="L26:L27" si="18">SUM(J26,K26)</f>
        <v>28011.436199999996</v>
      </c>
      <c r="M26" s="98">
        <f t="shared" ref="M26:M27" si="19">SUM(J26-H26)</f>
        <v>-3.8000000008651114E-3</v>
      </c>
      <c r="N26" s="98">
        <f t="shared" ref="N26:N27" si="20">SUM(K26-I26)</f>
        <v>-3.637978807091713E-12</v>
      </c>
      <c r="O26" s="102"/>
      <c r="P26" s="102"/>
      <c r="Q26" s="231">
        <v>34920</v>
      </c>
      <c r="R26" s="103"/>
      <c r="S26" s="103"/>
      <c r="T26" s="103"/>
      <c r="U26" s="104"/>
    </row>
    <row r="27" spans="1:21" x14ac:dyDescent="0.2">
      <c r="A27" s="257"/>
      <c r="B27" s="260"/>
      <c r="C27" s="268"/>
      <c r="D27" s="118" t="s">
        <v>10</v>
      </c>
      <c r="E27" s="120">
        <v>783.66</v>
      </c>
      <c r="F27" s="95">
        <v>4.7699999999999996</v>
      </c>
      <c r="G27" s="95">
        <v>36</v>
      </c>
      <c r="H27" s="97">
        <v>3738.06</v>
      </c>
      <c r="I27" s="182">
        <v>28211.759999999998</v>
      </c>
      <c r="J27" s="102">
        <f>(E27*F27)</f>
        <v>3738.0581999999995</v>
      </c>
      <c r="K27" s="102">
        <f t="shared" si="17"/>
        <v>28211.759999999998</v>
      </c>
      <c r="L27" s="96">
        <f t="shared" si="18"/>
        <v>31949.818199999998</v>
      </c>
      <c r="M27" s="98">
        <f t="shared" si="19"/>
        <v>-1.8000000004576577E-3</v>
      </c>
      <c r="N27" s="98">
        <f t="shared" si="20"/>
        <v>0</v>
      </c>
      <c r="O27" s="102"/>
      <c r="P27" s="102"/>
      <c r="Q27" s="103"/>
      <c r="R27" s="103"/>
      <c r="S27" s="103"/>
      <c r="T27" s="103"/>
      <c r="U27" s="104"/>
    </row>
    <row r="28" spans="1:21" ht="24" x14ac:dyDescent="0.2">
      <c r="A28" s="257"/>
      <c r="B28" s="260"/>
      <c r="C28" s="268"/>
      <c r="D28" s="105" t="s">
        <v>52</v>
      </c>
      <c r="E28" s="106">
        <f>SUM(E25,E26,E27)</f>
        <v>2020.8199999999997</v>
      </c>
      <c r="F28" s="106"/>
      <c r="G28" s="106"/>
      <c r="H28" s="107">
        <f>SUM(H25:H27)</f>
        <v>9639.32</v>
      </c>
      <c r="I28" s="107">
        <f>SUM(I25:I27)</f>
        <v>72749.51999999999</v>
      </c>
      <c r="J28" s="106">
        <f t="shared" ref="J28:T28" si="21">SUM(J25,J26,J27)</f>
        <v>9639.3113999999987</v>
      </c>
      <c r="K28" s="106">
        <f t="shared" si="21"/>
        <v>72749.51999999999</v>
      </c>
      <c r="L28" s="106">
        <f t="shared" si="21"/>
        <v>82388.831399999995</v>
      </c>
      <c r="M28" s="106">
        <f t="shared" si="21"/>
        <v>-8.6000000014792022E-3</v>
      </c>
      <c r="N28" s="106">
        <f t="shared" si="21"/>
        <v>0</v>
      </c>
      <c r="O28" s="106">
        <f t="shared" si="21"/>
        <v>0</v>
      </c>
      <c r="P28" s="106">
        <f t="shared" si="21"/>
        <v>0</v>
      </c>
      <c r="Q28" s="106">
        <f t="shared" si="21"/>
        <v>34920</v>
      </c>
      <c r="R28" s="106"/>
      <c r="S28" s="106">
        <f t="shared" si="21"/>
        <v>0</v>
      </c>
      <c r="T28" s="106">
        <f t="shared" si="21"/>
        <v>0</v>
      </c>
      <c r="U28" s="108"/>
    </row>
    <row r="29" spans="1:21" x14ac:dyDescent="0.2">
      <c r="A29" s="257"/>
      <c r="B29" s="260"/>
      <c r="C29" s="268"/>
      <c r="D29" s="118" t="s">
        <v>11</v>
      </c>
      <c r="E29" s="119">
        <v>775.94</v>
      </c>
      <c r="F29" s="95">
        <v>4.7699999999999996</v>
      </c>
      <c r="G29" s="95">
        <v>36</v>
      </c>
      <c r="H29" s="97">
        <v>3701.23</v>
      </c>
      <c r="I29" s="182">
        <v>27933.84</v>
      </c>
      <c r="J29" s="102">
        <f>(E29*F29)</f>
        <v>3701.2338</v>
      </c>
      <c r="K29" s="102">
        <f>(E29*G29)</f>
        <v>27933.840000000004</v>
      </c>
      <c r="L29" s="96">
        <f>SUM(J29,K29)</f>
        <v>31635.073800000006</v>
      </c>
      <c r="M29" s="98">
        <f>SUM(J29-H29)</f>
        <v>3.7999999999556167E-3</v>
      </c>
      <c r="N29" s="98">
        <f>SUM(K29-I29)</f>
        <v>3.637978807091713E-12</v>
      </c>
      <c r="O29" s="102"/>
      <c r="P29" s="102"/>
      <c r="Q29" s="103"/>
      <c r="R29" s="103"/>
      <c r="S29" s="103"/>
      <c r="T29" s="103"/>
      <c r="U29" s="104"/>
    </row>
    <row r="30" spans="1:21" x14ac:dyDescent="0.2">
      <c r="A30" s="257"/>
      <c r="B30" s="260"/>
      <c r="C30" s="268"/>
      <c r="D30" s="118" t="s">
        <v>12</v>
      </c>
      <c r="E30" s="119">
        <v>749.92</v>
      </c>
      <c r="F30" s="95">
        <v>4.7699999999999996</v>
      </c>
      <c r="G30" s="95">
        <v>36</v>
      </c>
      <c r="H30" s="97">
        <v>3577.12</v>
      </c>
      <c r="I30" s="182">
        <v>26997.119999999999</v>
      </c>
      <c r="J30" s="102">
        <f>(E30*F30)</f>
        <v>3577.1183999999994</v>
      </c>
      <c r="K30" s="102">
        <f t="shared" ref="K30:K31" si="22">(E30*G30)</f>
        <v>26997.119999999999</v>
      </c>
      <c r="L30" s="96">
        <f t="shared" ref="L30:L31" si="23">SUM(J30,K30)</f>
        <v>30574.238399999998</v>
      </c>
      <c r="M30" s="98">
        <f t="shared" ref="M30:M31" si="24">SUM(J30-H30)</f>
        <v>-1.6000000005078618E-3</v>
      </c>
      <c r="N30" s="98">
        <f t="shared" ref="N30:N31" si="25">SUM(K30-I30)</f>
        <v>0</v>
      </c>
      <c r="O30" s="102"/>
      <c r="P30" s="102"/>
      <c r="Q30" s="103"/>
      <c r="R30" s="103"/>
      <c r="S30" s="103"/>
      <c r="T30" s="103"/>
      <c r="U30" s="104"/>
    </row>
    <row r="31" spans="1:21" x14ac:dyDescent="0.2">
      <c r="A31" s="257"/>
      <c r="B31" s="260"/>
      <c r="C31" s="268"/>
      <c r="D31" s="118" t="s">
        <v>13</v>
      </c>
      <c r="E31" s="119">
        <v>725.12</v>
      </c>
      <c r="F31" s="95">
        <v>4.7699999999999996</v>
      </c>
      <c r="G31" s="95">
        <v>36</v>
      </c>
      <c r="H31" s="97">
        <v>3458.82</v>
      </c>
      <c r="I31" s="182">
        <v>26104.32</v>
      </c>
      <c r="J31" s="102">
        <f>(E31*F31)</f>
        <v>3458.8223999999996</v>
      </c>
      <c r="K31" s="102">
        <f t="shared" si="22"/>
        <v>26104.32</v>
      </c>
      <c r="L31" s="96">
        <f t="shared" si="23"/>
        <v>29563.142400000001</v>
      </c>
      <c r="M31" s="98">
        <f t="shared" si="24"/>
        <v>2.3999999993975507E-3</v>
      </c>
      <c r="N31" s="98">
        <f t="shared" si="25"/>
        <v>0</v>
      </c>
      <c r="O31" s="102"/>
      <c r="P31" s="102"/>
      <c r="Q31" s="103"/>
      <c r="R31" s="103"/>
      <c r="S31" s="103"/>
      <c r="T31" s="103"/>
      <c r="U31" s="104"/>
    </row>
    <row r="32" spans="1:21" ht="24" x14ac:dyDescent="0.2">
      <c r="A32" s="257"/>
      <c r="B32" s="260"/>
      <c r="C32" s="268"/>
      <c r="D32" s="105" t="s">
        <v>53</v>
      </c>
      <c r="E32" s="106">
        <f>SUM(E29,E30,E31)</f>
        <v>2250.98</v>
      </c>
      <c r="F32" s="106"/>
      <c r="G32" s="106"/>
      <c r="H32" s="107">
        <f>SUM(H29:H31)</f>
        <v>10737.17</v>
      </c>
      <c r="I32" s="107">
        <f>SUM(I29:I31)</f>
        <v>81035.28</v>
      </c>
      <c r="J32" s="106">
        <f t="shared" ref="J32:T32" si="26">SUM(J29,J30,J31)</f>
        <v>10737.174599999998</v>
      </c>
      <c r="K32" s="106">
        <f t="shared" si="26"/>
        <v>81035.28</v>
      </c>
      <c r="L32" s="106">
        <f t="shared" si="26"/>
        <v>91772.454599999997</v>
      </c>
      <c r="M32" s="106">
        <f t="shared" si="26"/>
        <v>4.5999999988453055E-3</v>
      </c>
      <c r="N32" s="106">
        <f t="shared" si="26"/>
        <v>3.637978807091713E-12</v>
      </c>
      <c r="O32" s="106">
        <f t="shared" si="26"/>
        <v>0</v>
      </c>
      <c r="P32" s="106">
        <f t="shared" si="26"/>
        <v>0</v>
      </c>
      <c r="Q32" s="106">
        <f t="shared" si="26"/>
        <v>0</v>
      </c>
      <c r="R32" s="106"/>
      <c r="S32" s="106">
        <f t="shared" si="26"/>
        <v>0</v>
      </c>
      <c r="T32" s="106">
        <f t="shared" si="26"/>
        <v>0</v>
      </c>
      <c r="U32" s="108"/>
    </row>
    <row r="33" spans="1:21" x14ac:dyDescent="0.2">
      <c r="A33" s="257"/>
      <c r="B33" s="260"/>
      <c r="C33" s="268"/>
      <c r="D33" s="118" t="s">
        <v>14</v>
      </c>
      <c r="E33" s="119">
        <v>784.38</v>
      </c>
      <c r="F33" s="95">
        <v>4.7699999999999996</v>
      </c>
      <c r="G33" s="95">
        <v>36</v>
      </c>
      <c r="H33" s="97">
        <v>3741.49</v>
      </c>
      <c r="I33" s="182">
        <v>28237.68</v>
      </c>
      <c r="J33" s="102">
        <f>(E33*F33)</f>
        <v>3741.4925999999996</v>
      </c>
      <c r="K33" s="102">
        <f>(E33*G33)</f>
        <v>28237.68</v>
      </c>
      <c r="L33" s="96">
        <f>SUM(J33,K33)</f>
        <v>31979.172599999998</v>
      </c>
      <c r="M33" s="98">
        <f>SUM(J33-H33)</f>
        <v>2.599999999802094E-3</v>
      </c>
      <c r="N33" s="98">
        <f>SUM(K33-I33)</f>
        <v>0</v>
      </c>
      <c r="O33" s="102"/>
      <c r="P33" s="102"/>
      <c r="Q33" s="103"/>
      <c r="R33" s="103"/>
      <c r="S33" s="103"/>
      <c r="T33" s="103"/>
      <c r="U33" s="104"/>
    </row>
    <row r="34" spans="1:21" x14ac:dyDescent="0.2">
      <c r="A34" s="257"/>
      <c r="B34" s="260"/>
      <c r="C34" s="268"/>
      <c r="D34" s="118" t="s">
        <v>15</v>
      </c>
      <c r="E34" s="119">
        <v>878</v>
      </c>
      <c r="F34" s="95">
        <v>4.7699999999999996</v>
      </c>
      <c r="G34" s="95">
        <v>36</v>
      </c>
      <c r="H34" s="97">
        <v>4188.0600000000004</v>
      </c>
      <c r="I34" s="182">
        <v>31608</v>
      </c>
      <c r="J34" s="102">
        <f>(E34*F34)</f>
        <v>4188.0599999999995</v>
      </c>
      <c r="K34" s="102">
        <f t="shared" ref="K34:K35" si="27">(E34*G34)</f>
        <v>31608</v>
      </c>
      <c r="L34" s="96">
        <f t="shared" ref="L34:L35" si="28">SUM(J34,K34)</f>
        <v>35796.06</v>
      </c>
      <c r="M34" s="98">
        <f t="shared" ref="M34:M35" si="29">SUM(J34-H34)</f>
        <v>-9.0949470177292824E-13</v>
      </c>
      <c r="N34" s="98">
        <f t="shared" ref="N34:N35" si="30">SUM(K34-I34)</f>
        <v>0</v>
      </c>
      <c r="O34" s="102"/>
      <c r="P34" s="102"/>
      <c r="Q34" s="231">
        <v>221400</v>
      </c>
      <c r="R34" s="103"/>
      <c r="S34" s="103"/>
      <c r="T34" s="103"/>
      <c r="U34" s="104"/>
    </row>
    <row r="35" spans="1:21" x14ac:dyDescent="0.2">
      <c r="A35" s="257"/>
      <c r="B35" s="260"/>
      <c r="C35" s="268"/>
      <c r="D35" s="118" t="s">
        <v>16</v>
      </c>
      <c r="E35" s="120">
        <v>792.64</v>
      </c>
      <c r="F35" s="95">
        <v>4.7699999999999996</v>
      </c>
      <c r="G35" s="95">
        <v>36</v>
      </c>
      <c r="H35" s="97">
        <v>3780.89</v>
      </c>
      <c r="I35" s="182">
        <v>28535.040000000001</v>
      </c>
      <c r="J35" s="102">
        <f>(E35*F35)</f>
        <v>3780.8927999999996</v>
      </c>
      <c r="K35" s="102">
        <f t="shared" si="27"/>
        <v>28535.040000000001</v>
      </c>
      <c r="L35" s="96">
        <f t="shared" si="28"/>
        <v>32315.932800000002</v>
      </c>
      <c r="M35" s="98">
        <f t="shared" si="29"/>
        <v>2.7999999997518898E-3</v>
      </c>
      <c r="N35" s="98">
        <f t="shared" si="30"/>
        <v>0</v>
      </c>
      <c r="O35" s="102"/>
      <c r="P35" s="102"/>
      <c r="Q35" s="103"/>
      <c r="R35" s="103"/>
      <c r="S35" s="103"/>
      <c r="T35" s="103"/>
      <c r="U35" s="104"/>
    </row>
    <row r="36" spans="1:21" ht="24" x14ac:dyDescent="0.2">
      <c r="A36" s="257"/>
      <c r="B36" s="260"/>
      <c r="C36" s="268"/>
      <c r="D36" s="105" t="s">
        <v>54</v>
      </c>
      <c r="E36" s="106">
        <f>SUM(E33,E34,E35)</f>
        <v>2455.02</v>
      </c>
      <c r="F36" s="106"/>
      <c r="G36" s="106"/>
      <c r="H36" s="107">
        <f>SUM(H33:H35)</f>
        <v>11710.44</v>
      </c>
      <c r="I36" s="107">
        <f>SUM(I33:I35)</f>
        <v>88380.72</v>
      </c>
      <c r="J36" s="106">
        <f t="shared" ref="J36:T36" si="31">SUM(J33,J34,J35)</f>
        <v>11710.445399999999</v>
      </c>
      <c r="K36" s="106">
        <f t="shared" si="31"/>
        <v>88380.72</v>
      </c>
      <c r="L36" s="106">
        <f t="shared" si="31"/>
        <v>100091.1654</v>
      </c>
      <c r="M36" s="106">
        <f t="shared" si="31"/>
        <v>5.3999999986444891E-3</v>
      </c>
      <c r="N36" s="106">
        <f t="shared" si="31"/>
        <v>0</v>
      </c>
      <c r="O36" s="106">
        <f t="shared" si="31"/>
        <v>0</v>
      </c>
      <c r="P36" s="106">
        <f t="shared" si="31"/>
        <v>0</v>
      </c>
      <c r="Q36" s="106">
        <f t="shared" si="31"/>
        <v>221400</v>
      </c>
      <c r="R36" s="106"/>
      <c r="S36" s="106">
        <f t="shared" si="31"/>
        <v>0</v>
      </c>
      <c r="T36" s="106">
        <f t="shared" si="31"/>
        <v>0</v>
      </c>
      <c r="U36" s="108"/>
    </row>
    <row r="37" spans="1:21" x14ac:dyDescent="0.2">
      <c r="A37" s="257"/>
      <c r="B37" s="260"/>
      <c r="C37" s="268"/>
      <c r="D37" s="118" t="s">
        <v>17</v>
      </c>
      <c r="E37" s="119">
        <v>754.08</v>
      </c>
      <c r="F37" s="95">
        <v>4.7699999999999996</v>
      </c>
      <c r="G37" s="95">
        <v>36</v>
      </c>
      <c r="H37" s="97">
        <v>3596.96</v>
      </c>
      <c r="I37" s="182">
        <v>27146.880000000001</v>
      </c>
      <c r="J37" s="102">
        <f>(E37*F37)</f>
        <v>3596.9616000000001</v>
      </c>
      <c r="K37" s="102">
        <f>(E37*G37)</f>
        <v>27146.880000000001</v>
      </c>
      <c r="L37" s="96">
        <f>SUM(J37,K37)</f>
        <v>30743.8416</v>
      </c>
      <c r="M37" s="98">
        <f>SUM(J37-H37)</f>
        <v>1.6000000000531145E-3</v>
      </c>
      <c r="N37" s="98">
        <f>SUM(K37-I37)</f>
        <v>0</v>
      </c>
      <c r="O37" s="102"/>
      <c r="P37" s="102"/>
      <c r="Q37" s="103"/>
      <c r="R37" s="103"/>
      <c r="S37" s="103"/>
      <c r="T37" s="103"/>
      <c r="U37" s="104"/>
    </row>
    <row r="38" spans="1:21" x14ac:dyDescent="0.2">
      <c r="A38" s="257"/>
      <c r="B38" s="260"/>
      <c r="C38" s="268"/>
      <c r="D38" s="118" t="s">
        <v>18</v>
      </c>
      <c r="E38" s="119">
        <v>822.5</v>
      </c>
      <c r="F38" s="95">
        <v>4.7699999999999996</v>
      </c>
      <c r="G38" s="95">
        <v>36</v>
      </c>
      <c r="H38" s="97">
        <v>3923.33</v>
      </c>
      <c r="I38" s="182">
        <v>29610</v>
      </c>
      <c r="J38" s="102">
        <f>(E38*F38)</f>
        <v>3923.3249999999998</v>
      </c>
      <c r="K38" s="102">
        <f t="shared" ref="K38:K39" si="32">(E38*G38)</f>
        <v>29610</v>
      </c>
      <c r="L38" s="96">
        <f t="shared" ref="L38:L39" si="33">SUM(J38,K38)</f>
        <v>33533.324999999997</v>
      </c>
      <c r="M38" s="98">
        <f t="shared" ref="M38:M39" si="34">SUM(J38-H38)</f>
        <v>-5.0000000001091394E-3</v>
      </c>
      <c r="N38" s="98">
        <f t="shared" ref="N38:N39" si="35">SUM(K38-I38)</f>
        <v>0</v>
      </c>
      <c r="O38" s="102"/>
      <c r="P38" s="102"/>
      <c r="Q38" s="103"/>
      <c r="R38" s="103"/>
      <c r="S38" s="103"/>
      <c r="T38" s="103"/>
      <c r="U38" s="104"/>
    </row>
    <row r="39" spans="1:21" x14ac:dyDescent="0.2">
      <c r="A39" s="258"/>
      <c r="B39" s="266"/>
      <c r="C39" s="269"/>
      <c r="D39" s="118" t="s">
        <v>19</v>
      </c>
      <c r="E39" s="120">
        <v>667.36</v>
      </c>
      <c r="F39" s="95">
        <v>4.7699999999999996</v>
      </c>
      <c r="G39" s="95">
        <v>36</v>
      </c>
      <c r="H39" s="97">
        <v>3183.31</v>
      </c>
      <c r="I39" s="182">
        <v>24024.959999999999</v>
      </c>
      <c r="J39" s="102">
        <f>(E39*F39)</f>
        <v>3183.3071999999997</v>
      </c>
      <c r="K39" s="102">
        <f t="shared" si="32"/>
        <v>24024.959999999999</v>
      </c>
      <c r="L39" s="96">
        <f t="shared" si="33"/>
        <v>27208.267199999998</v>
      </c>
      <c r="M39" s="98">
        <f t="shared" si="34"/>
        <v>-2.8000000002066372E-3</v>
      </c>
      <c r="N39" s="98">
        <f t="shared" si="35"/>
        <v>0</v>
      </c>
      <c r="O39" s="102"/>
      <c r="P39" s="102"/>
      <c r="Q39" s="103"/>
      <c r="R39" s="103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2243.94</v>
      </c>
      <c r="F40" s="106"/>
      <c r="G40" s="106"/>
      <c r="H40" s="107">
        <f>SUM(H37:H39)</f>
        <v>10703.6</v>
      </c>
      <c r="I40" s="107">
        <f>SUM(I37:I39)</f>
        <v>80781.84</v>
      </c>
      <c r="J40" s="106">
        <f t="shared" ref="J40:T40" si="36">SUM(J37,J38,J39)</f>
        <v>10703.593799999999</v>
      </c>
      <c r="K40" s="106">
        <f t="shared" si="36"/>
        <v>80781.84</v>
      </c>
      <c r="L40" s="106">
        <f t="shared" si="36"/>
        <v>91485.433799999999</v>
      </c>
      <c r="M40" s="106">
        <f t="shared" si="36"/>
        <v>-6.2000000002626621E-3</v>
      </c>
      <c r="N40" s="106">
        <f t="shared" si="36"/>
        <v>0</v>
      </c>
      <c r="O40" s="106">
        <f t="shared" si="36"/>
        <v>0</v>
      </c>
      <c r="P40" s="106">
        <f t="shared" si="36"/>
        <v>0</v>
      </c>
      <c r="Q40" s="106">
        <f t="shared" si="36"/>
        <v>0</v>
      </c>
      <c r="R40" s="106"/>
      <c r="S40" s="106">
        <f t="shared" si="36"/>
        <v>0</v>
      </c>
      <c r="T40" s="106">
        <f t="shared" si="36"/>
        <v>0</v>
      </c>
      <c r="U40" s="108"/>
    </row>
    <row r="41" spans="1:21" s="117" customFormat="1" ht="24" x14ac:dyDescent="0.2">
      <c r="A41" s="134"/>
      <c r="B41" s="134"/>
      <c r="C41" s="135"/>
      <c r="D41" s="136" t="s">
        <v>58</v>
      </c>
      <c r="E41" s="137">
        <f>SUM(E28+E32+E36+E40)</f>
        <v>8970.76</v>
      </c>
      <c r="F41" s="137"/>
      <c r="G41" s="137"/>
      <c r="H41" s="138">
        <f>SUM(H28,H32,H36,H40)</f>
        <v>42790.53</v>
      </c>
      <c r="I41" s="138">
        <f>SUM(I28,I32,I36,I40)</f>
        <v>322947.36</v>
      </c>
      <c r="J41" s="137">
        <f t="shared" ref="J41:T41" si="37">SUM(J28+J32+J36+J40)</f>
        <v>42790.525199999989</v>
      </c>
      <c r="K41" s="137">
        <f t="shared" si="37"/>
        <v>322947.36</v>
      </c>
      <c r="L41" s="137">
        <f t="shared" si="37"/>
        <v>365737.88520000002</v>
      </c>
      <c r="M41" s="137">
        <f t="shared" si="37"/>
        <v>-4.8000000042520696E-3</v>
      </c>
      <c r="N41" s="137">
        <f t="shared" si="37"/>
        <v>3.637978807091713E-12</v>
      </c>
      <c r="O41" s="137">
        <f t="shared" si="37"/>
        <v>0</v>
      </c>
      <c r="P41" s="137">
        <f t="shared" si="37"/>
        <v>0</v>
      </c>
      <c r="Q41" s="137">
        <f t="shared" si="37"/>
        <v>256320</v>
      </c>
      <c r="R41" s="137"/>
      <c r="S41" s="137">
        <f t="shared" si="37"/>
        <v>0</v>
      </c>
      <c r="T41" s="137">
        <f t="shared" si="37"/>
        <v>0</v>
      </c>
      <c r="U41" s="139"/>
    </row>
    <row r="42" spans="1:21" s="117" customFormat="1" ht="36" x14ac:dyDescent="0.2">
      <c r="A42" s="111"/>
      <c r="B42" s="111"/>
      <c r="C42" s="112"/>
      <c r="D42" s="113" t="s">
        <v>59</v>
      </c>
      <c r="E42" s="114">
        <f>E41+'2015'!E42</f>
        <v>66104.639999999999</v>
      </c>
      <c r="F42" s="114"/>
      <c r="G42" s="114"/>
      <c r="H42" s="114">
        <f>H41+'2015'!H42</f>
        <v>315319.13</v>
      </c>
      <c r="I42" s="114">
        <f>I41+'2015'!I42</f>
        <v>1182160.06</v>
      </c>
      <c r="J42" s="114">
        <f>J41+'2015'!J42</f>
        <v>315319.1327999999</v>
      </c>
      <c r="K42" s="114">
        <f>K41+'2015'!K42</f>
        <v>1182160.06</v>
      </c>
      <c r="L42" s="114">
        <f>L41+'2015'!L42</f>
        <v>1497479.1927999998</v>
      </c>
      <c r="M42" s="114">
        <f>M41+'2015'!M42</f>
        <v>2.7999999729217961E-3</v>
      </c>
      <c r="N42" s="114">
        <f>N41+'2015'!N42</f>
        <v>2.1827872842550278E-11</v>
      </c>
      <c r="O42" s="114">
        <f>O41+'2015'!O42</f>
        <v>0</v>
      </c>
      <c r="P42" s="114">
        <f>P41+'2015'!P42</f>
        <v>0</v>
      </c>
      <c r="Q42" s="114">
        <f>Q41+'2015'!Q42</f>
        <v>256320</v>
      </c>
      <c r="R42" s="114">
        <f>SUM(I42-Q42)</f>
        <v>925840.06</v>
      </c>
      <c r="S42" s="114">
        <f>S41+'2015'!S42</f>
        <v>0</v>
      </c>
      <c r="T42" s="114">
        <f>T41+'2015'!T42</f>
        <v>0</v>
      </c>
      <c r="U42" s="116"/>
    </row>
    <row r="43" spans="1:21" ht="12.75" customHeight="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87.16</v>
      </c>
      <c r="F43" s="95">
        <v>4.7699999999999996</v>
      </c>
      <c r="G43" s="95">
        <v>36</v>
      </c>
      <c r="H43" s="97">
        <v>415.75</v>
      </c>
      <c r="I43" s="182">
        <v>3137.76</v>
      </c>
      <c r="J43" s="102">
        <f>(E43*F43)</f>
        <v>415.75319999999994</v>
      </c>
      <c r="K43" s="102">
        <f>(E43*G43)</f>
        <v>3137.7599999999998</v>
      </c>
      <c r="L43" s="96">
        <f>SUM(J43,K43)</f>
        <v>3553.5131999999999</v>
      </c>
      <c r="M43" s="98">
        <f>SUM(J43-H43)</f>
        <v>3.1999999999356987E-3</v>
      </c>
      <c r="N43" s="98">
        <f>SUM(K43-I43)</f>
        <v>-4.5474735088646412E-13</v>
      </c>
      <c r="O43" s="102"/>
      <c r="P43" s="102"/>
      <c r="Q43" s="103"/>
      <c r="R43" s="103"/>
      <c r="S43" s="103"/>
      <c r="T43" s="103"/>
      <c r="U43" s="104"/>
    </row>
    <row r="44" spans="1:21" x14ac:dyDescent="0.2">
      <c r="A44" s="257"/>
      <c r="B44" s="260"/>
      <c r="C44" s="268"/>
      <c r="D44" s="118" t="s">
        <v>9</v>
      </c>
      <c r="E44" s="120">
        <v>98.12</v>
      </c>
      <c r="F44" s="95">
        <v>4.7699999999999996</v>
      </c>
      <c r="G44" s="95">
        <v>36</v>
      </c>
      <c r="H44" s="97">
        <v>468.03</v>
      </c>
      <c r="I44" s="182">
        <v>3532.32</v>
      </c>
      <c r="J44" s="102">
        <f>(E44*F44)</f>
        <v>468.0324</v>
      </c>
      <c r="K44" s="102">
        <f t="shared" ref="K44:K45" si="38">(E44*G44)</f>
        <v>3532.32</v>
      </c>
      <c r="L44" s="96">
        <f t="shared" ref="L44:L45" si="39">SUM(J44,K44)</f>
        <v>4000.3524000000002</v>
      </c>
      <c r="M44" s="98">
        <f t="shared" ref="M44:M45" si="40">SUM(J44-H44)</f>
        <v>2.4000000000228283E-3</v>
      </c>
      <c r="N44" s="98">
        <f t="shared" ref="N44:N45" si="41">SUM(K44-I44)</f>
        <v>0</v>
      </c>
      <c r="O44" s="102"/>
      <c r="P44" s="102"/>
      <c r="Q44" s="103"/>
      <c r="R44" s="103"/>
      <c r="S44" s="103"/>
      <c r="T44" s="103"/>
      <c r="U44" s="104"/>
    </row>
    <row r="45" spans="1:21" x14ac:dyDescent="0.2">
      <c r="A45" s="257"/>
      <c r="B45" s="260"/>
      <c r="C45" s="268"/>
      <c r="D45" s="118" t="s">
        <v>10</v>
      </c>
      <c r="E45" s="120">
        <v>75.88</v>
      </c>
      <c r="F45" s="95">
        <v>4.7699999999999996</v>
      </c>
      <c r="G45" s="95">
        <v>36</v>
      </c>
      <c r="H45" s="97">
        <v>361.95</v>
      </c>
      <c r="I45" s="182">
        <v>2731.68</v>
      </c>
      <c r="J45" s="102">
        <f>(E45*F45)</f>
        <v>361.94759999999997</v>
      </c>
      <c r="K45" s="102">
        <f t="shared" si="38"/>
        <v>2731.68</v>
      </c>
      <c r="L45" s="96">
        <f t="shared" si="39"/>
        <v>3093.6275999999998</v>
      </c>
      <c r="M45" s="98">
        <f t="shared" si="40"/>
        <v>-2.4000000000228283E-3</v>
      </c>
      <c r="N45" s="98">
        <f t="shared" si="41"/>
        <v>0</v>
      </c>
      <c r="O45" s="102"/>
      <c r="P45" s="102"/>
      <c r="Q45" s="103"/>
      <c r="R45" s="103"/>
      <c r="S45" s="103"/>
      <c r="T45" s="103"/>
      <c r="U45" s="104"/>
    </row>
    <row r="46" spans="1:21" ht="24" x14ac:dyDescent="0.2">
      <c r="A46" s="257"/>
      <c r="B46" s="260"/>
      <c r="C46" s="268"/>
      <c r="D46" s="105" t="s">
        <v>52</v>
      </c>
      <c r="E46" s="106">
        <f>SUM(E43,E44,E45)</f>
        <v>261.15999999999997</v>
      </c>
      <c r="F46" s="106"/>
      <c r="G46" s="106"/>
      <c r="H46" s="107">
        <f>SUM(H43:H45)</f>
        <v>1245.73</v>
      </c>
      <c r="I46" s="107">
        <f>SUM(I43:I45)</f>
        <v>9401.76</v>
      </c>
      <c r="J46" s="106">
        <f t="shared" ref="J46:T46" si="42">SUM(J43,J44,J45)</f>
        <v>1245.7331999999999</v>
      </c>
      <c r="K46" s="106">
        <f t="shared" si="42"/>
        <v>9401.76</v>
      </c>
      <c r="L46" s="106">
        <f t="shared" si="42"/>
        <v>10647.493200000001</v>
      </c>
      <c r="M46" s="106">
        <f t="shared" si="42"/>
        <v>3.1999999999356987E-3</v>
      </c>
      <c r="N46" s="106">
        <f t="shared" si="42"/>
        <v>-4.5474735088646412E-13</v>
      </c>
      <c r="O46" s="106">
        <f t="shared" si="42"/>
        <v>0</v>
      </c>
      <c r="P46" s="106">
        <f t="shared" si="42"/>
        <v>0</v>
      </c>
      <c r="Q46" s="106">
        <f t="shared" si="42"/>
        <v>0</v>
      </c>
      <c r="R46" s="106"/>
      <c r="S46" s="106">
        <f t="shared" si="42"/>
        <v>0</v>
      </c>
      <c r="T46" s="106">
        <f t="shared" si="42"/>
        <v>0</v>
      </c>
      <c r="U46" s="108"/>
    </row>
    <row r="47" spans="1:21" x14ac:dyDescent="0.2">
      <c r="A47" s="257"/>
      <c r="B47" s="260"/>
      <c r="C47" s="268"/>
      <c r="D47" s="118" t="s">
        <v>11</v>
      </c>
      <c r="E47" s="119">
        <v>107.04</v>
      </c>
      <c r="F47" s="95">
        <v>4.7699999999999996</v>
      </c>
      <c r="G47" s="95">
        <v>36</v>
      </c>
      <c r="H47" s="97">
        <v>510.58</v>
      </c>
      <c r="I47" s="182">
        <v>3853.44</v>
      </c>
      <c r="J47" s="102">
        <f>(E47*F47)</f>
        <v>510.58080000000001</v>
      </c>
      <c r="K47" s="102">
        <f>(E47*G47)</f>
        <v>3853.44</v>
      </c>
      <c r="L47" s="96">
        <f>SUM(J47,K47)</f>
        <v>4364.0208000000002</v>
      </c>
      <c r="M47" s="98">
        <f>SUM(J47-H47)</f>
        <v>8.0000000002655725E-4</v>
      </c>
      <c r="N47" s="98">
        <f>SUM(K47-I47)</f>
        <v>0</v>
      </c>
      <c r="O47" s="102"/>
      <c r="P47" s="102"/>
      <c r="Q47" s="103"/>
      <c r="R47" s="103"/>
      <c r="S47" s="103"/>
      <c r="T47" s="103"/>
      <c r="U47" s="104"/>
    </row>
    <row r="48" spans="1:21" x14ac:dyDescent="0.2">
      <c r="A48" s="257"/>
      <c r="B48" s="260"/>
      <c r="C48" s="268"/>
      <c r="D48" s="118" t="s">
        <v>12</v>
      </c>
      <c r="E48" s="119">
        <v>108.98</v>
      </c>
      <c r="F48" s="95">
        <v>4.7699999999999996</v>
      </c>
      <c r="G48" s="95">
        <v>36</v>
      </c>
      <c r="H48" s="97">
        <v>519.83000000000004</v>
      </c>
      <c r="I48" s="182">
        <v>3923.28</v>
      </c>
      <c r="J48" s="102">
        <f>(E48*F48)</f>
        <v>519.83460000000002</v>
      </c>
      <c r="K48" s="102">
        <f t="shared" ref="K48:K49" si="43">(E48*G48)</f>
        <v>3923.28</v>
      </c>
      <c r="L48" s="96">
        <f t="shared" ref="L48:L49" si="44">SUM(J48,K48)</f>
        <v>4443.1145999999999</v>
      </c>
      <c r="M48" s="98">
        <f t="shared" ref="M48:M49" si="45">SUM(J48-H48)</f>
        <v>4.5999999999821739E-3</v>
      </c>
      <c r="N48" s="98">
        <f t="shared" ref="N48:N49" si="46">SUM(K48-I48)</f>
        <v>0</v>
      </c>
      <c r="O48" s="102"/>
      <c r="P48" s="102"/>
      <c r="Q48" s="103"/>
      <c r="R48" s="103"/>
      <c r="S48" s="103"/>
      <c r="T48" s="103"/>
      <c r="U48" s="104"/>
    </row>
    <row r="49" spans="1:21" x14ac:dyDescent="0.2">
      <c r="A49" s="257"/>
      <c r="B49" s="260"/>
      <c r="C49" s="268"/>
      <c r="D49" s="118" t="s">
        <v>13</v>
      </c>
      <c r="E49" s="119">
        <v>106.92</v>
      </c>
      <c r="F49" s="95">
        <v>4.7699999999999996</v>
      </c>
      <c r="G49" s="95">
        <v>36</v>
      </c>
      <c r="H49" s="97">
        <v>510.01</v>
      </c>
      <c r="I49" s="182">
        <v>3849.12</v>
      </c>
      <c r="J49" s="102">
        <f>(E49*F49)</f>
        <v>510.00839999999994</v>
      </c>
      <c r="K49" s="102">
        <f t="shared" si="43"/>
        <v>3849.12</v>
      </c>
      <c r="L49" s="96">
        <f t="shared" si="44"/>
        <v>4359.1283999999996</v>
      </c>
      <c r="M49" s="98">
        <f t="shared" si="45"/>
        <v>-1.6000000000531145E-3</v>
      </c>
      <c r="N49" s="98">
        <f t="shared" si="46"/>
        <v>0</v>
      </c>
      <c r="O49" s="102"/>
      <c r="P49" s="102"/>
      <c r="Q49" s="103"/>
      <c r="R49" s="103"/>
      <c r="S49" s="103"/>
      <c r="T49" s="103"/>
      <c r="U49" s="104"/>
    </row>
    <row r="50" spans="1:21" ht="24" x14ac:dyDescent="0.2">
      <c r="A50" s="257"/>
      <c r="B50" s="260"/>
      <c r="C50" s="268"/>
      <c r="D50" s="105" t="s">
        <v>53</v>
      </c>
      <c r="E50" s="106">
        <f>SUM(E47,E48,E49)</f>
        <v>322.94</v>
      </c>
      <c r="F50" s="106"/>
      <c r="G50" s="106"/>
      <c r="H50" s="107">
        <f>SUM(H47:H49)</f>
        <v>1540.42</v>
      </c>
      <c r="I50" s="107">
        <f>SUM(I47:I49)</f>
        <v>11625.84</v>
      </c>
      <c r="J50" s="106">
        <f t="shared" ref="J50:T50" si="47">SUM(J47,J48,J49)</f>
        <v>1540.4238</v>
      </c>
      <c r="K50" s="106">
        <f t="shared" si="47"/>
        <v>11625.84</v>
      </c>
      <c r="L50" s="106">
        <f t="shared" si="47"/>
        <v>13166.263799999999</v>
      </c>
      <c r="M50" s="106">
        <f t="shared" si="47"/>
        <v>3.7999999999556167E-3</v>
      </c>
      <c r="N50" s="106">
        <f t="shared" si="47"/>
        <v>0</v>
      </c>
      <c r="O50" s="106">
        <f t="shared" si="47"/>
        <v>0</v>
      </c>
      <c r="P50" s="106">
        <f t="shared" si="47"/>
        <v>0</v>
      </c>
      <c r="Q50" s="106">
        <f t="shared" si="47"/>
        <v>0</v>
      </c>
      <c r="R50" s="106"/>
      <c r="S50" s="106">
        <f t="shared" si="47"/>
        <v>0</v>
      </c>
      <c r="T50" s="106">
        <f t="shared" si="47"/>
        <v>0</v>
      </c>
      <c r="U50" s="108"/>
    </row>
    <row r="51" spans="1:21" x14ac:dyDescent="0.2">
      <c r="A51" s="257"/>
      <c r="B51" s="260"/>
      <c r="C51" s="268"/>
      <c r="D51" s="118" t="s">
        <v>14</v>
      </c>
      <c r="E51" s="119">
        <v>108.18</v>
      </c>
      <c r="F51" s="95">
        <v>4.7699999999999996</v>
      </c>
      <c r="G51" s="95">
        <v>36</v>
      </c>
      <c r="H51" s="97">
        <v>516.02</v>
      </c>
      <c r="I51" s="182">
        <v>3894.48</v>
      </c>
      <c r="J51" s="102">
        <f>(E51*F51)</f>
        <v>516.01859999999999</v>
      </c>
      <c r="K51" s="102">
        <f>(E51*G51)</f>
        <v>3894.4800000000005</v>
      </c>
      <c r="L51" s="96">
        <f>SUM(J51,K51)</f>
        <v>4410.4986000000008</v>
      </c>
      <c r="M51" s="98">
        <f>SUM(J51-H51)</f>
        <v>-1.3999999999896318E-3</v>
      </c>
      <c r="N51" s="98">
        <f>SUM(K51-I51)</f>
        <v>4.5474735088646412E-13</v>
      </c>
      <c r="O51" s="102"/>
      <c r="P51" s="102"/>
      <c r="Q51" s="103"/>
      <c r="R51" s="103"/>
      <c r="S51" s="103"/>
      <c r="T51" s="103"/>
      <c r="U51" s="104"/>
    </row>
    <row r="52" spans="1:21" x14ac:dyDescent="0.2">
      <c r="A52" s="257"/>
      <c r="B52" s="260"/>
      <c r="C52" s="268"/>
      <c r="D52" s="118" t="s">
        <v>15</v>
      </c>
      <c r="E52" s="119">
        <v>122.12</v>
      </c>
      <c r="F52" s="95">
        <v>4.7699999999999996</v>
      </c>
      <c r="G52" s="95">
        <v>36</v>
      </c>
      <c r="H52" s="97">
        <v>582.51</v>
      </c>
      <c r="I52" s="182">
        <v>4396.32</v>
      </c>
      <c r="J52" s="102">
        <f>(E52*F52)</f>
        <v>582.51239999999996</v>
      </c>
      <c r="K52" s="102">
        <f t="shared" ref="K52:K53" si="48">(E52*G52)</f>
        <v>4396.32</v>
      </c>
      <c r="L52" s="96">
        <f t="shared" ref="L52:L53" si="49">SUM(J52,K52)</f>
        <v>4978.8323999999993</v>
      </c>
      <c r="M52" s="98">
        <f t="shared" ref="M52:M53" si="50">SUM(J52-H52)</f>
        <v>2.3999999999659849E-3</v>
      </c>
      <c r="N52" s="98">
        <f t="shared" ref="N52:N53" si="51">SUM(K52-I52)</f>
        <v>0</v>
      </c>
      <c r="O52" s="102"/>
      <c r="P52" s="102"/>
      <c r="Q52" s="103"/>
      <c r="R52" s="103"/>
      <c r="S52" s="103"/>
      <c r="T52" s="103"/>
      <c r="U52" s="104"/>
    </row>
    <row r="53" spans="1:21" x14ac:dyDescent="0.2">
      <c r="A53" s="257"/>
      <c r="B53" s="260"/>
      <c r="C53" s="268"/>
      <c r="D53" s="118" t="s">
        <v>16</v>
      </c>
      <c r="E53" s="120">
        <v>92.64</v>
      </c>
      <c r="F53" s="95">
        <v>4.7699999999999996</v>
      </c>
      <c r="G53" s="95">
        <v>36</v>
      </c>
      <c r="H53" s="97">
        <v>441.89</v>
      </c>
      <c r="I53" s="182">
        <v>3335.04</v>
      </c>
      <c r="J53" s="102">
        <f>(E53*F53)</f>
        <v>441.89279999999997</v>
      </c>
      <c r="K53" s="102">
        <f t="shared" si="48"/>
        <v>3335.04</v>
      </c>
      <c r="L53" s="96">
        <f t="shared" si="49"/>
        <v>3776.9328</v>
      </c>
      <c r="M53" s="98">
        <f t="shared" si="50"/>
        <v>2.7999999999792635E-3</v>
      </c>
      <c r="N53" s="98">
        <f t="shared" si="51"/>
        <v>0</v>
      </c>
      <c r="O53" s="102"/>
      <c r="P53" s="102"/>
      <c r="Q53" s="103"/>
      <c r="R53" s="103"/>
      <c r="S53" s="103"/>
      <c r="T53" s="103"/>
      <c r="U53" s="104"/>
    </row>
    <row r="54" spans="1:21" ht="24" x14ac:dyDescent="0.2">
      <c r="A54" s="257"/>
      <c r="B54" s="260"/>
      <c r="C54" s="268"/>
      <c r="D54" s="105" t="s">
        <v>54</v>
      </c>
      <c r="E54" s="106">
        <f>SUM(E51,E52,E53)</f>
        <v>322.94</v>
      </c>
      <c r="F54" s="106"/>
      <c r="G54" s="106"/>
      <c r="H54" s="107">
        <f>SUM(H51:H53)</f>
        <v>1540.42</v>
      </c>
      <c r="I54" s="107">
        <f>SUM(I51:I53)</f>
        <v>11625.84</v>
      </c>
      <c r="J54" s="106">
        <f t="shared" ref="J54:T54" si="52">SUM(J51,J52,J53)</f>
        <v>1540.4238</v>
      </c>
      <c r="K54" s="106">
        <f t="shared" si="52"/>
        <v>11625.84</v>
      </c>
      <c r="L54" s="106">
        <f t="shared" si="52"/>
        <v>13166.263800000001</v>
      </c>
      <c r="M54" s="106">
        <f t="shared" si="52"/>
        <v>3.7999999999556167E-3</v>
      </c>
      <c r="N54" s="106">
        <f t="shared" si="52"/>
        <v>4.5474735088646412E-13</v>
      </c>
      <c r="O54" s="106">
        <f t="shared" si="52"/>
        <v>0</v>
      </c>
      <c r="P54" s="106">
        <f t="shared" si="52"/>
        <v>0</v>
      </c>
      <c r="Q54" s="106">
        <f t="shared" si="52"/>
        <v>0</v>
      </c>
      <c r="R54" s="106"/>
      <c r="S54" s="106">
        <f t="shared" si="52"/>
        <v>0</v>
      </c>
      <c r="T54" s="106">
        <f t="shared" si="52"/>
        <v>0</v>
      </c>
      <c r="U54" s="108"/>
    </row>
    <row r="55" spans="1:21" x14ac:dyDescent="0.2">
      <c r="A55" s="257"/>
      <c r="B55" s="260"/>
      <c r="C55" s="268"/>
      <c r="D55" s="118" t="s">
        <v>17</v>
      </c>
      <c r="E55" s="119">
        <v>55.56</v>
      </c>
      <c r="F55" s="95">
        <v>4.7699999999999996</v>
      </c>
      <c r="G55" s="95">
        <v>36</v>
      </c>
      <c r="H55" s="97">
        <v>265.02</v>
      </c>
      <c r="I55" s="182">
        <v>2000.16</v>
      </c>
      <c r="J55" s="102">
        <f>(E55*F55)</f>
        <v>265.02119999999996</v>
      </c>
      <c r="K55" s="102">
        <f>(E55*G55)</f>
        <v>2000.16</v>
      </c>
      <c r="L55" s="96">
        <f>SUM(J55,K55)</f>
        <v>2265.1812</v>
      </c>
      <c r="M55" s="98">
        <f>SUM(J55-H55)</f>
        <v>1.1999999999829924E-3</v>
      </c>
      <c r="N55" s="98">
        <f>SUM(K55-I55)</f>
        <v>0</v>
      </c>
      <c r="O55" s="102"/>
      <c r="P55" s="102"/>
      <c r="Q55" s="103"/>
      <c r="R55" s="103"/>
      <c r="S55" s="103"/>
      <c r="T55" s="103"/>
      <c r="U55" s="104"/>
    </row>
    <row r="56" spans="1:21" x14ac:dyDescent="0.2">
      <c r="A56" s="257"/>
      <c r="B56" s="260"/>
      <c r="C56" s="268"/>
      <c r="D56" s="118" t="s">
        <v>18</v>
      </c>
      <c r="E56" s="119">
        <v>88</v>
      </c>
      <c r="F56" s="95">
        <v>4.7699999999999996</v>
      </c>
      <c r="G56" s="95">
        <v>36</v>
      </c>
      <c r="H56" s="97">
        <v>419.76</v>
      </c>
      <c r="I56" s="182">
        <v>3168</v>
      </c>
      <c r="J56" s="102">
        <f>(E56*F56)</f>
        <v>419.76</v>
      </c>
      <c r="K56" s="102">
        <f t="shared" ref="K56:K57" si="53">(E56*G56)</f>
        <v>3168</v>
      </c>
      <c r="L56" s="96">
        <f t="shared" ref="L56:L57" si="54">SUM(J56,K56)</f>
        <v>3587.76</v>
      </c>
      <c r="M56" s="98">
        <f t="shared" ref="M56:M57" si="55">SUM(J56-H56)</f>
        <v>0</v>
      </c>
      <c r="N56" s="98">
        <f t="shared" ref="N56:N57" si="56">SUM(K56-I56)</f>
        <v>0</v>
      </c>
      <c r="O56" s="102"/>
      <c r="P56" s="102"/>
      <c r="Q56" s="103"/>
      <c r="R56" s="103"/>
      <c r="S56" s="103"/>
      <c r="T56" s="103"/>
      <c r="U56" s="104"/>
    </row>
    <row r="57" spans="1:21" x14ac:dyDescent="0.2">
      <c r="A57" s="258"/>
      <c r="B57" s="266"/>
      <c r="C57" s="269"/>
      <c r="D57" s="118" t="s">
        <v>19</v>
      </c>
      <c r="E57" s="120">
        <v>109.06</v>
      </c>
      <c r="F57" s="95">
        <v>4.7699999999999996</v>
      </c>
      <c r="G57" s="95">
        <v>36</v>
      </c>
      <c r="H57" s="97">
        <v>520.22</v>
      </c>
      <c r="I57" s="182">
        <v>3926.16</v>
      </c>
      <c r="J57" s="102">
        <f>(E57*F57)</f>
        <v>520.21619999999996</v>
      </c>
      <c r="K57" s="102">
        <f t="shared" si="53"/>
        <v>3926.16</v>
      </c>
      <c r="L57" s="96">
        <f t="shared" si="54"/>
        <v>4446.3761999999997</v>
      </c>
      <c r="M57" s="98">
        <f t="shared" si="55"/>
        <v>-3.8000000000693035E-3</v>
      </c>
      <c r="N57" s="98">
        <f t="shared" si="56"/>
        <v>0</v>
      </c>
      <c r="O57" s="102"/>
      <c r="P57" s="102"/>
      <c r="Q57" s="103"/>
      <c r="R57" s="103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252.62</v>
      </c>
      <c r="F58" s="106"/>
      <c r="G58" s="106"/>
      <c r="H58" s="107">
        <f>SUM(H55:H57)</f>
        <v>1205</v>
      </c>
      <c r="I58" s="107">
        <f>SUM(I55:I57)</f>
        <v>9094.32</v>
      </c>
      <c r="J58" s="106">
        <f t="shared" ref="J58:T58" si="57">SUM(J55,J56,J57)</f>
        <v>1204.9973999999997</v>
      </c>
      <c r="K58" s="106">
        <f t="shared" si="57"/>
        <v>9094.32</v>
      </c>
      <c r="L58" s="106">
        <f t="shared" si="57"/>
        <v>10299.3174</v>
      </c>
      <c r="M58" s="106">
        <f t="shared" si="57"/>
        <v>-2.600000000086311E-3</v>
      </c>
      <c r="N58" s="106">
        <f t="shared" si="57"/>
        <v>0</v>
      </c>
      <c r="O58" s="106">
        <f t="shared" si="57"/>
        <v>0</v>
      </c>
      <c r="P58" s="106">
        <f t="shared" si="57"/>
        <v>0</v>
      </c>
      <c r="Q58" s="106">
        <f t="shared" si="57"/>
        <v>0</v>
      </c>
      <c r="R58" s="106"/>
      <c r="S58" s="106">
        <f t="shared" si="57"/>
        <v>0</v>
      </c>
      <c r="T58" s="106">
        <f t="shared" si="57"/>
        <v>0</v>
      </c>
      <c r="U58" s="108"/>
    </row>
    <row r="59" spans="1:21" s="117" customFormat="1" ht="24" x14ac:dyDescent="0.2">
      <c r="A59" s="134"/>
      <c r="B59" s="134"/>
      <c r="C59" s="135"/>
      <c r="D59" s="136" t="s">
        <v>58</v>
      </c>
      <c r="E59" s="137">
        <f>SUM(E46+E50+E54+E58)</f>
        <v>1159.6599999999999</v>
      </c>
      <c r="F59" s="137"/>
      <c r="G59" s="137"/>
      <c r="H59" s="138">
        <f>SUM(H46,H50,H54,H58)</f>
        <v>5531.57</v>
      </c>
      <c r="I59" s="138">
        <f>SUM(I46,I50,I54,I58)</f>
        <v>41747.759999999995</v>
      </c>
      <c r="J59" s="137">
        <f t="shared" ref="J59:T59" si="58">SUM(J46+J50+J54+J58)</f>
        <v>5531.5781999999999</v>
      </c>
      <c r="K59" s="137">
        <f t="shared" si="58"/>
        <v>41747.759999999995</v>
      </c>
      <c r="L59" s="137">
        <f t="shared" si="58"/>
        <v>47279.338199999998</v>
      </c>
      <c r="M59" s="137">
        <f t="shared" si="58"/>
        <v>8.199999999760621E-3</v>
      </c>
      <c r="N59" s="137">
        <f t="shared" si="58"/>
        <v>0</v>
      </c>
      <c r="O59" s="137">
        <f t="shared" si="58"/>
        <v>0</v>
      </c>
      <c r="P59" s="137">
        <f t="shared" si="58"/>
        <v>0</v>
      </c>
      <c r="Q59" s="137">
        <f t="shared" si="58"/>
        <v>0</v>
      </c>
      <c r="R59" s="137"/>
      <c r="S59" s="137">
        <f t="shared" si="58"/>
        <v>0</v>
      </c>
      <c r="T59" s="137">
        <f t="shared" si="58"/>
        <v>0</v>
      </c>
      <c r="U59" s="139"/>
    </row>
    <row r="60" spans="1:21" s="117" customFormat="1" ht="36" x14ac:dyDescent="0.2">
      <c r="A60" s="111"/>
      <c r="B60" s="111"/>
      <c r="C60" s="112"/>
      <c r="D60" s="113" t="s">
        <v>59</v>
      </c>
      <c r="E60" s="114">
        <f>E59+'2015'!E60</f>
        <v>9275.5399999999991</v>
      </c>
      <c r="F60" s="114"/>
      <c r="G60" s="114"/>
      <c r="H60" s="114">
        <f>H59+'2015'!H60</f>
        <v>44244.31</v>
      </c>
      <c r="I60" s="114">
        <f>I59+'2015'!I60</f>
        <v>169694.97999999998</v>
      </c>
      <c r="J60" s="114">
        <f>J59+'2015'!J60</f>
        <v>44244.325799999991</v>
      </c>
      <c r="K60" s="114">
        <f>K59+'2015'!K60</f>
        <v>169694.97999999998</v>
      </c>
      <c r="L60" s="114">
        <f>L59+'2015'!L60</f>
        <v>213939.3058</v>
      </c>
      <c r="M60" s="114">
        <f>M59+'2015'!M60</f>
        <v>1.5799999996829683E-2</v>
      </c>
      <c r="N60" s="114">
        <f>N59+'2015'!N60</f>
        <v>2.7284841053187847E-12</v>
      </c>
      <c r="O60" s="114">
        <f>O59+'2015'!O60</f>
        <v>0</v>
      </c>
      <c r="P60" s="114">
        <f>P59+'2015'!P60</f>
        <v>0</v>
      </c>
      <c r="Q60" s="114">
        <f>Q59+'2015'!Q60</f>
        <v>0</v>
      </c>
      <c r="R60" s="114">
        <f>SUM(I60-Q60)</f>
        <v>169694.97999999998</v>
      </c>
      <c r="S60" s="114">
        <f>S59+'2015'!S60</f>
        <v>0</v>
      </c>
      <c r="T60" s="114">
        <f>T59+'2015'!T60</f>
        <v>0</v>
      </c>
      <c r="U60" s="116"/>
    </row>
    <row r="61" spans="1:21" ht="12.75" customHeight="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343.74</v>
      </c>
      <c r="F61" s="95">
        <v>4.7699999999999996</v>
      </c>
      <c r="G61" s="95">
        <v>36</v>
      </c>
      <c r="H61" s="97">
        <v>1639.6397999999999</v>
      </c>
      <c r="I61" s="97">
        <v>12374.64</v>
      </c>
      <c r="J61" s="102">
        <f>(E61*F61)</f>
        <v>1639.6397999999999</v>
      </c>
      <c r="K61" s="102">
        <f>(E61*G61)</f>
        <v>12374.64</v>
      </c>
      <c r="L61" s="96">
        <f>SUM(J61,K61)</f>
        <v>14014.2798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103"/>
      <c r="S61" s="103"/>
      <c r="T61" s="103"/>
      <c r="U61" s="104"/>
    </row>
    <row r="62" spans="1:21" ht="12.75" customHeight="1" x14ac:dyDescent="0.2">
      <c r="A62" s="271"/>
      <c r="B62" s="260"/>
      <c r="C62" s="264"/>
      <c r="D62" s="118" t="s">
        <v>9</v>
      </c>
      <c r="E62" s="120">
        <v>463.72</v>
      </c>
      <c r="F62" s="95">
        <v>4.7699999999999996</v>
      </c>
      <c r="G62" s="95">
        <v>36</v>
      </c>
      <c r="H62" s="97">
        <v>2211.9443999999999</v>
      </c>
      <c r="I62" s="97">
        <v>16693.920000000002</v>
      </c>
      <c r="J62" s="102">
        <f>(E62*F62)</f>
        <v>2211.9443999999999</v>
      </c>
      <c r="K62" s="102">
        <f t="shared" ref="K62:K63" si="59">(E62*G62)</f>
        <v>16693.920000000002</v>
      </c>
      <c r="L62" s="96">
        <f t="shared" ref="L62:L63" si="60">SUM(J62,K62)</f>
        <v>18905.864400000002</v>
      </c>
      <c r="M62" s="98">
        <f t="shared" ref="M62:M63" si="61">SUM(J62-H62)</f>
        <v>0</v>
      </c>
      <c r="N62" s="98">
        <f t="shared" ref="N62:N63" si="62">SUM(K62-I62)</f>
        <v>0</v>
      </c>
      <c r="O62" s="102"/>
      <c r="P62" s="102"/>
      <c r="Q62" s="103"/>
      <c r="R62" s="103"/>
      <c r="S62" s="103"/>
      <c r="T62" s="103"/>
      <c r="U62" s="104"/>
    </row>
    <row r="63" spans="1:21" ht="12.75" customHeight="1" x14ac:dyDescent="0.2">
      <c r="A63" s="271"/>
      <c r="B63" s="260"/>
      <c r="C63" s="264"/>
      <c r="D63" s="118" t="s">
        <v>10</v>
      </c>
      <c r="E63" s="120">
        <v>479.1</v>
      </c>
      <c r="F63" s="95">
        <v>4.7699999999999996</v>
      </c>
      <c r="G63" s="95">
        <v>36</v>
      </c>
      <c r="H63" s="97">
        <v>2285.3069999999998</v>
      </c>
      <c r="I63" s="97">
        <v>17247.600000000002</v>
      </c>
      <c r="J63" s="102">
        <f>(E63*F63)</f>
        <v>2285.3069999999998</v>
      </c>
      <c r="K63" s="102">
        <f t="shared" si="59"/>
        <v>17247.600000000002</v>
      </c>
      <c r="L63" s="96">
        <f t="shared" si="60"/>
        <v>19532.907000000003</v>
      </c>
      <c r="M63" s="98">
        <f t="shared" si="61"/>
        <v>0</v>
      </c>
      <c r="N63" s="98">
        <f t="shared" si="62"/>
        <v>0</v>
      </c>
      <c r="O63" s="102"/>
      <c r="P63" s="102"/>
      <c r="Q63" s="103"/>
      <c r="R63" s="103"/>
      <c r="S63" s="103"/>
      <c r="T63" s="103"/>
      <c r="U63" s="104"/>
    </row>
    <row r="64" spans="1:21" ht="24" x14ac:dyDescent="0.2">
      <c r="A64" s="271"/>
      <c r="B64" s="260"/>
      <c r="C64" s="264"/>
      <c r="D64" s="105" t="s">
        <v>52</v>
      </c>
      <c r="E64" s="106">
        <f>SUM(E61,E62,E63)</f>
        <v>1286.56</v>
      </c>
      <c r="F64" s="106"/>
      <c r="G64" s="106"/>
      <c r="H64" s="107">
        <f>SUM(H61+H62+H63)</f>
        <v>6136.8912</v>
      </c>
      <c r="I64" s="107">
        <f>SUM(I61+I62+I63)</f>
        <v>46316.160000000003</v>
      </c>
      <c r="J64" s="106">
        <f t="shared" ref="J64:T64" si="63">SUM(J61,J62,J63)</f>
        <v>6136.8912</v>
      </c>
      <c r="K64" s="106">
        <f t="shared" si="63"/>
        <v>46316.160000000003</v>
      </c>
      <c r="L64" s="106">
        <f t="shared" si="63"/>
        <v>52453.051200000002</v>
      </c>
      <c r="M64" s="106">
        <f t="shared" si="63"/>
        <v>0</v>
      </c>
      <c r="N64" s="106">
        <f t="shared" si="63"/>
        <v>0</v>
      </c>
      <c r="O64" s="106">
        <f t="shared" si="63"/>
        <v>0</v>
      </c>
      <c r="P64" s="106">
        <f t="shared" si="63"/>
        <v>0</v>
      </c>
      <c r="Q64" s="106">
        <f t="shared" si="63"/>
        <v>0</v>
      </c>
      <c r="R64" s="106"/>
      <c r="S64" s="106">
        <f t="shared" si="63"/>
        <v>0</v>
      </c>
      <c r="T64" s="106">
        <f t="shared" si="63"/>
        <v>0</v>
      </c>
      <c r="U64" s="108"/>
    </row>
    <row r="65" spans="1:21" ht="12.75" customHeight="1" x14ac:dyDescent="0.2">
      <c r="A65" s="271"/>
      <c r="B65" s="260"/>
      <c r="C65" s="264"/>
      <c r="D65" s="118" t="s">
        <v>11</v>
      </c>
      <c r="E65" s="119">
        <v>557.4</v>
      </c>
      <c r="F65" s="95">
        <v>4.7699999999999996</v>
      </c>
      <c r="G65" s="95">
        <v>36</v>
      </c>
      <c r="H65" s="97">
        <v>2658.7979999999998</v>
      </c>
      <c r="I65" s="97">
        <v>20066.399999999998</v>
      </c>
      <c r="J65" s="102">
        <f>(E65*F65)</f>
        <v>2658.7979999999998</v>
      </c>
      <c r="K65" s="102">
        <f>(E65*G65)</f>
        <v>20066.399999999998</v>
      </c>
      <c r="L65" s="96">
        <f>SUM(J65,K65)</f>
        <v>22725.197999999997</v>
      </c>
      <c r="M65" s="98">
        <f>SUM(J65-H65)</f>
        <v>0</v>
      </c>
      <c r="N65" s="98">
        <f>SUM(K65-I65)</f>
        <v>0</v>
      </c>
      <c r="O65" s="102"/>
      <c r="P65" s="102"/>
      <c r="Q65" s="103"/>
      <c r="R65" s="103"/>
      <c r="S65" s="103"/>
      <c r="T65" s="103"/>
      <c r="U65" s="104"/>
    </row>
    <row r="66" spans="1:21" ht="12.75" customHeight="1" x14ac:dyDescent="0.2">
      <c r="A66" s="271"/>
      <c r="B66" s="260"/>
      <c r="C66" s="264"/>
      <c r="D66" s="118" t="s">
        <v>12</v>
      </c>
      <c r="E66" s="119">
        <v>487.14</v>
      </c>
      <c r="F66" s="95">
        <v>4.7699999999999996</v>
      </c>
      <c r="G66" s="95">
        <v>36</v>
      </c>
      <c r="H66" s="97">
        <v>2323.6578</v>
      </c>
      <c r="I66" s="97">
        <v>17537.04</v>
      </c>
      <c r="J66" s="102">
        <f>(E66*F66)</f>
        <v>2323.6578</v>
      </c>
      <c r="K66" s="102">
        <f t="shared" ref="K66:K67" si="64">(E66*G66)</f>
        <v>17537.04</v>
      </c>
      <c r="L66" s="96">
        <f t="shared" ref="L66:L67" si="65">SUM(J66,K66)</f>
        <v>19860.697800000002</v>
      </c>
      <c r="M66" s="98">
        <f t="shared" ref="M66:M67" si="66">SUM(J66-H66)</f>
        <v>0</v>
      </c>
      <c r="N66" s="98">
        <f t="shared" ref="N66:N67" si="67">SUM(K66-I66)</f>
        <v>0</v>
      </c>
      <c r="O66" s="102"/>
      <c r="P66" s="102"/>
      <c r="Q66" s="103"/>
      <c r="R66" s="103"/>
      <c r="S66" s="103"/>
      <c r="T66" s="103"/>
      <c r="U66" s="104"/>
    </row>
    <row r="67" spans="1:21" ht="12.75" customHeight="1" x14ac:dyDescent="0.2">
      <c r="A67" s="271"/>
      <c r="B67" s="260"/>
      <c r="C67" s="264"/>
      <c r="D67" s="118" t="s">
        <v>13</v>
      </c>
      <c r="E67" s="119">
        <v>441.8</v>
      </c>
      <c r="F67" s="95">
        <v>4.7699999999999996</v>
      </c>
      <c r="G67" s="95">
        <v>36</v>
      </c>
      <c r="H67" s="97">
        <v>2107.386</v>
      </c>
      <c r="I67" s="97">
        <v>15904.800000000001</v>
      </c>
      <c r="J67" s="102">
        <f>(E67*F67)</f>
        <v>2107.386</v>
      </c>
      <c r="K67" s="102">
        <f t="shared" si="64"/>
        <v>15904.800000000001</v>
      </c>
      <c r="L67" s="96">
        <f t="shared" si="65"/>
        <v>18012.186000000002</v>
      </c>
      <c r="M67" s="98">
        <f t="shared" si="66"/>
        <v>0</v>
      </c>
      <c r="N67" s="98">
        <f t="shared" si="67"/>
        <v>0</v>
      </c>
      <c r="O67" s="102"/>
      <c r="P67" s="102"/>
      <c r="Q67" s="103"/>
      <c r="R67" s="103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53</v>
      </c>
      <c r="E68" s="106">
        <f>SUM(E65,E66,E67)</f>
        <v>1486.34</v>
      </c>
      <c r="F68" s="106"/>
      <c r="G68" s="106"/>
      <c r="H68" s="107">
        <f>SUM(H65+H66+H67)</f>
        <v>7089.8418000000001</v>
      </c>
      <c r="I68" s="107">
        <f>SUM(I65+I66+I67)</f>
        <v>53508.240000000005</v>
      </c>
      <c r="J68" s="106">
        <f t="shared" ref="J68:T68" si="68">SUM(J65,J66,J67)</f>
        <v>7089.8418000000001</v>
      </c>
      <c r="K68" s="106">
        <f t="shared" si="68"/>
        <v>53508.240000000005</v>
      </c>
      <c r="L68" s="106">
        <f t="shared" si="68"/>
        <v>60598.0818</v>
      </c>
      <c r="M68" s="106">
        <f t="shared" si="68"/>
        <v>0</v>
      </c>
      <c r="N68" s="106">
        <f t="shared" si="68"/>
        <v>0</v>
      </c>
      <c r="O68" s="106">
        <f t="shared" si="68"/>
        <v>0</v>
      </c>
      <c r="P68" s="106">
        <f t="shared" si="68"/>
        <v>0</v>
      </c>
      <c r="Q68" s="106">
        <f t="shared" si="68"/>
        <v>0</v>
      </c>
      <c r="R68" s="106"/>
      <c r="S68" s="106">
        <f t="shared" si="68"/>
        <v>0</v>
      </c>
      <c r="T68" s="106">
        <f t="shared" si="68"/>
        <v>0</v>
      </c>
      <c r="U68" s="108"/>
    </row>
    <row r="69" spans="1:21" ht="12.75" customHeight="1" x14ac:dyDescent="0.2">
      <c r="A69" s="271"/>
      <c r="B69" s="260"/>
      <c r="C69" s="264"/>
      <c r="D69" s="118" t="s">
        <v>14</v>
      </c>
      <c r="E69" s="119">
        <v>479.02</v>
      </c>
      <c r="F69" s="95">
        <v>4.7699999999999996</v>
      </c>
      <c r="G69" s="95">
        <v>36</v>
      </c>
      <c r="H69" s="97">
        <v>2284.9253999999996</v>
      </c>
      <c r="I69" s="97">
        <v>17244.72</v>
      </c>
      <c r="J69" s="102">
        <f>(E69*F69)</f>
        <v>2284.9253999999996</v>
      </c>
      <c r="K69" s="102">
        <f>(E69*G69)</f>
        <v>17244.72</v>
      </c>
      <c r="L69" s="96">
        <f>SUM(J69,K69)</f>
        <v>19529.645400000001</v>
      </c>
      <c r="M69" s="98">
        <f>SUM(J69-H69)</f>
        <v>0</v>
      </c>
      <c r="N69" s="98">
        <f>SUM(K69-I69)</f>
        <v>0</v>
      </c>
      <c r="O69" s="102"/>
      <c r="P69" s="102"/>
      <c r="Q69" s="103"/>
      <c r="R69" s="103"/>
      <c r="S69" s="103"/>
      <c r="T69" s="103"/>
      <c r="U69" s="104"/>
    </row>
    <row r="70" spans="1:21" ht="12.75" customHeight="1" x14ac:dyDescent="0.2">
      <c r="A70" s="271"/>
      <c r="B70" s="260"/>
      <c r="C70" s="264"/>
      <c r="D70" s="118" t="s">
        <v>15</v>
      </c>
      <c r="E70" s="119">
        <v>617.91999999999996</v>
      </c>
      <c r="F70" s="95">
        <v>4.7699999999999996</v>
      </c>
      <c r="G70" s="95">
        <v>36</v>
      </c>
      <c r="H70" s="97">
        <v>2947.4783999999995</v>
      </c>
      <c r="I70" s="97">
        <v>22245.119999999999</v>
      </c>
      <c r="J70" s="102">
        <f>(E70*F70)</f>
        <v>2947.4783999999995</v>
      </c>
      <c r="K70" s="102">
        <f t="shared" ref="K70:K71" si="69">(E70*G70)</f>
        <v>22245.119999999999</v>
      </c>
      <c r="L70" s="96">
        <f t="shared" ref="L70:L71" si="70">SUM(J70,K70)</f>
        <v>25192.598399999999</v>
      </c>
      <c r="M70" s="98">
        <f t="shared" ref="M70:M71" si="71">SUM(J70-H70)</f>
        <v>0</v>
      </c>
      <c r="N70" s="98">
        <f t="shared" ref="N70:N71" si="72">SUM(K70-I70)</f>
        <v>0</v>
      </c>
      <c r="O70" s="102"/>
      <c r="P70" s="102"/>
      <c r="Q70" s="103"/>
      <c r="R70" s="103"/>
      <c r="S70" s="103"/>
      <c r="T70" s="103"/>
      <c r="U70" s="104"/>
    </row>
    <row r="71" spans="1:21" ht="12.75" customHeight="1" x14ac:dyDescent="0.2">
      <c r="A71" s="271"/>
      <c r="B71" s="260"/>
      <c r="C71" s="264"/>
      <c r="D71" s="118" t="s">
        <v>16</v>
      </c>
      <c r="E71" s="120">
        <v>617.98</v>
      </c>
      <c r="F71" s="95">
        <v>4.7699999999999996</v>
      </c>
      <c r="G71" s="95">
        <v>36</v>
      </c>
      <c r="H71" s="97">
        <v>2947.7646</v>
      </c>
      <c r="I71" s="97">
        <v>22247.279999999999</v>
      </c>
      <c r="J71" s="102">
        <f>(E71*F71)</f>
        <v>2947.7646</v>
      </c>
      <c r="K71" s="102">
        <f t="shared" si="69"/>
        <v>22247.279999999999</v>
      </c>
      <c r="L71" s="96">
        <f t="shared" si="70"/>
        <v>25195.044599999997</v>
      </c>
      <c r="M71" s="98">
        <f t="shared" si="71"/>
        <v>0</v>
      </c>
      <c r="N71" s="98">
        <f t="shared" si="72"/>
        <v>0</v>
      </c>
      <c r="O71" s="102"/>
      <c r="P71" s="102"/>
      <c r="Q71" s="231">
        <v>138000</v>
      </c>
      <c r="R71" s="103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54</v>
      </c>
      <c r="E72" s="106">
        <f>SUM(E69,E70,E71)</f>
        <v>1714.92</v>
      </c>
      <c r="F72" s="106"/>
      <c r="G72" s="106"/>
      <c r="H72" s="107">
        <f>SUM(H69+H70+H71)</f>
        <v>8180.1683999999987</v>
      </c>
      <c r="I72" s="107">
        <f>SUM(I69+I70+I71)</f>
        <v>61737.119999999995</v>
      </c>
      <c r="J72" s="106">
        <f t="shared" ref="J72:T72" si="73">SUM(J69,J70,J71)</f>
        <v>8180.1683999999987</v>
      </c>
      <c r="K72" s="106">
        <f t="shared" si="73"/>
        <v>61737.119999999995</v>
      </c>
      <c r="L72" s="106">
        <f t="shared" si="73"/>
        <v>69917.28839999999</v>
      </c>
      <c r="M72" s="106">
        <f t="shared" si="73"/>
        <v>0</v>
      </c>
      <c r="N72" s="106">
        <f t="shared" si="73"/>
        <v>0</v>
      </c>
      <c r="O72" s="106">
        <f t="shared" si="73"/>
        <v>0</v>
      </c>
      <c r="P72" s="106">
        <f t="shared" si="73"/>
        <v>0</v>
      </c>
      <c r="Q72" s="106">
        <f t="shared" si="73"/>
        <v>138000</v>
      </c>
      <c r="R72" s="106"/>
      <c r="S72" s="106">
        <f t="shared" si="73"/>
        <v>0</v>
      </c>
      <c r="T72" s="106">
        <f t="shared" si="73"/>
        <v>0</v>
      </c>
      <c r="U72" s="108"/>
    </row>
    <row r="73" spans="1:21" ht="12.75" customHeight="1" x14ac:dyDescent="0.2">
      <c r="A73" s="271"/>
      <c r="B73" s="260"/>
      <c r="C73" s="264"/>
      <c r="D73" s="118" t="s">
        <v>17</v>
      </c>
      <c r="E73" s="119">
        <v>478.36</v>
      </c>
      <c r="F73" s="95">
        <v>4.7699999999999996</v>
      </c>
      <c r="G73" s="95">
        <v>36</v>
      </c>
      <c r="H73" s="97">
        <v>2281.7772</v>
      </c>
      <c r="I73" s="97">
        <v>17220.96</v>
      </c>
      <c r="J73" s="102">
        <f>(E73*F73)</f>
        <v>2281.7772</v>
      </c>
      <c r="K73" s="102">
        <f>(E73*G73)</f>
        <v>17220.96</v>
      </c>
      <c r="L73" s="96">
        <f>SUM(J73,K73)</f>
        <v>19502.7372</v>
      </c>
      <c r="M73" s="98">
        <f>SUM(J73-H73)</f>
        <v>0</v>
      </c>
      <c r="N73" s="98">
        <f>SUM(K73-I73)</f>
        <v>0</v>
      </c>
      <c r="O73" s="102"/>
      <c r="P73" s="102"/>
      <c r="Q73" s="103"/>
      <c r="R73" s="103"/>
      <c r="S73" s="103"/>
      <c r="T73" s="103"/>
      <c r="U73" s="104"/>
    </row>
    <row r="74" spans="1:21" ht="12.75" customHeight="1" x14ac:dyDescent="0.2">
      <c r="A74" s="271"/>
      <c r="B74" s="260"/>
      <c r="C74" s="264"/>
      <c r="D74" s="118" t="s">
        <v>18</v>
      </c>
      <c r="E74" s="119">
        <v>635.54</v>
      </c>
      <c r="F74" s="95">
        <v>4.7699999999999996</v>
      </c>
      <c r="G74" s="95">
        <v>36</v>
      </c>
      <c r="H74" s="97">
        <v>3031.5257999999994</v>
      </c>
      <c r="I74" s="97">
        <v>22879.439999999999</v>
      </c>
      <c r="J74" s="102">
        <f>(E74*F74)</f>
        <v>3031.5257999999994</v>
      </c>
      <c r="K74" s="102">
        <f t="shared" ref="K74:K75" si="74">(E74*G74)</f>
        <v>22879.439999999999</v>
      </c>
      <c r="L74" s="96">
        <f t="shared" ref="L74:L75" si="75">SUM(J74,K74)</f>
        <v>25910.965799999998</v>
      </c>
      <c r="M74" s="98">
        <f t="shared" ref="M74:M75" si="76">SUM(J74-H74)</f>
        <v>0</v>
      </c>
      <c r="N74" s="98">
        <f t="shared" ref="N74:N75" si="77">SUM(K74-I74)</f>
        <v>0</v>
      </c>
      <c r="O74" s="102"/>
      <c r="P74" s="102"/>
      <c r="Q74" s="103"/>
      <c r="R74" s="103"/>
      <c r="S74" s="103"/>
      <c r="T74" s="103"/>
      <c r="U74" s="104"/>
    </row>
    <row r="75" spans="1:21" ht="13.5" customHeight="1" x14ac:dyDescent="0.2">
      <c r="A75" s="272"/>
      <c r="B75" s="266"/>
      <c r="C75" s="265"/>
      <c r="D75" s="118" t="s">
        <v>19</v>
      </c>
      <c r="E75" s="120">
        <v>327.96</v>
      </c>
      <c r="F75" s="95">
        <v>4.7699999999999996</v>
      </c>
      <c r="G75" s="95">
        <v>36</v>
      </c>
      <c r="H75" s="97">
        <v>1564.3691999999999</v>
      </c>
      <c r="I75" s="97">
        <v>11806.56</v>
      </c>
      <c r="J75" s="102">
        <f>(E75*F75)</f>
        <v>1564.3691999999999</v>
      </c>
      <c r="K75" s="102">
        <f t="shared" si="74"/>
        <v>11806.56</v>
      </c>
      <c r="L75" s="96">
        <f t="shared" si="75"/>
        <v>13370.929199999999</v>
      </c>
      <c r="M75" s="98">
        <f t="shared" si="76"/>
        <v>0</v>
      </c>
      <c r="N75" s="98">
        <f t="shared" si="77"/>
        <v>0</v>
      </c>
      <c r="O75" s="102"/>
      <c r="P75" s="102"/>
      <c r="Q75" s="103"/>
      <c r="R75" s="103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1441.8600000000001</v>
      </c>
      <c r="F76" s="106"/>
      <c r="G76" s="106"/>
      <c r="H76" s="107">
        <f>SUM(H73+H74+H75)</f>
        <v>6877.6722</v>
      </c>
      <c r="I76" s="107">
        <f>SUM(I73+I74+I75)</f>
        <v>51906.959999999992</v>
      </c>
      <c r="J76" s="106">
        <f t="shared" ref="J76:T76" si="78">SUM(J73,J74,J75)</f>
        <v>6877.6722</v>
      </c>
      <c r="K76" s="106">
        <f t="shared" si="78"/>
        <v>51906.959999999992</v>
      </c>
      <c r="L76" s="106">
        <f t="shared" si="78"/>
        <v>58784.632199999993</v>
      </c>
      <c r="M76" s="106">
        <f t="shared" si="78"/>
        <v>0</v>
      </c>
      <c r="N76" s="106">
        <f t="shared" si="78"/>
        <v>0</v>
      </c>
      <c r="O76" s="106">
        <f t="shared" si="78"/>
        <v>0</v>
      </c>
      <c r="P76" s="106">
        <f t="shared" si="78"/>
        <v>0</v>
      </c>
      <c r="Q76" s="106">
        <f t="shared" si="78"/>
        <v>0</v>
      </c>
      <c r="R76" s="106"/>
      <c r="S76" s="106">
        <f t="shared" si="78"/>
        <v>0</v>
      </c>
      <c r="T76" s="106">
        <f t="shared" si="78"/>
        <v>0</v>
      </c>
      <c r="U76" s="108"/>
    </row>
    <row r="77" spans="1:21" s="117" customFormat="1" ht="24" x14ac:dyDescent="0.2">
      <c r="A77" s="134"/>
      <c r="B77" s="134"/>
      <c r="C77" s="135"/>
      <c r="D77" s="136" t="s">
        <v>58</v>
      </c>
      <c r="E77" s="137">
        <f>SUM(E64+E68+E72+E76)</f>
        <v>5929.68</v>
      </c>
      <c r="F77" s="137"/>
      <c r="G77" s="137"/>
      <c r="H77" s="134">
        <f>SUM(H64+H68+H72+H76)</f>
        <v>28284.5736</v>
      </c>
      <c r="I77" s="134">
        <f>SUM(I64+I68+I72+I76)</f>
        <v>213468.48</v>
      </c>
      <c r="J77" s="137">
        <f t="shared" ref="J77:T77" si="79">SUM(J64+J68+J72+J76)</f>
        <v>28284.5736</v>
      </c>
      <c r="K77" s="137">
        <f t="shared" si="79"/>
        <v>213468.48</v>
      </c>
      <c r="L77" s="137">
        <f t="shared" si="79"/>
        <v>241753.05359999998</v>
      </c>
      <c r="M77" s="137">
        <f t="shared" si="79"/>
        <v>0</v>
      </c>
      <c r="N77" s="137">
        <f t="shared" si="79"/>
        <v>0</v>
      </c>
      <c r="O77" s="137">
        <f t="shared" si="79"/>
        <v>0</v>
      </c>
      <c r="P77" s="137">
        <f t="shared" si="79"/>
        <v>0</v>
      </c>
      <c r="Q77" s="137">
        <f t="shared" si="79"/>
        <v>138000</v>
      </c>
      <c r="R77" s="137"/>
      <c r="S77" s="137">
        <f t="shared" si="79"/>
        <v>0</v>
      </c>
      <c r="T77" s="137">
        <f t="shared" si="79"/>
        <v>0</v>
      </c>
      <c r="U77" s="139"/>
    </row>
    <row r="78" spans="1:21" s="117" customFormat="1" ht="36" x14ac:dyDescent="0.2">
      <c r="A78" s="111"/>
      <c r="B78" s="111"/>
      <c r="C78" s="112"/>
      <c r="D78" s="113" t="s">
        <v>59</v>
      </c>
      <c r="E78" s="114">
        <f>E77+'2015'!E78</f>
        <v>36815.279999999999</v>
      </c>
      <c r="F78" s="114"/>
      <c r="G78" s="114"/>
      <c r="H78" s="114">
        <f>H77+'2015'!H78</f>
        <v>175608.90059999999</v>
      </c>
      <c r="I78" s="114">
        <f>I77+'2015'!I78</f>
        <v>703350.20000000007</v>
      </c>
      <c r="J78" s="114">
        <f>J77+'2015'!J78</f>
        <v>175608.88560000001</v>
      </c>
      <c r="K78" s="114">
        <f>K77+'2015'!K78</f>
        <v>703350.2</v>
      </c>
      <c r="L78" s="114">
        <f>L77+'2015'!L78</f>
        <v>878959.08559999999</v>
      </c>
      <c r="M78" s="114">
        <f>M77+'2015'!M78</f>
        <v>-1.5000000006693881E-2</v>
      </c>
      <c r="N78" s="114">
        <f>N77+'2015'!N78</f>
        <v>-9.0949470177292824E-13</v>
      </c>
      <c r="O78" s="114">
        <f>O77+'2015'!O78</f>
        <v>0</v>
      </c>
      <c r="P78" s="114">
        <f>P77+'2015'!P78</f>
        <v>0</v>
      </c>
      <c r="Q78" s="114">
        <f>Q77+'2015'!Q78</f>
        <v>138000</v>
      </c>
      <c r="R78" s="114">
        <f>SUM(I78-Q78)</f>
        <v>565350.20000000007</v>
      </c>
      <c r="S78" s="114">
        <f>S77+'2015'!S78</f>
        <v>0</v>
      </c>
      <c r="T78" s="114">
        <f>T77+'2015'!T78</f>
        <v>0</v>
      </c>
      <c r="U78" s="116"/>
    </row>
    <row r="79" spans="1:21" ht="12.75" customHeight="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236.92</v>
      </c>
      <c r="F79" s="95">
        <v>4.7699999999999996</v>
      </c>
      <c r="G79" s="95">
        <v>36</v>
      </c>
      <c r="H79" s="97">
        <v>1130.1099999999999</v>
      </c>
      <c r="I79" s="182">
        <v>8529.1200000000008</v>
      </c>
      <c r="J79" s="102">
        <f>(E79*F79)</f>
        <v>1130.1083999999998</v>
      </c>
      <c r="K79" s="102">
        <f>(E79*G79)</f>
        <v>8529.119999999999</v>
      </c>
      <c r="L79" s="96">
        <f>SUM(J79,K79)</f>
        <v>9659.2283999999981</v>
      </c>
      <c r="M79" s="98">
        <f>SUM(J79-H79)</f>
        <v>-1.6000000000531145E-3</v>
      </c>
      <c r="N79" s="98">
        <f>SUM(K79-I79)</f>
        <v>-1.8189894035458565E-12</v>
      </c>
      <c r="O79" s="102"/>
      <c r="P79" s="102"/>
      <c r="Q79" s="231">
        <v>6000</v>
      </c>
      <c r="R79" s="103"/>
      <c r="S79" s="103"/>
      <c r="T79" s="103"/>
      <c r="U79" s="104"/>
    </row>
    <row r="80" spans="1:21" ht="12.75" customHeight="1" x14ac:dyDescent="0.2">
      <c r="A80" s="271"/>
      <c r="B80" s="260"/>
      <c r="C80" s="264"/>
      <c r="D80" s="118" t="s">
        <v>9</v>
      </c>
      <c r="E80" s="120">
        <v>275.74</v>
      </c>
      <c r="F80" s="95">
        <v>4.7699999999999996</v>
      </c>
      <c r="G80" s="95">
        <v>36</v>
      </c>
      <c r="H80" s="97">
        <v>1315.28</v>
      </c>
      <c r="I80" s="182">
        <v>9926.64</v>
      </c>
      <c r="J80" s="102">
        <f>(E80*F80)</f>
        <v>1315.2798</v>
      </c>
      <c r="K80" s="102">
        <f t="shared" ref="K80:K81" si="80">(E80*G80)</f>
        <v>9926.64</v>
      </c>
      <c r="L80" s="96">
        <f t="shared" ref="L80:L81" si="81">SUM(J80,K80)</f>
        <v>11241.9198</v>
      </c>
      <c r="M80" s="98">
        <f t="shared" ref="M80:M81" si="82">SUM(J80-H80)</f>
        <v>-1.9999999994979589E-4</v>
      </c>
      <c r="N80" s="98">
        <f t="shared" ref="N80:N81" si="83">SUM(K80-I80)</f>
        <v>0</v>
      </c>
      <c r="O80" s="102"/>
      <c r="P80" s="102"/>
      <c r="Q80" s="103"/>
      <c r="R80" s="103"/>
      <c r="S80" s="103"/>
      <c r="T80" s="103"/>
      <c r="U80" s="104"/>
    </row>
    <row r="81" spans="1:21" ht="12.75" customHeight="1" x14ac:dyDescent="0.2">
      <c r="A81" s="271"/>
      <c r="B81" s="260"/>
      <c r="C81" s="264"/>
      <c r="D81" s="118" t="s">
        <v>10</v>
      </c>
      <c r="E81" s="120">
        <v>298.76</v>
      </c>
      <c r="F81" s="95">
        <v>4.7699999999999996</v>
      </c>
      <c r="G81" s="95">
        <v>36</v>
      </c>
      <c r="H81" s="97">
        <v>1425.09</v>
      </c>
      <c r="I81" s="182">
        <v>10755.36</v>
      </c>
      <c r="J81" s="102">
        <f>(E81*F81)</f>
        <v>1425.0851999999998</v>
      </c>
      <c r="K81" s="102">
        <f t="shared" si="80"/>
        <v>10755.36</v>
      </c>
      <c r="L81" s="96">
        <f t="shared" si="81"/>
        <v>12180.4452</v>
      </c>
      <c r="M81" s="98">
        <f t="shared" si="82"/>
        <v>-4.8000000001593435E-3</v>
      </c>
      <c r="N81" s="98">
        <f t="shared" si="83"/>
        <v>0</v>
      </c>
      <c r="O81" s="102"/>
      <c r="P81" s="102"/>
      <c r="Q81" s="103"/>
      <c r="R81" s="103"/>
      <c r="S81" s="103"/>
      <c r="T81" s="103"/>
      <c r="U81" s="104"/>
    </row>
    <row r="82" spans="1:21" ht="12.75" customHeight="1" x14ac:dyDescent="0.2">
      <c r="A82" s="271"/>
      <c r="B82" s="260"/>
      <c r="C82" s="264"/>
      <c r="D82" s="105" t="s">
        <v>52</v>
      </c>
      <c r="E82" s="106">
        <f>SUM(E79,E80,E81)</f>
        <v>811.42</v>
      </c>
      <c r="F82" s="106"/>
      <c r="G82" s="106"/>
      <c r="H82" s="107">
        <f>SUM(H79:H81)</f>
        <v>3870.4799999999996</v>
      </c>
      <c r="I82" s="107">
        <f>SUM(I79:I81)</f>
        <v>29211.120000000003</v>
      </c>
      <c r="J82" s="106">
        <f t="shared" ref="J82:T82" si="84">SUM(J79,J80,J81)</f>
        <v>3870.4733999999999</v>
      </c>
      <c r="K82" s="106">
        <f t="shared" si="84"/>
        <v>29211.119999999999</v>
      </c>
      <c r="L82" s="106">
        <f t="shared" si="84"/>
        <v>33081.593399999998</v>
      </c>
      <c r="M82" s="106">
        <f t="shared" si="84"/>
        <v>-6.6000000001622539E-3</v>
      </c>
      <c r="N82" s="106">
        <f t="shared" si="84"/>
        <v>-1.8189894035458565E-12</v>
      </c>
      <c r="O82" s="106">
        <f t="shared" si="84"/>
        <v>0</v>
      </c>
      <c r="P82" s="106">
        <f t="shared" si="84"/>
        <v>0</v>
      </c>
      <c r="Q82" s="106">
        <f t="shared" si="84"/>
        <v>6000</v>
      </c>
      <c r="R82" s="106"/>
      <c r="S82" s="106">
        <f t="shared" si="84"/>
        <v>0</v>
      </c>
      <c r="T82" s="106">
        <f t="shared" si="84"/>
        <v>0</v>
      </c>
      <c r="U82" s="108"/>
    </row>
    <row r="83" spans="1:21" ht="12.75" customHeight="1" x14ac:dyDescent="0.2">
      <c r="A83" s="271"/>
      <c r="B83" s="260"/>
      <c r="C83" s="264"/>
      <c r="D83" s="118" t="s">
        <v>11</v>
      </c>
      <c r="E83" s="119">
        <v>327.86</v>
      </c>
      <c r="F83" s="95">
        <v>4.7699999999999996</v>
      </c>
      <c r="G83" s="95">
        <v>36</v>
      </c>
      <c r="H83" s="97">
        <v>1563.89</v>
      </c>
      <c r="I83" s="182">
        <v>11802.96</v>
      </c>
      <c r="J83" s="102">
        <f>(E83*F83)</f>
        <v>1563.8922</v>
      </c>
      <c r="K83" s="102">
        <f>(E83*G83)</f>
        <v>11802.960000000001</v>
      </c>
      <c r="L83" s="96">
        <f>SUM(J83,K83)</f>
        <v>13366.852200000001</v>
      </c>
      <c r="M83" s="98">
        <f>SUM(J83-H83)</f>
        <v>2.1999999999025022E-3</v>
      </c>
      <c r="N83" s="98">
        <f>SUM(K83-I83)</f>
        <v>1.8189894035458565E-12</v>
      </c>
      <c r="O83" s="102"/>
      <c r="P83" s="102"/>
      <c r="Q83" s="103"/>
      <c r="R83" s="103"/>
      <c r="S83" s="103"/>
      <c r="T83" s="103"/>
      <c r="U83" s="104"/>
    </row>
    <row r="84" spans="1:21" ht="12.75" customHeight="1" x14ac:dyDescent="0.2">
      <c r="A84" s="271"/>
      <c r="B84" s="260"/>
      <c r="C84" s="264"/>
      <c r="D84" s="118" t="s">
        <v>12</v>
      </c>
      <c r="E84" s="119">
        <v>287.86</v>
      </c>
      <c r="F84" s="95">
        <v>4.7699999999999996</v>
      </c>
      <c r="G84" s="95">
        <v>36</v>
      </c>
      <c r="H84" s="97">
        <v>1373.09</v>
      </c>
      <c r="I84" s="182">
        <v>10362.959999999999</v>
      </c>
      <c r="J84" s="102">
        <f>(E84*F84)</f>
        <v>1373.0922</v>
      </c>
      <c r="K84" s="102">
        <f t="shared" ref="K84:K85" si="85">(E84*G84)</f>
        <v>10362.960000000001</v>
      </c>
      <c r="L84" s="96">
        <f t="shared" ref="L84:L85" si="86">SUM(J84,K84)</f>
        <v>11736.052200000002</v>
      </c>
      <c r="M84" s="98">
        <f t="shared" ref="M84:M85" si="87">SUM(J84-H84)</f>
        <v>2.2000000001298758E-3</v>
      </c>
      <c r="N84" s="98">
        <f t="shared" ref="N84:N85" si="88">SUM(K84-I84)</f>
        <v>1.8189894035458565E-12</v>
      </c>
      <c r="O84" s="102"/>
      <c r="P84" s="102"/>
      <c r="Q84" s="103"/>
      <c r="R84" s="103"/>
      <c r="S84" s="103"/>
      <c r="T84" s="103"/>
      <c r="U84" s="104"/>
    </row>
    <row r="85" spans="1:21" ht="12.75" customHeight="1" x14ac:dyDescent="0.2">
      <c r="A85" s="271"/>
      <c r="B85" s="260"/>
      <c r="C85" s="264"/>
      <c r="D85" s="118" t="s">
        <v>13</v>
      </c>
      <c r="E85" s="119">
        <v>264.66000000000003</v>
      </c>
      <c r="F85" s="95">
        <v>4.7699999999999996</v>
      </c>
      <c r="G85" s="95">
        <v>36</v>
      </c>
      <c r="H85" s="97">
        <v>1262.43</v>
      </c>
      <c r="I85" s="182">
        <v>9527.76</v>
      </c>
      <c r="J85" s="102">
        <f>(E85*F85)</f>
        <v>1262.4282000000001</v>
      </c>
      <c r="K85" s="102">
        <f t="shared" si="85"/>
        <v>9527.76</v>
      </c>
      <c r="L85" s="96">
        <f t="shared" si="86"/>
        <v>10790.188200000001</v>
      </c>
      <c r="M85" s="98">
        <f t="shared" si="87"/>
        <v>-1.8000000000029104E-3</v>
      </c>
      <c r="N85" s="98">
        <f t="shared" si="88"/>
        <v>0</v>
      </c>
      <c r="O85" s="102"/>
      <c r="P85" s="102"/>
      <c r="Q85" s="103"/>
      <c r="R85" s="103"/>
      <c r="S85" s="103"/>
      <c r="T85" s="103"/>
      <c r="U85" s="104"/>
    </row>
    <row r="86" spans="1:21" ht="12.75" customHeight="1" x14ac:dyDescent="0.2">
      <c r="A86" s="271"/>
      <c r="B86" s="260"/>
      <c r="C86" s="264"/>
      <c r="D86" s="105" t="s">
        <v>53</v>
      </c>
      <c r="E86" s="106">
        <f>SUM(E83,E84,E85)</f>
        <v>880.38000000000011</v>
      </c>
      <c r="F86" s="106"/>
      <c r="G86" s="106"/>
      <c r="H86" s="107">
        <f>SUM(H83:H85)</f>
        <v>4199.41</v>
      </c>
      <c r="I86" s="107">
        <f>SUM(I83:I85)</f>
        <v>31693.68</v>
      </c>
      <c r="J86" s="106">
        <f t="shared" ref="J86:T86" si="89">SUM(J83,J84,J85)</f>
        <v>4199.4126000000006</v>
      </c>
      <c r="K86" s="106">
        <f t="shared" si="89"/>
        <v>31693.68</v>
      </c>
      <c r="L86" s="106">
        <f t="shared" si="89"/>
        <v>35893.092600000004</v>
      </c>
      <c r="M86" s="106">
        <f t="shared" si="89"/>
        <v>2.6000000000294676E-3</v>
      </c>
      <c r="N86" s="106">
        <f t="shared" si="89"/>
        <v>3.637978807091713E-12</v>
      </c>
      <c r="O86" s="106">
        <f t="shared" si="89"/>
        <v>0</v>
      </c>
      <c r="P86" s="106">
        <f t="shared" si="89"/>
        <v>0</v>
      </c>
      <c r="Q86" s="106">
        <f t="shared" si="89"/>
        <v>0</v>
      </c>
      <c r="R86" s="106"/>
      <c r="S86" s="106">
        <f t="shared" si="89"/>
        <v>0</v>
      </c>
      <c r="T86" s="106">
        <f t="shared" si="89"/>
        <v>0</v>
      </c>
      <c r="U86" s="108"/>
    </row>
    <row r="87" spans="1:21" ht="12.75" customHeight="1" x14ac:dyDescent="0.2">
      <c r="A87" s="271"/>
      <c r="B87" s="260"/>
      <c r="C87" s="264"/>
      <c r="D87" s="118" t="s">
        <v>14</v>
      </c>
      <c r="E87" s="119">
        <v>306.83999999999997</v>
      </c>
      <c r="F87" s="95">
        <v>4.7699999999999996</v>
      </c>
      <c r="G87" s="95">
        <v>36</v>
      </c>
      <c r="H87" s="97">
        <v>1463.63</v>
      </c>
      <c r="I87" s="182">
        <v>11046.24</v>
      </c>
      <c r="J87" s="102">
        <f>(E87*F87)</f>
        <v>1463.6267999999998</v>
      </c>
      <c r="K87" s="102">
        <f>(E87*G87)</f>
        <v>11046.24</v>
      </c>
      <c r="L87" s="96">
        <f>SUM(J87,K87)</f>
        <v>12509.8668</v>
      </c>
      <c r="M87" s="98">
        <f>SUM(J87-H87)</f>
        <v>-3.2000000003336027E-3</v>
      </c>
      <c r="N87" s="98">
        <f>SUM(K87-I87)</f>
        <v>0</v>
      </c>
      <c r="O87" s="102"/>
      <c r="P87" s="102"/>
      <c r="Q87" s="103"/>
      <c r="R87" s="103"/>
      <c r="S87" s="103"/>
      <c r="T87" s="103"/>
      <c r="U87" s="104"/>
    </row>
    <row r="88" spans="1:21" ht="12.75" customHeight="1" x14ac:dyDescent="0.2">
      <c r="A88" s="271"/>
      <c r="B88" s="260"/>
      <c r="C88" s="264"/>
      <c r="D88" s="118" t="s">
        <v>15</v>
      </c>
      <c r="E88" s="119">
        <v>303.88</v>
      </c>
      <c r="F88" s="95">
        <v>4.7699999999999996</v>
      </c>
      <c r="G88" s="95">
        <v>36</v>
      </c>
      <c r="H88" s="97">
        <v>1449.51</v>
      </c>
      <c r="I88" s="182">
        <v>10939.68</v>
      </c>
      <c r="J88" s="102">
        <f>(E88*F88)</f>
        <v>1449.5075999999999</v>
      </c>
      <c r="K88" s="102">
        <f t="shared" ref="K88:K89" si="90">(E88*G88)</f>
        <v>10939.68</v>
      </c>
      <c r="L88" s="96">
        <f t="shared" ref="L88:L89" si="91">SUM(J88,K88)</f>
        <v>12389.187600000001</v>
      </c>
      <c r="M88" s="98">
        <f t="shared" ref="M88:M89" si="92">SUM(J88-H88)</f>
        <v>-2.4000000000796717E-3</v>
      </c>
      <c r="N88" s="98">
        <f t="shared" ref="N88:N89" si="93">SUM(K88-I88)</f>
        <v>0</v>
      </c>
      <c r="O88" s="102"/>
      <c r="P88" s="102"/>
      <c r="Q88" s="103"/>
      <c r="R88" s="103"/>
      <c r="S88" s="103"/>
      <c r="T88" s="103"/>
      <c r="U88" s="104"/>
    </row>
    <row r="89" spans="1:21" ht="12.75" customHeight="1" x14ac:dyDescent="0.2">
      <c r="A89" s="271"/>
      <c r="B89" s="260"/>
      <c r="C89" s="264"/>
      <c r="D89" s="118" t="s">
        <v>16</v>
      </c>
      <c r="E89" s="120">
        <v>319.32</v>
      </c>
      <c r="F89" s="95">
        <v>4.7699999999999996</v>
      </c>
      <c r="G89" s="95">
        <v>36</v>
      </c>
      <c r="H89" s="97">
        <v>1523.16</v>
      </c>
      <c r="I89" s="182">
        <v>11495.52</v>
      </c>
      <c r="J89" s="102">
        <f>(E89*F89)</f>
        <v>1523.1563999999998</v>
      </c>
      <c r="K89" s="102">
        <f t="shared" si="90"/>
        <v>11495.52</v>
      </c>
      <c r="L89" s="96">
        <f t="shared" si="91"/>
        <v>13018.6764</v>
      </c>
      <c r="M89" s="98">
        <f t="shared" si="92"/>
        <v>-3.6000000002331944E-3</v>
      </c>
      <c r="N89" s="98">
        <f t="shared" si="93"/>
        <v>0</v>
      </c>
      <c r="O89" s="102"/>
      <c r="P89" s="102"/>
      <c r="Q89" s="103"/>
      <c r="R89" s="103"/>
      <c r="S89" s="103"/>
      <c r="T89" s="103"/>
      <c r="U89" s="104"/>
    </row>
    <row r="90" spans="1:21" ht="12.75" customHeight="1" x14ac:dyDescent="0.2">
      <c r="A90" s="271"/>
      <c r="B90" s="260"/>
      <c r="C90" s="264"/>
      <c r="D90" s="105" t="s">
        <v>54</v>
      </c>
      <c r="E90" s="106">
        <f>SUM(E87,E88,E89)</f>
        <v>930.04</v>
      </c>
      <c r="F90" s="106"/>
      <c r="G90" s="106"/>
      <c r="H90" s="107">
        <f>SUM(H87:H89)</f>
        <v>4436.3</v>
      </c>
      <c r="I90" s="107">
        <f>SUM(I87:I89)</f>
        <v>33481.440000000002</v>
      </c>
      <c r="J90" s="106">
        <f t="shared" ref="J90:T90" si="94">SUM(J87,J88,J89)</f>
        <v>4436.2907999999998</v>
      </c>
      <c r="K90" s="106">
        <f t="shared" si="94"/>
        <v>33481.440000000002</v>
      </c>
      <c r="L90" s="106">
        <f t="shared" si="94"/>
        <v>37917.730800000005</v>
      </c>
      <c r="M90" s="106">
        <f t="shared" si="94"/>
        <v>-9.2000000006464688E-3</v>
      </c>
      <c r="N90" s="106">
        <f t="shared" si="94"/>
        <v>0</v>
      </c>
      <c r="O90" s="106">
        <f t="shared" si="94"/>
        <v>0</v>
      </c>
      <c r="P90" s="106">
        <f t="shared" si="94"/>
        <v>0</v>
      </c>
      <c r="Q90" s="106">
        <f t="shared" si="94"/>
        <v>0</v>
      </c>
      <c r="R90" s="106"/>
      <c r="S90" s="106">
        <f t="shared" si="94"/>
        <v>0</v>
      </c>
      <c r="T90" s="106">
        <f t="shared" si="94"/>
        <v>0</v>
      </c>
      <c r="U90" s="108"/>
    </row>
    <row r="91" spans="1:21" ht="12.75" customHeight="1" x14ac:dyDescent="0.2">
      <c r="A91" s="271"/>
      <c r="B91" s="260"/>
      <c r="C91" s="264"/>
      <c r="D91" s="118" t="s">
        <v>17</v>
      </c>
      <c r="E91" s="119">
        <v>310.92</v>
      </c>
      <c r="F91" s="95">
        <v>4.7699999999999996</v>
      </c>
      <c r="G91" s="95">
        <v>36</v>
      </c>
      <c r="H91" s="97">
        <v>1483.09</v>
      </c>
      <c r="I91" s="182">
        <v>11193.12</v>
      </c>
      <c r="J91" s="102">
        <f>(E91*F91)</f>
        <v>1483.0883999999999</v>
      </c>
      <c r="K91" s="102">
        <f>(E91*G91)</f>
        <v>11193.12</v>
      </c>
      <c r="L91" s="96">
        <f>SUM(J91,K91)</f>
        <v>12676.208400000001</v>
      </c>
      <c r="M91" s="98">
        <f>SUM(J91-H91)</f>
        <v>-1.6000000000531145E-3</v>
      </c>
      <c r="N91" s="98">
        <f>SUM(K91-I91)</f>
        <v>0</v>
      </c>
      <c r="O91" s="102"/>
      <c r="P91" s="102"/>
      <c r="Q91" s="103"/>
      <c r="R91" s="103"/>
      <c r="S91" s="103"/>
      <c r="T91" s="103"/>
      <c r="U91" s="104"/>
    </row>
    <row r="92" spans="1:21" ht="12.75" customHeight="1" x14ac:dyDescent="0.2">
      <c r="A92" s="271"/>
      <c r="B92" s="260"/>
      <c r="C92" s="264"/>
      <c r="D92" s="118" t="s">
        <v>18</v>
      </c>
      <c r="E92" s="119">
        <v>332.08</v>
      </c>
      <c r="F92" s="95">
        <v>4.7699999999999996</v>
      </c>
      <c r="G92" s="95">
        <v>36</v>
      </c>
      <c r="H92" s="97">
        <v>1584.02</v>
      </c>
      <c r="I92" s="182">
        <v>11954.88</v>
      </c>
      <c r="J92" s="102">
        <f>(E92*F92)</f>
        <v>1584.0215999999998</v>
      </c>
      <c r="K92" s="102">
        <f t="shared" ref="K92:K93" si="95">(E92*G92)</f>
        <v>11954.88</v>
      </c>
      <c r="L92" s="96">
        <f t="shared" ref="L92:L93" si="96">SUM(J92,K92)</f>
        <v>13538.901599999999</v>
      </c>
      <c r="M92" s="98">
        <f t="shared" ref="M92:M93" si="97">SUM(J92-H92)</f>
        <v>1.5999999998257408E-3</v>
      </c>
      <c r="N92" s="98">
        <f t="shared" ref="N92:N93" si="98">SUM(K92-I92)</f>
        <v>0</v>
      </c>
      <c r="O92" s="102"/>
      <c r="P92" s="102"/>
      <c r="Q92" s="103"/>
      <c r="R92" s="103"/>
      <c r="S92" s="103"/>
      <c r="T92" s="103"/>
      <c r="U92" s="104"/>
    </row>
    <row r="93" spans="1:21" ht="13.5" customHeight="1" x14ac:dyDescent="0.2">
      <c r="A93" s="272"/>
      <c r="B93" s="266"/>
      <c r="C93" s="265"/>
      <c r="D93" s="118" t="s">
        <v>19</v>
      </c>
      <c r="E93" s="120">
        <v>286.7</v>
      </c>
      <c r="F93" s="95">
        <v>4.7699999999999996</v>
      </c>
      <c r="G93" s="95">
        <v>36</v>
      </c>
      <c r="H93" s="97">
        <v>1367.56</v>
      </c>
      <c r="I93" s="182">
        <v>10321.200000000001</v>
      </c>
      <c r="J93" s="102">
        <f>(E93*F93)</f>
        <v>1367.5589999999997</v>
      </c>
      <c r="K93" s="102">
        <f t="shared" si="95"/>
        <v>10321.199999999999</v>
      </c>
      <c r="L93" s="96">
        <f t="shared" si="96"/>
        <v>11688.758999999998</v>
      </c>
      <c r="M93" s="98">
        <f t="shared" si="97"/>
        <v>-1.0000000002037268E-3</v>
      </c>
      <c r="N93" s="98">
        <f t="shared" si="98"/>
        <v>-1.8189894035458565E-12</v>
      </c>
      <c r="O93" s="102"/>
      <c r="P93" s="102"/>
      <c r="Q93" s="103"/>
      <c r="R93" s="103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929.7</v>
      </c>
      <c r="F94" s="106"/>
      <c r="G94" s="106"/>
      <c r="H94" s="107">
        <f>SUM(H91:H93)</f>
        <v>4434.67</v>
      </c>
      <c r="I94" s="107">
        <f>SUM(I91:I93)</f>
        <v>33469.199999999997</v>
      </c>
      <c r="J94" s="106">
        <f t="shared" ref="J94:T94" si="99">SUM(J91,J92,J93)</f>
        <v>4434.6689999999999</v>
      </c>
      <c r="K94" s="106">
        <f t="shared" si="99"/>
        <v>33469.199999999997</v>
      </c>
      <c r="L94" s="106">
        <f t="shared" si="99"/>
        <v>37903.868999999999</v>
      </c>
      <c r="M94" s="106">
        <f t="shared" si="99"/>
        <v>-1.0000000004311005E-3</v>
      </c>
      <c r="N94" s="106">
        <f t="shared" si="99"/>
        <v>-1.8189894035458565E-12</v>
      </c>
      <c r="O94" s="106">
        <f t="shared" si="99"/>
        <v>0</v>
      </c>
      <c r="P94" s="106">
        <f t="shared" si="99"/>
        <v>0</v>
      </c>
      <c r="Q94" s="106">
        <f t="shared" si="99"/>
        <v>0</v>
      </c>
      <c r="R94" s="106"/>
      <c r="S94" s="106">
        <f t="shared" si="99"/>
        <v>0</v>
      </c>
      <c r="T94" s="106">
        <f t="shared" si="99"/>
        <v>0</v>
      </c>
      <c r="U94" s="108"/>
    </row>
    <row r="95" spans="1:21" s="117" customFormat="1" ht="24" x14ac:dyDescent="0.2">
      <c r="A95" s="134"/>
      <c r="B95" s="134"/>
      <c r="C95" s="135"/>
      <c r="D95" s="136" t="s">
        <v>58</v>
      </c>
      <c r="E95" s="137">
        <f>SUM(E94,E90,E86,E82)</f>
        <v>3551.54</v>
      </c>
      <c r="F95" s="137"/>
      <c r="G95" s="137"/>
      <c r="H95" s="138">
        <f>SUM(H82,H86,H90,H94)</f>
        <v>16940.86</v>
      </c>
      <c r="I95" s="138">
        <f>SUM(I82,I86,I90,I94)</f>
        <v>127855.44</v>
      </c>
      <c r="J95" s="137">
        <f t="shared" ref="J95:T95" si="100">SUM(J82+J86+J90+J94)</f>
        <v>16940.845800000003</v>
      </c>
      <c r="K95" s="137">
        <f t="shared" si="100"/>
        <v>127855.44</v>
      </c>
      <c r="L95" s="137">
        <f t="shared" si="100"/>
        <v>144796.28580000001</v>
      </c>
      <c r="M95" s="137">
        <f t="shared" si="100"/>
        <v>-1.4200000001210356E-2</v>
      </c>
      <c r="N95" s="137">
        <f t="shared" si="100"/>
        <v>0</v>
      </c>
      <c r="O95" s="137">
        <f t="shared" si="100"/>
        <v>0</v>
      </c>
      <c r="P95" s="137">
        <f t="shared" si="100"/>
        <v>0</v>
      </c>
      <c r="Q95" s="137">
        <f t="shared" si="100"/>
        <v>6000</v>
      </c>
      <c r="R95" s="137"/>
      <c r="S95" s="137">
        <f t="shared" si="100"/>
        <v>0</v>
      </c>
      <c r="T95" s="137">
        <f t="shared" si="100"/>
        <v>0</v>
      </c>
      <c r="U95" s="139"/>
    </row>
    <row r="96" spans="1:21" s="117" customFormat="1" ht="36" x14ac:dyDescent="0.2">
      <c r="A96" s="111"/>
      <c r="B96" s="111"/>
      <c r="C96" s="112"/>
      <c r="D96" s="113" t="s">
        <v>59</v>
      </c>
      <c r="E96" s="114">
        <f>E95+'2015'!E96</f>
        <v>18986.440000000002</v>
      </c>
      <c r="F96" s="114"/>
      <c r="G96" s="114"/>
      <c r="H96" s="114">
        <f>H95+'2015'!H96</f>
        <v>90565.340000000011</v>
      </c>
      <c r="I96" s="114">
        <f>I95+'2015'!I96</f>
        <v>373627.69999999995</v>
      </c>
      <c r="J96" s="114">
        <f>J95+'2015'!J96</f>
        <v>90565.318800000008</v>
      </c>
      <c r="K96" s="114">
        <f>K95+'2015'!K96</f>
        <v>373627.69999999995</v>
      </c>
      <c r="L96" s="114">
        <f>L95+'2015'!L96</f>
        <v>464193.01880000002</v>
      </c>
      <c r="M96" s="114">
        <f>M95+'2015'!M96</f>
        <v>-2.1200000007297604E-2</v>
      </c>
      <c r="N96" s="114">
        <f>N95+'2015'!N96</f>
        <v>-3.5242919693700969E-12</v>
      </c>
      <c r="O96" s="114">
        <f>O95+'2015'!O96</f>
        <v>0</v>
      </c>
      <c r="P96" s="114">
        <f>P95+'2015'!P96</f>
        <v>0</v>
      </c>
      <c r="Q96" s="114">
        <f>Q95+'2015'!Q96</f>
        <v>6000</v>
      </c>
      <c r="R96" s="114">
        <f>SUM(I96-Q96)</f>
        <v>367627.69999999995</v>
      </c>
      <c r="S96" s="114">
        <f>S95+'2015'!S96</f>
        <v>0</v>
      </c>
      <c r="T96" s="114">
        <f>T95+'2015'!T96</f>
        <v>0</v>
      </c>
      <c r="U96" s="116"/>
    </row>
    <row r="97" spans="1:21" ht="12.75" customHeight="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202.96</v>
      </c>
      <c r="F97" s="95">
        <v>4.7699999999999996</v>
      </c>
      <c r="G97" s="95">
        <v>36</v>
      </c>
      <c r="H97" s="97">
        <v>968.12</v>
      </c>
      <c r="I97" s="182">
        <v>7306.56</v>
      </c>
      <c r="J97" s="102">
        <f>(E97*F97)</f>
        <v>968.11919999999998</v>
      </c>
      <c r="K97" s="102">
        <f>(E97*G97)</f>
        <v>7306.56</v>
      </c>
      <c r="L97" s="96">
        <f>SUM(J97,K97)</f>
        <v>8274.6792000000005</v>
      </c>
      <c r="M97" s="98">
        <f>SUM(J97-H97)</f>
        <v>-8.0000000002655725E-4</v>
      </c>
      <c r="N97" s="98">
        <f>SUM(K97-I97)</f>
        <v>0</v>
      </c>
      <c r="O97" s="102"/>
      <c r="P97" s="102"/>
      <c r="Q97" s="231">
        <v>23400</v>
      </c>
      <c r="R97" s="103"/>
      <c r="S97" s="103"/>
      <c r="T97" s="103"/>
      <c r="U97" s="104"/>
    </row>
    <row r="98" spans="1:21" ht="12.75" customHeight="1" x14ac:dyDescent="0.2">
      <c r="A98" s="271"/>
      <c r="B98" s="260"/>
      <c r="C98" s="264"/>
      <c r="D98" s="118" t="s">
        <v>9</v>
      </c>
      <c r="E98" s="120">
        <v>247.08</v>
      </c>
      <c r="F98" s="95">
        <v>4.7699999999999996</v>
      </c>
      <c r="G98" s="95">
        <v>36</v>
      </c>
      <c r="H98" s="97">
        <v>1178.57</v>
      </c>
      <c r="I98" s="182">
        <v>8894.8799999999992</v>
      </c>
      <c r="J98" s="102">
        <f>(E98*F98)</f>
        <v>1178.5716</v>
      </c>
      <c r="K98" s="102">
        <f t="shared" ref="K98:K99" si="101">(E98*G98)</f>
        <v>8894.880000000001</v>
      </c>
      <c r="L98" s="96">
        <f t="shared" ref="L98:L99" si="102">SUM(J98,K98)</f>
        <v>10073.4516</v>
      </c>
      <c r="M98" s="98">
        <f t="shared" ref="M98:M99" si="103">SUM(J98-H98)</f>
        <v>1.6000000000531145E-3</v>
      </c>
      <c r="N98" s="98">
        <f t="shared" ref="N98:N99" si="104">SUM(K98-I98)</f>
        <v>1.8189894035458565E-12</v>
      </c>
      <c r="O98" s="102"/>
      <c r="P98" s="102"/>
      <c r="Q98" s="103"/>
      <c r="R98" s="103"/>
      <c r="S98" s="103"/>
      <c r="T98" s="103"/>
      <c r="U98" s="104"/>
    </row>
    <row r="99" spans="1:21" ht="12.75" customHeight="1" x14ac:dyDescent="0.2">
      <c r="A99" s="271"/>
      <c r="B99" s="260"/>
      <c r="C99" s="264"/>
      <c r="D99" s="118" t="s">
        <v>10</v>
      </c>
      <c r="E99" s="120">
        <v>294.95999999999998</v>
      </c>
      <c r="F99" s="95">
        <v>4.7699999999999996</v>
      </c>
      <c r="G99" s="95">
        <v>36</v>
      </c>
      <c r="H99" s="97">
        <v>1406.96</v>
      </c>
      <c r="I99" s="182">
        <v>10618.56</v>
      </c>
      <c r="J99" s="102">
        <f>(E99*F99)</f>
        <v>1406.9591999999998</v>
      </c>
      <c r="K99" s="102">
        <f t="shared" si="101"/>
        <v>10618.56</v>
      </c>
      <c r="L99" s="96">
        <f t="shared" si="102"/>
        <v>12025.519199999999</v>
      </c>
      <c r="M99" s="98">
        <f t="shared" si="103"/>
        <v>-8.0000000025393092E-4</v>
      </c>
      <c r="N99" s="98">
        <f t="shared" si="104"/>
        <v>0</v>
      </c>
      <c r="O99" s="102"/>
      <c r="P99" s="102"/>
      <c r="Q99" s="103"/>
      <c r="R99" s="103"/>
      <c r="S99" s="103"/>
      <c r="T99" s="103"/>
      <c r="U99" s="104"/>
    </row>
    <row r="100" spans="1:21" ht="12.75" customHeight="1" x14ac:dyDescent="0.2">
      <c r="A100" s="271"/>
      <c r="B100" s="260"/>
      <c r="C100" s="264"/>
      <c r="D100" s="105" t="s">
        <v>52</v>
      </c>
      <c r="E100" s="106">
        <f>SUM(E97,E98,E99)</f>
        <v>745</v>
      </c>
      <c r="F100" s="106"/>
      <c r="G100" s="106"/>
      <c r="H100" s="107">
        <f>SUM(H97:H99)</f>
        <v>3553.65</v>
      </c>
      <c r="I100" s="107">
        <f>SUM(I97:I99)</f>
        <v>26820</v>
      </c>
      <c r="J100" s="106">
        <f t="shared" ref="J100:T100" si="105">SUM(J97,J98,J99)</f>
        <v>3553.6499999999996</v>
      </c>
      <c r="K100" s="106">
        <f t="shared" si="105"/>
        <v>26820</v>
      </c>
      <c r="L100" s="106">
        <f t="shared" si="105"/>
        <v>30373.649999999998</v>
      </c>
      <c r="M100" s="106">
        <f t="shared" si="105"/>
        <v>-2.2737367544323206E-13</v>
      </c>
      <c r="N100" s="106">
        <f t="shared" si="105"/>
        <v>1.8189894035458565E-12</v>
      </c>
      <c r="O100" s="106">
        <f t="shared" si="105"/>
        <v>0</v>
      </c>
      <c r="P100" s="106">
        <f t="shared" si="105"/>
        <v>0</v>
      </c>
      <c r="Q100" s="106">
        <f t="shared" si="105"/>
        <v>23400</v>
      </c>
      <c r="R100" s="106"/>
      <c r="S100" s="106">
        <f t="shared" si="105"/>
        <v>0</v>
      </c>
      <c r="T100" s="106">
        <f t="shared" si="105"/>
        <v>0</v>
      </c>
      <c r="U100" s="108"/>
    </row>
    <row r="101" spans="1:21" ht="12.75" customHeight="1" x14ac:dyDescent="0.2">
      <c r="A101" s="271"/>
      <c r="B101" s="260"/>
      <c r="C101" s="264"/>
      <c r="D101" s="118" t="s">
        <v>11</v>
      </c>
      <c r="E101" s="119">
        <v>266.82</v>
      </c>
      <c r="F101" s="95">
        <v>4.7699999999999996</v>
      </c>
      <c r="G101" s="95">
        <v>36</v>
      </c>
      <c r="H101" s="97">
        <v>1272.73</v>
      </c>
      <c r="I101" s="182">
        <v>9605.52</v>
      </c>
      <c r="J101" s="102">
        <f>(E101*F101)</f>
        <v>1272.7313999999999</v>
      </c>
      <c r="K101" s="102">
        <f>(E101*G101)</f>
        <v>9605.52</v>
      </c>
      <c r="L101" s="96">
        <f>SUM(J101,K101)</f>
        <v>10878.251400000001</v>
      </c>
      <c r="M101" s="98">
        <f>SUM(J101-H101)</f>
        <v>1.3999999998759449E-3</v>
      </c>
      <c r="N101" s="98">
        <f>SUM(K101-I101)</f>
        <v>0</v>
      </c>
      <c r="O101" s="102"/>
      <c r="P101" s="102"/>
      <c r="Q101" s="103"/>
      <c r="R101" s="103"/>
      <c r="S101" s="103"/>
      <c r="T101" s="103"/>
      <c r="U101" s="104"/>
    </row>
    <row r="102" spans="1:21" ht="12.75" customHeight="1" x14ac:dyDescent="0.2">
      <c r="A102" s="271"/>
      <c r="B102" s="260"/>
      <c r="C102" s="264"/>
      <c r="D102" s="118" t="s">
        <v>12</v>
      </c>
      <c r="E102" s="119">
        <v>259.44</v>
      </c>
      <c r="F102" s="95">
        <v>4.7699999999999996</v>
      </c>
      <c r="G102" s="95">
        <v>36</v>
      </c>
      <c r="H102" s="97">
        <v>1237.53</v>
      </c>
      <c r="I102" s="182">
        <v>9339.84</v>
      </c>
      <c r="J102" s="102">
        <f>(E102*F102)</f>
        <v>1237.5287999999998</v>
      </c>
      <c r="K102" s="102">
        <f t="shared" ref="K102:K103" si="106">(E102*G102)</f>
        <v>9339.84</v>
      </c>
      <c r="L102" s="96">
        <f t="shared" ref="L102:L103" si="107">SUM(J102,K102)</f>
        <v>10577.3688</v>
      </c>
      <c r="M102" s="98">
        <f t="shared" ref="M102:M103" si="108">SUM(J102-H102)</f>
        <v>-1.2000000001535227E-3</v>
      </c>
      <c r="N102" s="98">
        <f t="shared" ref="N102:N103" si="109">SUM(K102-I102)</f>
        <v>0</v>
      </c>
      <c r="O102" s="102"/>
      <c r="P102" s="102"/>
      <c r="Q102" s="103"/>
      <c r="R102" s="103"/>
      <c r="S102" s="103"/>
      <c r="T102" s="103"/>
      <c r="U102" s="104"/>
    </row>
    <row r="103" spans="1:21" ht="12.75" customHeight="1" x14ac:dyDescent="0.2">
      <c r="A103" s="271"/>
      <c r="B103" s="260"/>
      <c r="C103" s="264"/>
      <c r="D103" s="118" t="s">
        <v>13</v>
      </c>
      <c r="E103" s="119">
        <v>266.39999999999998</v>
      </c>
      <c r="F103" s="95">
        <v>4.7699999999999996</v>
      </c>
      <c r="G103" s="95">
        <v>36</v>
      </c>
      <c r="H103" s="97">
        <v>1270.73</v>
      </c>
      <c r="I103" s="182">
        <v>9590.4</v>
      </c>
      <c r="J103" s="102">
        <f>(E103*F103)</f>
        <v>1270.7279999999998</v>
      </c>
      <c r="K103" s="102">
        <f t="shared" si="106"/>
        <v>9590.4</v>
      </c>
      <c r="L103" s="96">
        <f t="shared" si="107"/>
        <v>10861.127999999999</v>
      </c>
      <c r="M103" s="98">
        <f t="shared" si="108"/>
        <v>-2.00000000018008E-3</v>
      </c>
      <c r="N103" s="98">
        <f t="shared" si="109"/>
        <v>0</v>
      </c>
      <c r="O103" s="102"/>
      <c r="P103" s="102"/>
      <c r="Q103" s="103"/>
      <c r="R103" s="103"/>
      <c r="S103" s="103"/>
      <c r="T103" s="103"/>
      <c r="U103" s="104"/>
    </row>
    <row r="104" spans="1:21" ht="12.75" customHeight="1" x14ac:dyDescent="0.2">
      <c r="A104" s="271"/>
      <c r="B104" s="260"/>
      <c r="C104" s="264"/>
      <c r="D104" s="105" t="s">
        <v>53</v>
      </c>
      <c r="E104" s="106">
        <f>SUM(E101,E102,E103)</f>
        <v>792.66</v>
      </c>
      <c r="F104" s="106"/>
      <c r="G104" s="106"/>
      <c r="H104" s="107">
        <f>SUM(H101:H103)</f>
        <v>3780.9900000000002</v>
      </c>
      <c r="I104" s="107">
        <f>SUM(I101:I103)</f>
        <v>28535.760000000002</v>
      </c>
      <c r="J104" s="106">
        <f t="shared" ref="J104:T104" si="110">SUM(J101,J102,J103)</f>
        <v>3780.9881999999998</v>
      </c>
      <c r="K104" s="106">
        <f t="shared" si="110"/>
        <v>28535.760000000002</v>
      </c>
      <c r="L104" s="106">
        <f t="shared" si="110"/>
        <v>32316.748200000002</v>
      </c>
      <c r="M104" s="106">
        <f t="shared" si="110"/>
        <v>-1.8000000004576577E-3</v>
      </c>
      <c r="N104" s="106">
        <f t="shared" si="110"/>
        <v>0</v>
      </c>
      <c r="O104" s="106">
        <f t="shared" si="110"/>
        <v>0</v>
      </c>
      <c r="P104" s="106">
        <f t="shared" si="110"/>
        <v>0</v>
      </c>
      <c r="Q104" s="106">
        <f t="shared" si="110"/>
        <v>0</v>
      </c>
      <c r="R104" s="106"/>
      <c r="S104" s="106">
        <f t="shared" si="110"/>
        <v>0</v>
      </c>
      <c r="T104" s="106">
        <f t="shared" si="110"/>
        <v>0</v>
      </c>
      <c r="U104" s="108"/>
    </row>
    <row r="105" spans="1:21" ht="12.75" customHeight="1" x14ac:dyDescent="0.2">
      <c r="A105" s="271"/>
      <c r="B105" s="260"/>
      <c r="C105" s="264"/>
      <c r="D105" s="118" t="s">
        <v>14</v>
      </c>
      <c r="E105" s="119">
        <v>285.86</v>
      </c>
      <c r="F105" s="95">
        <v>4.7699999999999996</v>
      </c>
      <c r="G105" s="95">
        <v>36</v>
      </c>
      <c r="H105" s="97">
        <v>1363.55</v>
      </c>
      <c r="I105" s="182">
        <v>10290.959999999999</v>
      </c>
      <c r="J105" s="102">
        <f>(E105*F105)</f>
        <v>1363.5521999999999</v>
      </c>
      <c r="K105" s="102">
        <f>(E105*G105)</f>
        <v>10290.960000000001</v>
      </c>
      <c r="L105" s="96">
        <f>SUM(J105,K105)</f>
        <v>11654.512200000001</v>
      </c>
      <c r="M105" s="98">
        <f>SUM(J105-H105)</f>
        <v>2.1999999999025022E-3</v>
      </c>
      <c r="N105" s="98">
        <f>SUM(K105-I105)</f>
        <v>1.8189894035458565E-12</v>
      </c>
      <c r="O105" s="102"/>
      <c r="P105" s="102"/>
      <c r="Q105" s="103"/>
      <c r="R105" s="103"/>
      <c r="S105" s="103"/>
      <c r="T105" s="103"/>
      <c r="U105" s="104"/>
    </row>
    <row r="106" spans="1:21" ht="12.75" customHeight="1" x14ac:dyDescent="0.2">
      <c r="A106" s="271"/>
      <c r="B106" s="260"/>
      <c r="C106" s="264"/>
      <c r="D106" s="118" t="s">
        <v>15</v>
      </c>
      <c r="E106" s="119">
        <v>297.04000000000002</v>
      </c>
      <c r="F106" s="95">
        <v>4.7699999999999996</v>
      </c>
      <c r="G106" s="95">
        <v>36</v>
      </c>
      <c r="H106" s="97">
        <v>1416.88</v>
      </c>
      <c r="I106" s="182">
        <v>10693.44</v>
      </c>
      <c r="J106" s="102">
        <f>(E106*F106)</f>
        <v>1416.8807999999999</v>
      </c>
      <c r="K106" s="102">
        <f t="shared" ref="K106:K107" si="111">(E106*G106)</f>
        <v>10693.44</v>
      </c>
      <c r="L106" s="96">
        <f t="shared" ref="L106:L107" si="112">SUM(J106,K106)</f>
        <v>12110.320800000001</v>
      </c>
      <c r="M106" s="98">
        <f t="shared" ref="M106:M107" si="113">SUM(J106-H106)</f>
        <v>7.9999999979918357E-4</v>
      </c>
      <c r="N106" s="98">
        <f t="shared" ref="N106:N107" si="114">SUM(K106-I106)</f>
        <v>0</v>
      </c>
      <c r="O106" s="102"/>
      <c r="P106" s="102"/>
      <c r="Q106" s="103"/>
      <c r="R106" s="103"/>
      <c r="S106" s="103"/>
      <c r="T106" s="103"/>
      <c r="U106" s="104"/>
    </row>
    <row r="107" spans="1:21" ht="12.75" customHeight="1" x14ac:dyDescent="0.2">
      <c r="A107" s="271"/>
      <c r="B107" s="260"/>
      <c r="C107" s="264"/>
      <c r="D107" s="118" t="s">
        <v>16</v>
      </c>
      <c r="E107" s="120">
        <v>275.06</v>
      </c>
      <c r="F107" s="95">
        <v>4.7699999999999996</v>
      </c>
      <c r="G107" s="95">
        <v>36</v>
      </c>
      <c r="H107" s="97">
        <v>1312.04</v>
      </c>
      <c r="I107" s="182">
        <v>9902.16</v>
      </c>
      <c r="J107" s="102">
        <f>(E107*F107)</f>
        <v>1312.0361999999998</v>
      </c>
      <c r="K107" s="102">
        <f t="shared" si="111"/>
        <v>9902.16</v>
      </c>
      <c r="L107" s="96">
        <f t="shared" si="112"/>
        <v>11214.1962</v>
      </c>
      <c r="M107" s="98">
        <f t="shared" si="113"/>
        <v>-3.8000000001829903E-3</v>
      </c>
      <c r="N107" s="98">
        <f t="shared" si="114"/>
        <v>0</v>
      </c>
      <c r="O107" s="102"/>
      <c r="P107" s="102"/>
      <c r="Q107" s="232">
        <v>109800</v>
      </c>
      <c r="R107" s="154"/>
      <c r="S107" s="103"/>
      <c r="T107" s="103"/>
      <c r="U107" s="104"/>
    </row>
    <row r="108" spans="1:21" ht="12.75" customHeight="1" x14ac:dyDescent="0.2">
      <c r="A108" s="271"/>
      <c r="B108" s="260"/>
      <c r="C108" s="264"/>
      <c r="D108" s="105" t="s">
        <v>54</v>
      </c>
      <c r="E108" s="106">
        <f>SUM(E105,E106,E107)</f>
        <v>857.96</v>
      </c>
      <c r="F108" s="106"/>
      <c r="G108" s="106"/>
      <c r="H108" s="107">
        <f>SUM(H105:H107)</f>
        <v>4092.4700000000003</v>
      </c>
      <c r="I108" s="107">
        <f>SUM(I105:I107)</f>
        <v>30886.560000000001</v>
      </c>
      <c r="J108" s="106">
        <f t="shared" ref="J108:T108" si="115">SUM(J105,J106,J107)</f>
        <v>4092.4691999999995</v>
      </c>
      <c r="K108" s="106">
        <f t="shared" si="115"/>
        <v>30886.560000000001</v>
      </c>
      <c r="L108" s="106">
        <f t="shared" si="115"/>
        <v>34979.029200000004</v>
      </c>
      <c r="M108" s="106">
        <f t="shared" si="115"/>
        <v>-8.000000004813046E-4</v>
      </c>
      <c r="N108" s="106">
        <f t="shared" si="115"/>
        <v>1.8189894035458565E-12</v>
      </c>
      <c r="O108" s="106">
        <f t="shared" si="115"/>
        <v>0</v>
      </c>
      <c r="P108" s="106">
        <f t="shared" si="115"/>
        <v>0</v>
      </c>
      <c r="Q108" s="106">
        <f t="shared" si="115"/>
        <v>109800</v>
      </c>
      <c r="R108" s="106"/>
      <c r="S108" s="106">
        <f t="shared" si="115"/>
        <v>0</v>
      </c>
      <c r="T108" s="106">
        <f t="shared" si="115"/>
        <v>0</v>
      </c>
      <c r="U108" s="108"/>
    </row>
    <row r="109" spans="1:21" ht="12.75" customHeight="1" x14ac:dyDescent="0.2">
      <c r="A109" s="271"/>
      <c r="B109" s="260"/>
      <c r="C109" s="264"/>
      <c r="D109" s="118" t="s">
        <v>17</v>
      </c>
      <c r="E109" s="119">
        <v>275.48</v>
      </c>
      <c r="F109" s="95">
        <v>4.7699999999999996</v>
      </c>
      <c r="G109" s="95">
        <v>36</v>
      </c>
      <c r="H109" s="97">
        <v>1314.04</v>
      </c>
      <c r="I109" s="182">
        <v>9917.2800000000007</v>
      </c>
      <c r="J109" s="102">
        <f>(E109*F109)</f>
        <v>1314.0396000000001</v>
      </c>
      <c r="K109" s="102">
        <f>(E109*G109)</f>
        <v>9917.2800000000007</v>
      </c>
      <c r="L109" s="96">
        <f>SUM(J109,K109)</f>
        <v>11231.319600000001</v>
      </c>
      <c r="M109" s="98">
        <f>SUM(J109-H109)</f>
        <v>-3.9999999989959178E-4</v>
      </c>
      <c r="N109" s="98">
        <f>SUM(K109-I109)</f>
        <v>0</v>
      </c>
      <c r="O109" s="102"/>
      <c r="P109" s="102"/>
      <c r="Q109" s="103"/>
      <c r="R109" s="103"/>
      <c r="S109" s="103"/>
      <c r="T109" s="103"/>
      <c r="U109" s="104"/>
    </row>
    <row r="110" spans="1:21" ht="12.75" customHeight="1" x14ac:dyDescent="0.2">
      <c r="A110" s="271"/>
      <c r="B110" s="260"/>
      <c r="C110" s="264"/>
      <c r="D110" s="118" t="s">
        <v>18</v>
      </c>
      <c r="E110" s="119">
        <v>334.5</v>
      </c>
      <c r="F110" s="95">
        <v>4.7699999999999996</v>
      </c>
      <c r="G110" s="95">
        <v>36</v>
      </c>
      <c r="H110" s="97">
        <v>1595.57</v>
      </c>
      <c r="I110" s="182">
        <v>12042</v>
      </c>
      <c r="J110" s="102">
        <f>(E110*F110)</f>
        <v>1595.5649999999998</v>
      </c>
      <c r="K110" s="102">
        <f t="shared" ref="K110:K111" si="116">(E110*G110)</f>
        <v>12042</v>
      </c>
      <c r="L110" s="96">
        <f t="shared" ref="L110:L111" si="117">SUM(J110,K110)</f>
        <v>13637.565000000001</v>
      </c>
      <c r="M110" s="98">
        <f t="shared" ref="M110:M111" si="118">SUM(J110-H110)</f>
        <v>-5.0000000001091394E-3</v>
      </c>
      <c r="N110" s="98">
        <f t="shared" ref="N110:N111" si="119">SUM(K110-I110)</f>
        <v>0</v>
      </c>
      <c r="O110" s="102"/>
      <c r="P110" s="102"/>
      <c r="Q110" s="103"/>
      <c r="R110" s="103"/>
      <c r="S110" s="103"/>
      <c r="T110" s="103"/>
      <c r="U110" s="104"/>
    </row>
    <row r="111" spans="1:21" ht="13.5" customHeight="1" x14ac:dyDescent="0.2">
      <c r="A111" s="272"/>
      <c r="B111" s="266"/>
      <c r="C111" s="265"/>
      <c r="D111" s="118" t="s">
        <v>19</v>
      </c>
      <c r="E111" s="120">
        <v>243.6</v>
      </c>
      <c r="F111" s="95">
        <v>4.7699999999999996</v>
      </c>
      <c r="G111" s="95">
        <v>36</v>
      </c>
      <c r="H111" s="97">
        <v>1161.97</v>
      </c>
      <c r="I111" s="182">
        <v>8769.6</v>
      </c>
      <c r="J111" s="102">
        <f>(E111*F111)</f>
        <v>1161.972</v>
      </c>
      <c r="K111" s="102">
        <f t="shared" si="116"/>
        <v>8769.6</v>
      </c>
      <c r="L111" s="96">
        <f t="shared" si="117"/>
        <v>9931.5720000000001</v>
      </c>
      <c r="M111" s="98">
        <f t="shared" si="118"/>
        <v>1.9999999999527063E-3</v>
      </c>
      <c r="N111" s="98">
        <f t="shared" si="119"/>
        <v>0</v>
      </c>
      <c r="O111" s="102"/>
      <c r="P111" s="102"/>
      <c r="Q111" s="103"/>
      <c r="R111" s="103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853.58</v>
      </c>
      <c r="F112" s="106"/>
      <c r="G112" s="106"/>
      <c r="H112" s="107">
        <f>SUM(H109:H111)</f>
        <v>4071.58</v>
      </c>
      <c r="I112" s="107">
        <f>SUM(I109:I111)</f>
        <v>30728.879999999997</v>
      </c>
      <c r="J112" s="106">
        <f t="shared" ref="J112:T112" si="120">SUM(J109,J110,J111)</f>
        <v>4071.5765999999994</v>
      </c>
      <c r="K112" s="106">
        <f t="shared" si="120"/>
        <v>30728.879999999997</v>
      </c>
      <c r="L112" s="106">
        <f t="shared" si="120"/>
        <v>34800.456600000005</v>
      </c>
      <c r="M112" s="106">
        <f t="shared" si="120"/>
        <v>-3.4000000000560249E-3</v>
      </c>
      <c r="N112" s="106">
        <f t="shared" si="120"/>
        <v>0</v>
      </c>
      <c r="O112" s="106">
        <f t="shared" si="120"/>
        <v>0</v>
      </c>
      <c r="P112" s="106">
        <f t="shared" si="120"/>
        <v>0</v>
      </c>
      <c r="Q112" s="106">
        <f t="shared" si="120"/>
        <v>0</v>
      </c>
      <c r="R112" s="106"/>
      <c r="S112" s="106">
        <f t="shared" si="120"/>
        <v>0</v>
      </c>
      <c r="T112" s="106">
        <f t="shared" si="120"/>
        <v>0</v>
      </c>
      <c r="U112" s="108"/>
    </row>
    <row r="113" spans="1:21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3249.2</v>
      </c>
      <c r="F113" s="137"/>
      <c r="G113" s="137"/>
      <c r="H113" s="138">
        <f>SUM(H100,H104,H108,H112)</f>
        <v>15498.69</v>
      </c>
      <c r="I113" s="138">
        <f>SUM(I100,I104,I108,I112)</f>
        <v>116971.20000000001</v>
      </c>
      <c r="J113" s="137">
        <f t="shared" ref="J113:T113" si="121">SUM(J100+J104+J108+J112)</f>
        <v>15498.683999999997</v>
      </c>
      <c r="K113" s="137">
        <f t="shared" si="121"/>
        <v>116971.20000000001</v>
      </c>
      <c r="L113" s="137">
        <f t="shared" si="121"/>
        <v>132469.88400000002</v>
      </c>
      <c r="M113" s="137">
        <f t="shared" si="121"/>
        <v>-6.0000000012223609E-3</v>
      </c>
      <c r="N113" s="137">
        <f t="shared" si="121"/>
        <v>3.637978807091713E-12</v>
      </c>
      <c r="O113" s="137">
        <f t="shared" si="121"/>
        <v>0</v>
      </c>
      <c r="P113" s="137">
        <f t="shared" si="121"/>
        <v>0</v>
      </c>
      <c r="Q113" s="137">
        <f>SUM(Q100+Q104+Q108+Q112)</f>
        <v>133200</v>
      </c>
      <c r="R113" s="137"/>
      <c r="S113" s="137">
        <f t="shared" si="121"/>
        <v>0</v>
      </c>
      <c r="T113" s="137">
        <f t="shared" si="121"/>
        <v>0</v>
      </c>
      <c r="U113" s="139"/>
    </row>
    <row r="114" spans="1:21" s="117" customFormat="1" ht="36" x14ac:dyDescent="0.2">
      <c r="A114" s="111"/>
      <c r="B114" s="111"/>
      <c r="C114" s="112"/>
      <c r="D114" s="113" t="s">
        <v>59</v>
      </c>
      <c r="E114" s="114">
        <f>E113+'2015'!E114</f>
        <v>19027.280000000002</v>
      </c>
      <c r="F114" s="114"/>
      <c r="G114" s="114"/>
      <c r="H114" s="114">
        <f>H113+'2015'!H114</f>
        <v>90760.189999999988</v>
      </c>
      <c r="I114" s="114">
        <f>I113+'2015'!I114</f>
        <v>371539.72000000003</v>
      </c>
      <c r="J114" s="114">
        <f>J113+'2015'!J114</f>
        <v>90760.125599999985</v>
      </c>
      <c r="K114" s="114">
        <f>K113+'2015'!K114</f>
        <v>371539.72</v>
      </c>
      <c r="L114" s="114">
        <f>L113+'2015'!L114</f>
        <v>462299.8456</v>
      </c>
      <c r="M114" s="114">
        <f>M113+'2015'!M114</f>
        <v>-6.440000000748114E-2</v>
      </c>
      <c r="N114" s="114">
        <f>N113+'2015'!N114</f>
        <v>-5.6843418860808015E-13</v>
      </c>
      <c r="O114" s="114">
        <f>O113+'2015'!O114</f>
        <v>0</v>
      </c>
      <c r="P114" s="114">
        <f>P113+'2015'!P114</f>
        <v>0</v>
      </c>
      <c r="Q114" s="114">
        <f>Q113+'2015'!Q114</f>
        <v>133200</v>
      </c>
      <c r="R114" s="114">
        <f>SUM(I114-Q114)</f>
        <v>238339.72000000003</v>
      </c>
      <c r="S114" s="114">
        <f>S113+'2015'!S114</f>
        <v>0</v>
      </c>
      <c r="T114" s="114">
        <f>T113+'2015'!T114</f>
        <v>0</v>
      </c>
      <c r="U114" s="116"/>
    </row>
    <row r="115" spans="1:21" ht="12.75" customHeight="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789.7</v>
      </c>
      <c r="F115" s="95">
        <v>4.7699999999999996</v>
      </c>
      <c r="G115" s="95">
        <v>36</v>
      </c>
      <c r="H115" s="182">
        <v>3766.87</v>
      </c>
      <c r="I115" s="182">
        <v>28429.200000000001</v>
      </c>
      <c r="J115" s="102">
        <f>(E115*F115)</f>
        <v>3766.8689999999997</v>
      </c>
      <c r="K115" s="102">
        <f>(E115*G115)</f>
        <v>28429.200000000001</v>
      </c>
      <c r="L115" s="96">
        <f>SUM(J115,K115)</f>
        <v>32196.069</v>
      </c>
      <c r="M115" s="98">
        <f>SUM(J115-H115)</f>
        <v>-1.0000000002037268E-3</v>
      </c>
      <c r="N115" s="98">
        <f>SUM(K115-I115)</f>
        <v>0</v>
      </c>
      <c r="O115" s="102"/>
      <c r="P115" s="102"/>
      <c r="Q115" s="103"/>
      <c r="R115" s="103"/>
      <c r="S115" s="103"/>
      <c r="T115" s="103"/>
      <c r="U115" s="104"/>
    </row>
    <row r="116" spans="1:21" ht="12.75" customHeight="1" x14ac:dyDescent="0.2">
      <c r="A116" s="271"/>
      <c r="B116" s="260"/>
      <c r="C116" s="264"/>
      <c r="D116" s="118" t="s">
        <v>9</v>
      </c>
      <c r="E116" s="120">
        <v>1022.24</v>
      </c>
      <c r="F116" s="95">
        <v>4.7699999999999996</v>
      </c>
      <c r="G116" s="95">
        <v>36</v>
      </c>
      <c r="H116" s="182">
        <v>4876.08</v>
      </c>
      <c r="I116" s="182">
        <v>36800.639999999999</v>
      </c>
      <c r="J116" s="102">
        <f>(E116*F116)</f>
        <v>4876.0847999999996</v>
      </c>
      <c r="K116" s="102">
        <f t="shared" ref="K116:K117" si="122">(E116*G116)</f>
        <v>36800.639999999999</v>
      </c>
      <c r="L116" s="96">
        <f t="shared" ref="L116:L117" si="123">SUM(J116,K116)</f>
        <v>41676.724799999996</v>
      </c>
      <c r="M116" s="98">
        <f t="shared" ref="M116:M117" si="124">SUM(J116-H116)</f>
        <v>4.7999999997045961E-3</v>
      </c>
      <c r="N116" s="98">
        <f t="shared" ref="N116:N117" si="125">SUM(K116-I116)</f>
        <v>0</v>
      </c>
      <c r="O116" s="102"/>
      <c r="P116" s="102"/>
      <c r="Q116" s="103"/>
      <c r="R116" s="103"/>
      <c r="S116" s="103"/>
      <c r="T116" s="103"/>
      <c r="U116" s="104"/>
    </row>
    <row r="117" spans="1:21" ht="12.75" customHeight="1" x14ac:dyDescent="0.2">
      <c r="A117" s="271"/>
      <c r="B117" s="260"/>
      <c r="C117" s="264"/>
      <c r="D117" s="118" t="s">
        <v>10</v>
      </c>
      <c r="E117" s="120">
        <v>1126.26</v>
      </c>
      <c r="F117" s="95">
        <v>4.7699999999999996</v>
      </c>
      <c r="G117" s="95">
        <v>36</v>
      </c>
      <c r="H117" s="182">
        <v>5372.26</v>
      </c>
      <c r="I117" s="182">
        <v>40545.360000000001</v>
      </c>
      <c r="J117" s="102">
        <f>(E117*F117)</f>
        <v>5372.2601999999997</v>
      </c>
      <c r="K117" s="102">
        <f t="shared" si="122"/>
        <v>40545.360000000001</v>
      </c>
      <c r="L117" s="96">
        <f t="shared" si="123"/>
        <v>45917.620199999998</v>
      </c>
      <c r="M117" s="98">
        <f t="shared" si="124"/>
        <v>1.9999999949504854E-4</v>
      </c>
      <c r="N117" s="98">
        <f t="shared" si="125"/>
        <v>0</v>
      </c>
      <c r="O117" s="102"/>
      <c r="P117" s="102"/>
      <c r="Q117" s="103"/>
      <c r="R117" s="103"/>
      <c r="S117" s="103"/>
      <c r="T117" s="103"/>
      <c r="U117" s="104"/>
    </row>
    <row r="118" spans="1:21" ht="12.75" customHeight="1" x14ac:dyDescent="0.2">
      <c r="A118" s="271"/>
      <c r="B118" s="260"/>
      <c r="C118" s="264"/>
      <c r="D118" s="105" t="s">
        <v>52</v>
      </c>
      <c r="E118" s="106">
        <f>SUM(E115,E116,E117)</f>
        <v>2938.2</v>
      </c>
      <c r="F118" s="106"/>
      <c r="G118" s="106"/>
      <c r="H118" s="107">
        <f>SUM(H115:H117)</f>
        <v>14015.210000000001</v>
      </c>
      <c r="I118" s="107">
        <f>SUM(I115:I117)</f>
        <v>105775.2</v>
      </c>
      <c r="J118" s="106">
        <f t="shared" ref="J118:T118" si="126">SUM(J115,J116,J117)</f>
        <v>14015.214</v>
      </c>
      <c r="K118" s="106">
        <f t="shared" si="126"/>
        <v>105775.2</v>
      </c>
      <c r="L118" s="106">
        <f t="shared" si="126"/>
        <v>119790.41399999999</v>
      </c>
      <c r="M118" s="106">
        <f t="shared" si="126"/>
        <v>3.9999999989959178E-3</v>
      </c>
      <c r="N118" s="106">
        <f t="shared" si="126"/>
        <v>0</v>
      </c>
      <c r="O118" s="106">
        <f t="shared" si="126"/>
        <v>0</v>
      </c>
      <c r="P118" s="106">
        <f t="shared" si="126"/>
        <v>0</v>
      </c>
      <c r="Q118" s="106">
        <f t="shared" si="126"/>
        <v>0</v>
      </c>
      <c r="R118" s="106"/>
      <c r="S118" s="106">
        <f t="shared" si="126"/>
        <v>0</v>
      </c>
      <c r="T118" s="106">
        <f t="shared" si="126"/>
        <v>0</v>
      </c>
      <c r="U118" s="108"/>
    </row>
    <row r="119" spans="1:21" ht="12.75" customHeight="1" x14ac:dyDescent="0.2">
      <c r="A119" s="271"/>
      <c r="B119" s="260"/>
      <c r="C119" s="264"/>
      <c r="D119" s="118" t="s">
        <v>11</v>
      </c>
      <c r="E119" s="119">
        <v>1140.78</v>
      </c>
      <c r="F119" s="95">
        <v>4.7699999999999996</v>
      </c>
      <c r="G119" s="95">
        <v>36</v>
      </c>
      <c r="H119" s="97">
        <v>5441.52</v>
      </c>
      <c r="I119" s="182">
        <v>41068.080000000002</v>
      </c>
      <c r="J119" s="102">
        <f>(E119*F119)</f>
        <v>5441.5205999999998</v>
      </c>
      <c r="K119" s="102">
        <f>(E119*G119)</f>
        <v>41068.080000000002</v>
      </c>
      <c r="L119" s="96">
        <f>SUM(J119,K119)</f>
        <v>46509.600600000005</v>
      </c>
      <c r="M119" s="98">
        <f>SUM(J119-H119)</f>
        <v>5.9999999939464033E-4</v>
      </c>
      <c r="N119" s="98">
        <f>SUM(K119-I119)</f>
        <v>0</v>
      </c>
      <c r="O119" s="102"/>
      <c r="P119" s="102"/>
      <c r="Q119" s="103"/>
      <c r="R119" s="103"/>
      <c r="S119" s="103"/>
      <c r="T119" s="103"/>
      <c r="U119" s="104"/>
    </row>
    <row r="120" spans="1:21" ht="12.75" customHeight="1" x14ac:dyDescent="0.2">
      <c r="A120" s="271"/>
      <c r="B120" s="260"/>
      <c r="C120" s="264"/>
      <c r="D120" s="118" t="s">
        <v>12</v>
      </c>
      <c r="E120" s="119">
        <v>1105.8</v>
      </c>
      <c r="F120" s="95">
        <v>4.7699999999999996</v>
      </c>
      <c r="G120" s="95">
        <v>36</v>
      </c>
      <c r="H120" s="97">
        <v>5274.67</v>
      </c>
      <c r="I120" s="182">
        <v>39808.800000000003</v>
      </c>
      <c r="J120" s="102">
        <f t="shared" ref="J120:J121" si="127">(E120*F120)</f>
        <v>5274.6659999999993</v>
      </c>
      <c r="K120" s="102">
        <f t="shared" ref="K120:K121" si="128">(E120*G120)</f>
        <v>39808.799999999996</v>
      </c>
      <c r="L120" s="96">
        <f t="shared" ref="L120:L121" si="129">SUM(J120,K120)</f>
        <v>45083.465999999993</v>
      </c>
      <c r="M120" s="98">
        <f t="shared" ref="M120:M121" si="130">SUM(J120-H120)</f>
        <v>-4.0000000008149073E-3</v>
      </c>
      <c r="N120" s="98">
        <f t="shared" ref="N120:N121" si="131">SUM(K120-I120)</f>
        <v>-7.2759576141834259E-12</v>
      </c>
      <c r="O120" s="102"/>
      <c r="P120" s="102"/>
      <c r="Q120" s="103"/>
      <c r="R120" s="103"/>
      <c r="S120" s="103"/>
      <c r="T120" s="103"/>
      <c r="U120" s="104"/>
    </row>
    <row r="121" spans="1:21" ht="12.75" customHeight="1" x14ac:dyDescent="0.2">
      <c r="A121" s="271"/>
      <c r="B121" s="260"/>
      <c r="C121" s="264"/>
      <c r="D121" s="118" t="s">
        <v>13</v>
      </c>
      <c r="E121" s="119">
        <v>1096.6600000000001</v>
      </c>
      <c r="F121" s="95">
        <v>4.7699999999999996</v>
      </c>
      <c r="G121" s="95">
        <v>36</v>
      </c>
      <c r="H121" s="97">
        <v>5231.07</v>
      </c>
      <c r="I121" s="182">
        <v>39479.760000000002</v>
      </c>
      <c r="J121" s="102">
        <f t="shared" si="127"/>
        <v>5231.0681999999997</v>
      </c>
      <c r="K121" s="102">
        <f t="shared" si="128"/>
        <v>39479.760000000002</v>
      </c>
      <c r="L121" s="96">
        <f t="shared" si="129"/>
        <v>44710.828200000004</v>
      </c>
      <c r="M121" s="98">
        <f t="shared" si="130"/>
        <v>-1.8000000000029104E-3</v>
      </c>
      <c r="N121" s="98">
        <f t="shared" si="131"/>
        <v>0</v>
      </c>
      <c r="O121" s="102"/>
      <c r="P121" s="102"/>
      <c r="Q121" s="103"/>
      <c r="R121" s="103"/>
      <c r="S121" s="103"/>
      <c r="T121" s="103"/>
      <c r="U121" s="104"/>
    </row>
    <row r="122" spans="1:21" ht="12.75" customHeight="1" x14ac:dyDescent="0.2">
      <c r="A122" s="271"/>
      <c r="B122" s="260"/>
      <c r="C122" s="264"/>
      <c r="D122" s="105" t="s">
        <v>53</v>
      </c>
      <c r="E122" s="106">
        <f>SUM(E119,E120,E121)</f>
        <v>3343.24</v>
      </c>
      <c r="F122" s="106"/>
      <c r="G122" s="106"/>
      <c r="H122" s="107">
        <f>SUM(H119:H121)</f>
        <v>15947.26</v>
      </c>
      <c r="I122" s="107">
        <f>SUM(I119:I121)</f>
        <v>120356.64000000001</v>
      </c>
      <c r="J122" s="106">
        <f t="shared" ref="J122:T122" si="132">SUM(J119,J120,J121)</f>
        <v>15947.254799999999</v>
      </c>
      <c r="K122" s="106">
        <f t="shared" si="132"/>
        <v>120356.64000000001</v>
      </c>
      <c r="L122" s="106">
        <f t="shared" si="132"/>
        <v>136303.89480000001</v>
      </c>
      <c r="M122" s="106">
        <f t="shared" si="132"/>
        <v>-5.2000000014231773E-3</v>
      </c>
      <c r="N122" s="106">
        <f t="shared" si="132"/>
        <v>-7.2759576141834259E-12</v>
      </c>
      <c r="O122" s="106">
        <f t="shared" si="132"/>
        <v>0</v>
      </c>
      <c r="P122" s="106">
        <f t="shared" si="132"/>
        <v>0</v>
      </c>
      <c r="Q122" s="106">
        <f t="shared" si="132"/>
        <v>0</v>
      </c>
      <c r="R122" s="106"/>
      <c r="S122" s="106">
        <f t="shared" si="132"/>
        <v>0</v>
      </c>
      <c r="T122" s="106">
        <f t="shared" si="132"/>
        <v>0</v>
      </c>
      <c r="U122" s="108"/>
    </row>
    <row r="123" spans="1:21" ht="12.75" customHeight="1" x14ac:dyDescent="0.2">
      <c r="A123" s="271"/>
      <c r="B123" s="260"/>
      <c r="C123" s="264"/>
      <c r="D123" s="118" t="s">
        <v>14</v>
      </c>
      <c r="E123" s="119">
        <v>1076.68</v>
      </c>
      <c r="F123" s="95">
        <v>4.7699999999999996</v>
      </c>
      <c r="G123" s="95">
        <v>36</v>
      </c>
      <c r="H123" s="97">
        <v>5135.76</v>
      </c>
      <c r="I123" s="182">
        <v>38760.480000000003</v>
      </c>
      <c r="J123" s="102">
        <f>(E123*F123)</f>
        <v>5135.7636000000002</v>
      </c>
      <c r="K123" s="102">
        <f>(E123*G123)</f>
        <v>38760.480000000003</v>
      </c>
      <c r="L123" s="96">
        <f>SUM(J123,K123)</f>
        <v>43896.243600000002</v>
      </c>
      <c r="M123" s="98">
        <f>SUM(J123-H123)</f>
        <v>3.6000000000058208E-3</v>
      </c>
      <c r="N123" s="98">
        <f>SUM(K123-I123)</f>
        <v>0</v>
      </c>
      <c r="O123" s="102"/>
      <c r="P123" s="102"/>
      <c r="Q123" s="103"/>
      <c r="R123" s="103"/>
      <c r="S123" s="103"/>
      <c r="T123" s="103"/>
      <c r="U123" s="104"/>
    </row>
    <row r="124" spans="1:21" ht="12.75" customHeight="1" x14ac:dyDescent="0.2">
      <c r="A124" s="271"/>
      <c r="B124" s="260"/>
      <c r="C124" s="264"/>
      <c r="D124" s="118" t="s">
        <v>15</v>
      </c>
      <c r="E124" s="119">
        <v>1563.52</v>
      </c>
      <c r="F124" s="95">
        <v>4.7699999999999996</v>
      </c>
      <c r="G124" s="95">
        <v>36</v>
      </c>
      <c r="H124" s="97">
        <v>7457.99</v>
      </c>
      <c r="I124" s="182">
        <v>56286.720000000001</v>
      </c>
      <c r="J124" s="102">
        <f>(E124*F124)</f>
        <v>7457.9903999999997</v>
      </c>
      <c r="K124" s="102">
        <f t="shared" ref="K124:K125" si="133">(E124*G124)</f>
        <v>56286.720000000001</v>
      </c>
      <c r="L124" s="96">
        <f t="shared" ref="L124:L125" si="134">SUM(J124,K124)</f>
        <v>63744.710400000004</v>
      </c>
      <c r="M124" s="98">
        <f t="shared" ref="M124:M125" si="135">SUM(J124-H124)</f>
        <v>3.9999999989959178E-4</v>
      </c>
      <c r="N124" s="98">
        <f t="shared" ref="N124:N125" si="136">SUM(K124-I124)</f>
        <v>0</v>
      </c>
      <c r="O124" s="102"/>
      <c r="P124" s="102"/>
      <c r="Q124" s="103"/>
      <c r="R124" s="103"/>
      <c r="S124" s="103"/>
      <c r="T124" s="103"/>
      <c r="U124" s="104"/>
    </row>
    <row r="125" spans="1:21" ht="12.75" customHeight="1" x14ac:dyDescent="0.2">
      <c r="A125" s="271"/>
      <c r="B125" s="260"/>
      <c r="C125" s="264"/>
      <c r="D125" s="118" t="s">
        <v>16</v>
      </c>
      <c r="E125" s="120">
        <v>1847.5</v>
      </c>
      <c r="F125" s="95">
        <v>4.7699999999999996</v>
      </c>
      <c r="G125" s="95">
        <v>36</v>
      </c>
      <c r="H125" s="97">
        <v>8812.58</v>
      </c>
      <c r="I125" s="182">
        <v>66510</v>
      </c>
      <c r="J125" s="102">
        <f>(E125*F125)</f>
        <v>8812.5749999999989</v>
      </c>
      <c r="K125" s="102">
        <f t="shared" si="133"/>
        <v>66510</v>
      </c>
      <c r="L125" s="96">
        <f t="shared" si="134"/>
        <v>75322.574999999997</v>
      </c>
      <c r="M125" s="98">
        <f t="shared" si="135"/>
        <v>-5.0000000010186341E-3</v>
      </c>
      <c r="N125" s="98">
        <f t="shared" si="136"/>
        <v>0</v>
      </c>
      <c r="O125" s="102"/>
      <c r="P125" s="102"/>
      <c r="Q125" s="103"/>
      <c r="R125" s="103"/>
      <c r="S125" s="103"/>
      <c r="T125" s="103"/>
      <c r="U125" s="104"/>
    </row>
    <row r="126" spans="1:21" ht="12.75" customHeight="1" x14ac:dyDescent="0.2">
      <c r="A126" s="271"/>
      <c r="B126" s="260"/>
      <c r="C126" s="264"/>
      <c r="D126" s="105" t="s">
        <v>54</v>
      </c>
      <c r="E126" s="106">
        <f>SUM(E123,E124,E125)</f>
        <v>4487.7</v>
      </c>
      <c r="F126" s="106"/>
      <c r="G126" s="106"/>
      <c r="H126" s="107">
        <f>SUM(H123:H125)</f>
        <v>21406.33</v>
      </c>
      <c r="I126" s="107">
        <f>SUM(I123:I125)</f>
        <v>161557.20000000001</v>
      </c>
      <c r="J126" s="106">
        <f t="shared" ref="J126:T126" si="137">SUM(J123,J124,J125)</f>
        <v>21406.328999999998</v>
      </c>
      <c r="K126" s="106">
        <f t="shared" si="137"/>
        <v>161557.20000000001</v>
      </c>
      <c r="L126" s="106">
        <f t="shared" si="137"/>
        <v>182963.52899999998</v>
      </c>
      <c r="M126" s="106">
        <f t="shared" si="137"/>
        <v>-1.0000000011132215E-3</v>
      </c>
      <c r="N126" s="106">
        <f t="shared" si="137"/>
        <v>0</v>
      </c>
      <c r="O126" s="106">
        <f t="shared" si="137"/>
        <v>0</v>
      </c>
      <c r="P126" s="106">
        <f t="shared" si="137"/>
        <v>0</v>
      </c>
      <c r="Q126" s="106">
        <f t="shared" si="137"/>
        <v>0</v>
      </c>
      <c r="R126" s="106"/>
      <c r="S126" s="106">
        <f t="shared" si="137"/>
        <v>0</v>
      </c>
      <c r="T126" s="106">
        <f t="shared" si="137"/>
        <v>0</v>
      </c>
      <c r="U126" s="108"/>
    </row>
    <row r="127" spans="1:21" ht="12.75" customHeight="1" x14ac:dyDescent="0.2">
      <c r="A127" s="271"/>
      <c r="B127" s="260"/>
      <c r="C127" s="264"/>
      <c r="D127" s="118" t="s">
        <v>17</v>
      </c>
      <c r="E127" s="119">
        <v>1301.06</v>
      </c>
      <c r="F127" s="95">
        <v>4.7699999999999996</v>
      </c>
      <c r="G127" s="95">
        <v>36</v>
      </c>
      <c r="H127" s="97">
        <v>6206.06</v>
      </c>
      <c r="I127" s="182">
        <v>46838.16</v>
      </c>
      <c r="J127" s="102">
        <f>(E127*F127)</f>
        <v>6206.0561999999991</v>
      </c>
      <c r="K127" s="102">
        <f>(E127*G127)</f>
        <v>46838.159999999996</v>
      </c>
      <c r="L127" s="96">
        <f>SUM(J127,K127)</f>
        <v>53044.216199999995</v>
      </c>
      <c r="M127" s="98">
        <f>SUM(J127-H127)</f>
        <v>-3.8000000013198587E-3</v>
      </c>
      <c r="N127" s="98">
        <f>SUM(K127-I127)</f>
        <v>-7.2759576141834259E-12</v>
      </c>
      <c r="O127" s="102"/>
      <c r="P127" s="102"/>
      <c r="Q127" s="103"/>
      <c r="R127" s="103"/>
      <c r="S127" s="103"/>
      <c r="T127" s="103"/>
      <c r="U127" s="104"/>
    </row>
    <row r="128" spans="1:21" ht="12.75" customHeight="1" x14ac:dyDescent="0.2">
      <c r="A128" s="271"/>
      <c r="B128" s="260"/>
      <c r="C128" s="264"/>
      <c r="D128" s="118" t="s">
        <v>18</v>
      </c>
      <c r="E128" s="119">
        <v>1471.76</v>
      </c>
      <c r="F128" s="95">
        <v>4.7699999999999996</v>
      </c>
      <c r="G128" s="95">
        <v>36</v>
      </c>
      <c r="H128" s="97">
        <v>7020.3</v>
      </c>
      <c r="I128" s="182">
        <v>52983.360000000001</v>
      </c>
      <c r="J128" s="102">
        <f>(E128*F128)</f>
        <v>7020.2951999999996</v>
      </c>
      <c r="K128" s="102">
        <f t="shared" ref="K128:K129" si="138">(E128*G128)</f>
        <v>52983.360000000001</v>
      </c>
      <c r="L128" s="96">
        <f t="shared" ref="L128:L129" si="139">SUM(J128,K128)</f>
        <v>60003.655200000001</v>
      </c>
      <c r="M128" s="98">
        <f t="shared" ref="M128:M129" si="140">SUM(J128-H128)</f>
        <v>-4.8000000006140908E-3</v>
      </c>
      <c r="N128" s="98">
        <f t="shared" ref="N128:N129" si="141">SUM(K128-I128)</f>
        <v>0</v>
      </c>
      <c r="O128" s="102"/>
      <c r="P128" s="102"/>
      <c r="Q128" s="103"/>
      <c r="R128" s="103"/>
      <c r="S128" s="103"/>
      <c r="T128" s="103"/>
      <c r="U128" s="104"/>
    </row>
    <row r="129" spans="1:21" ht="13.5" customHeight="1" x14ac:dyDescent="0.2">
      <c r="A129" s="272"/>
      <c r="B129" s="266"/>
      <c r="C129" s="265"/>
      <c r="D129" s="118" t="s">
        <v>19</v>
      </c>
      <c r="E129" s="120">
        <v>1197.8</v>
      </c>
      <c r="F129" s="95">
        <v>4.7699999999999996</v>
      </c>
      <c r="G129" s="95">
        <v>36</v>
      </c>
      <c r="H129" s="97">
        <v>5713.51</v>
      </c>
      <c r="I129" s="182">
        <v>43120.800000000003</v>
      </c>
      <c r="J129" s="102">
        <f>(E129*F129)</f>
        <v>5713.5059999999994</v>
      </c>
      <c r="K129" s="102">
        <f t="shared" si="138"/>
        <v>43120.799999999996</v>
      </c>
      <c r="L129" s="96">
        <f t="shared" si="139"/>
        <v>48834.305999999997</v>
      </c>
      <c r="M129" s="98">
        <f t="shared" si="140"/>
        <v>-4.0000000008149073E-3</v>
      </c>
      <c r="N129" s="98">
        <f t="shared" si="141"/>
        <v>-7.2759576141834259E-12</v>
      </c>
      <c r="O129" s="102"/>
      <c r="P129" s="102"/>
      <c r="Q129" s="103"/>
      <c r="R129" s="103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3970.62</v>
      </c>
      <c r="F130" s="106"/>
      <c r="G130" s="106"/>
      <c r="H130" s="107">
        <f>SUM(H127:H129)</f>
        <v>18939.870000000003</v>
      </c>
      <c r="I130" s="107">
        <f>SUM(I127:I129)</f>
        <v>142942.32</v>
      </c>
      <c r="J130" s="106">
        <f t="shared" ref="J130:T130" si="142">SUM(J127,J128,J129)</f>
        <v>18939.857400000001</v>
      </c>
      <c r="K130" s="106">
        <f t="shared" si="142"/>
        <v>142942.31999999998</v>
      </c>
      <c r="L130" s="106">
        <f t="shared" si="142"/>
        <v>161882.17739999999</v>
      </c>
      <c r="M130" s="106">
        <f t="shared" si="142"/>
        <v>-1.2600000002748857E-2</v>
      </c>
      <c r="N130" s="106">
        <f t="shared" si="142"/>
        <v>-1.4551915228366852E-11</v>
      </c>
      <c r="O130" s="106">
        <f t="shared" si="142"/>
        <v>0</v>
      </c>
      <c r="P130" s="106">
        <f t="shared" si="142"/>
        <v>0</v>
      </c>
      <c r="Q130" s="106">
        <f t="shared" si="142"/>
        <v>0</v>
      </c>
      <c r="R130" s="106"/>
      <c r="S130" s="106">
        <f t="shared" si="142"/>
        <v>0</v>
      </c>
      <c r="T130" s="106">
        <f t="shared" si="142"/>
        <v>0</v>
      </c>
      <c r="U130" s="108"/>
    </row>
    <row r="131" spans="1:21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14739.759999999998</v>
      </c>
      <c r="F131" s="137"/>
      <c r="G131" s="137"/>
      <c r="H131" s="138">
        <f>SUM(H118,H122,H126,H130)</f>
        <v>70308.670000000013</v>
      </c>
      <c r="I131" s="138">
        <f>SUM(I118,I122,I126,I130)</f>
        <v>530631.3600000001</v>
      </c>
      <c r="J131" s="137">
        <f t="shared" ref="J131:T131" si="143">SUM(J118+J122+J126+J130)</f>
        <v>70308.655200000008</v>
      </c>
      <c r="K131" s="137">
        <f t="shared" si="143"/>
        <v>530631.36</v>
      </c>
      <c r="L131" s="137">
        <f t="shared" si="143"/>
        <v>600940.01520000002</v>
      </c>
      <c r="M131" s="137">
        <f>SUM(M130,M126,M122,M118)</f>
        <v>-1.4800000006289338E-2</v>
      </c>
      <c r="N131" s="137">
        <f>SUM(N118,N122,N126,N130)</f>
        <v>-2.1827872842550278E-11</v>
      </c>
      <c r="O131" s="137">
        <f t="shared" si="143"/>
        <v>0</v>
      </c>
      <c r="P131" s="137">
        <f t="shared" si="143"/>
        <v>0</v>
      </c>
      <c r="Q131" s="137">
        <f t="shared" si="143"/>
        <v>0</v>
      </c>
      <c r="R131" s="137"/>
      <c r="S131" s="137">
        <f t="shared" si="143"/>
        <v>0</v>
      </c>
      <c r="T131" s="137">
        <f t="shared" si="143"/>
        <v>0</v>
      </c>
      <c r="U131" s="139"/>
    </row>
    <row r="132" spans="1:21" s="117" customFormat="1" ht="36" x14ac:dyDescent="0.2">
      <c r="A132" s="111"/>
      <c r="B132" s="111"/>
      <c r="C132" s="112"/>
      <c r="D132" s="113" t="s">
        <v>59</v>
      </c>
      <c r="E132" s="114">
        <f>E131+'2015'!E132</f>
        <v>79847.01999999999</v>
      </c>
      <c r="F132" s="114"/>
      <c r="G132" s="114"/>
      <c r="H132" s="114">
        <f>H131+'2015'!H132</f>
        <v>201338.94620000001</v>
      </c>
      <c r="I132" s="114">
        <f>I131+'2015'!I132</f>
        <v>884000.48</v>
      </c>
      <c r="J132" s="114">
        <f>J131+'2015'!J132</f>
        <v>380870.28540000005</v>
      </c>
      <c r="K132" s="114">
        <f>K131+'2015'!K132</f>
        <v>1535166.54</v>
      </c>
      <c r="L132" s="114">
        <f>L131+'2015'!L132</f>
        <v>1916036.8254</v>
      </c>
      <c r="M132" s="114">
        <f>M131+'2015'!M132</f>
        <v>179531.33919999999</v>
      </c>
      <c r="N132" s="114">
        <f>N131+'2015'!N132</f>
        <v>651166.06000000006</v>
      </c>
      <c r="O132" s="114">
        <f>O131+'2015'!O132</f>
        <v>0</v>
      </c>
      <c r="P132" s="114">
        <f>P131+'2015'!P132</f>
        <v>0</v>
      </c>
      <c r="Q132" s="114">
        <f>Q131+'2015'!Q132</f>
        <v>0</v>
      </c>
      <c r="R132" s="114">
        <f>SUM(I132-Q132)</f>
        <v>884000.48</v>
      </c>
      <c r="S132" s="114">
        <f>S131+'2015'!S132</f>
        <v>0</v>
      </c>
      <c r="T132" s="114">
        <f>T131+'2015'!T132</f>
        <v>0</v>
      </c>
      <c r="U132" s="116"/>
    </row>
    <row r="133" spans="1:21" ht="12.75" customHeight="1" x14ac:dyDescent="0.2">
      <c r="A133" s="270">
        <v>8</v>
      </c>
      <c r="B133" s="259" t="s">
        <v>33</v>
      </c>
      <c r="C133" s="263" t="s">
        <v>28</v>
      </c>
      <c r="D133" s="118" t="s">
        <v>8</v>
      </c>
      <c r="E133" s="119">
        <v>67.64</v>
      </c>
      <c r="F133" s="95">
        <v>4.7699999999999996</v>
      </c>
      <c r="G133" s="95">
        <v>36</v>
      </c>
      <c r="H133" s="97">
        <v>322.64</v>
      </c>
      <c r="I133" s="182">
        <v>2435.04</v>
      </c>
      <c r="J133" s="102">
        <f>(E133*F133)</f>
        <v>322.64279999999997</v>
      </c>
      <c r="K133" s="102">
        <f>(E133*G133)</f>
        <v>2435.04</v>
      </c>
      <c r="L133" s="96">
        <f>SUM(J133,K133)</f>
        <v>2757.6828</v>
      </c>
      <c r="M133" s="98">
        <f>SUM(J133-H133)</f>
        <v>2.7999999999792635E-3</v>
      </c>
      <c r="N133" s="98">
        <f>SUM(K133-I133)</f>
        <v>0</v>
      </c>
      <c r="O133" s="102"/>
      <c r="P133" s="102"/>
      <c r="Q133" s="103"/>
      <c r="R133" s="103"/>
      <c r="S133" s="103"/>
      <c r="T133" s="103"/>
      <c r="U133" s="104"/>
    </row>
    <row r="134" spans="1:21" ht="12.75" customHeight="1" x14ac:dyDescent="0.2">
      <c r="A134" s="271"/>
      <c r="B134" s="260"/>
      <c r="C134" s="264"/>
      <c r="D134" s="118" t="s">
        <v>9</v>
      </c>
      <c r="E134" s="120">
        <v>104.94</v>
      </c>
      <c r="F134" s="95">
        <v>4.7699999999999996</v>
      </c>
      <c r="G134" s="95">
        <v>36</v>
      </c>
      <c r="H134" s="97">
        <v>500.56</v>
      </c>
      <c r="I134" s="182">
        <v>3777.84</v>
      </c>
      <c r="J134" s="102">
        <f>(E134*F134)</f>
        <v>500.56379999999996</v>
      </c>
      <c r="K134" s="102">
        <f t="shared" ref="K134:K135" si="144">(E134*G134)</f>
        <v>3777.84</v>
      </c>
      <c r="L134" s="96">
        <f t="shared" ref="L134:L135" si="145">SUM(J134,K134)</f>
        <v>4278.4038</v>
      </c>
      <c r="M134" s="98">
        <f t="shared" ref="M134:M135" si="146">SUM(J134-H134)</f>
        <v>3.7999999999556167E-3</v>
      </c>
      <c r="N134" s="98">
        <f t="shared" ref="N134:N135" si="147">SUM(K134-I134)</f>
        <v>0</v>
      </c>
      <c r="O134" s="102"/>
      <c r="P134" s="102"/>
      <c r="Q134" s="103"/>
      <c r="R134" s="103"/>
      <c r="S134" s="103"/>
      <c r="T134" s="103"/>
      <c r="U134" s="104"/>
    </row>
    <row r="135" spans="1:21" ht="12.75" customHeight="1" x14ac:dyDescent="0.2">
      <c r="A135" s="271"/>
      <c r="B135" s="260"/>
      <c r="C135" s="264"/>
      <c r="D135" s="118" t="s">
        <v>10</v>
      </c>
      <c r="E135" s="120">
        <v>82.7</v>
      </c>
      <c r="F135" s="95">
        <v>4.7699999999999996</v>
      </c>
      <c r="G135" s="95">
        <v>36</v>
      </c>
      <c r="H135" s="97">
        <v>394.48</v>
      </c>
      <c r="I135" s="182">
        <v>2977.2</v>
      </c>
      <c r="J135" s="102">
        <f>(E135*F135)</f>
        <v>394.47899999999998</v>
      </c>
      <c r="K135" s="102">
        <f t="shared" si="144"/>
        <v>2977.2000000000003</v>
      </c>
      <c r="L135" s="96">
        <f t="shared" si="145"/>
        <v>3371.6790000000001</v>
      </c>
      <c r="M135" s="98">
        <f t="shared" si="146"/>
        <v>-1.0000000000331966E-3</v>
      </c>
      <c r="N135" s="98">
        <f t="shared" si="147"/>
        <v>4.5474735088646412E-13</v>
      </c>
      <c r="O135" s="102"/>
      <c r="P135" s="102"/>
      <c r="Q135" s="103"/>
      <c r="R135" s="103"/>
      <c r="S135" s="103"/>
      <c r="T135" s="103"/>
      <c r="U135" s="104"/>
    </row>
    <row r="136" spans="1:21" ht="12.75" customHeight="1" x14ac:dyDescent="0.2">
      <c r="A136" s="271"/>
      <c r="B136" s="260"/>
      <c r="C136" s="264"/>
      <c r="D136" s="105" t="s">
        <v>52</v>
      </c>
      <c r="E136" s="106">
        <f>SUM(E133,E134,E135)</f>
        <v>255.27999999999997</v>
      </c>
      <c r="F136" s="106"/>
      <c r="G136" s="106"/>
      <c r="H136" s="107">
        <f>SUM(H133:H135)</f>
        <v>1217.68</v>
      </c>
      <c r="I136" s="107">
        <f>SUM(I133:I135)</f>
        <v>9190.08</v>
      </c>
      <c r="J136" s="106">
        <f t="shared" ref="J136:T136" si="148">SUM(J133,J134,J135)</f>
        <v>1217.6856</v>
      </c>
      <c r="K136" s="106">
        <f t="shared" si="148"/>
        <v>9190.08</v>
      </c>
      <c r="L136" s="106">
        <f t="shared" si="148"/>
        <v>10407.765600000001</v>
      </c>
      <c r="M136" s="106">
        <f t="shared" si="148"/>
        <v>5.5999999999016836E-3</v>
      </c>
      <c r="N136" s="106">
        <f t="shared" si="148"/>
        <v>4.5474735088646412E-13</v>
      </c>
      <c r="O136" s="106">
        <f t="shared" si="148"/>
        <v>0</v>
      </c>
      <c r="P136" s="106">
        <f t="shared" si="148"/>
        <v>0</v>
      </c>
      <c r="Q136" s="106">
        <f t="shared" si="148"/>
        <v>0</v>
      </c>
      <c r="R136" s="106"/>
      <c r="S136" s="106">
        <f t="shared" si="148"/>
        <v>0</v>
      </c>
      <c r="T136" s="106">
        <f t="shared" si="148"/>
        <v>0</v>
      </c>
      <c r="U136" s="108"/>
    </row>
    <row r="137" spans="1:21" ht="12.75" customHeight="1" x14ac:dyDescent="0.2">
      <c r="A137" s="271"/>
      <c r="B137" s="260"/>
      <c r="C137" s="264"/>
      <c r="D137" s="118" t="s">
        <v>11</v>
      </c>
      <c r="E137" s="119">
        <v>51.76</v>
      </c>
      <c r="F137" s="95">
        <v>4.7699999999999996</v>
      </c>
      <c r="G137" s="95">
        <v>36</v>
      </c>
      <c r="H137" s="97">
        <v>246.9</v>
      </c>
      <c r="I137" s="182">
        <v>1863.36</v>
      </c>
      <c r="J137" s="102">
        <f>(E137*F137)</f>
        <v>246.89519999999996</v>
      </c>
      <c r="K137" s="102">
        <f>(E137*G137)</f>
        <v>1863.36</v>
      </c>
      <c r="L137" s="96">
        <f>SUM(J137,K137)</f>
        <v>2110.2552000000001</v>
      </c>
      <c r="M137" s="98">
        <f>SUM(J137-H137)</f>
        <v>-4.8000000000456566E-3</v>
      </c>
      <c r="N137" s="98">
        <f>SUM(K137-I137)</f>
        <v>0</v>
      </c>
      <c r="O137" s="102"/>
      <c r="P137" s="102"/>
      <c r="Q137" s="103"/>
      <c r="R137" s="103"/>
      <c r="S137" s="103"/>
      <c r="T137" s="103"/>
      <c r="U137" s="104"/>
    </row>
    <row r="138" spans="1:21" ht="12.75" customHeight="1" x14ac:dyDescent="0.2">
      <c r="A138" s="271"/>
      <c r="B138" s="260"/>
      <c r="C138" s="264"/>
      <c r="D138" s="118" t="s">
        <v>12</v>
      </c>
      <c r="E138" s="119">
        <v>46.66</v>
      </c>
      <c r="F138" s="95">
        <v>4.7699999999999996</v>
      </c>
      <c r="G138" s="95">
        <v>36</v>
      </c>
      <c r="H138" s="97">
        <v>222.57</v>
      </c>
      <c r="I138" s="182">
        <v>1679.76</v>
      </c>
      <c r="J138" s="102">
        <f>(E138*F138)</f>
        <v>222.56819999999996</v>
      </c>
      <c r="K138" s="102">
        <f t="shared" ref="K138:K139" si="149">(E138*G138)</f>
        <v>1679.7599999999998</v>
      </c>
      <c r="L138" s="96">
        <f t="shared" ref="L138:L139" si="150">SUM(J138,K138)</f>
        <v>1902.3281999999997</v>
      </c>
      <c r="M138" s="98">
        <f t="shared" ref="M138:M139" si="151">SUM(J138-H138)</f>
        <v>-1.8000000000313321E-3</v>
      </c>
      <c r="N138" s="98">
        <f t="shared" ref="N138:N139" si="152">SUM(K138-I138)</f>
        <v>-2.2737367544323206E-13</v>
      </c>
      <c r="O138" s="102"/>
      <c r="P138" s="102"/>
      <c r="Q138" s="103"/>
      <c r="R138" s="103"/>
      <c r="S138" s="103"/>
      <c r="T138" s="103"/>
      <c r="U138" s="104"/>
    </row>
    <row r="139" spans="1:21" ht="12.75" customHeight="1" x14ac:dyDescent="0.2">
      <c r="A139" s="271"/>
      <c r="B139" s="260"/>
      <c r="C139" s="264"/>
      <c r="D139" s="118" t="s">
        <v>13</v>
      </c>
      <c r="E139" s="119">
        <v>54.56</v>
      </c>
      <c r="F139" s="95">
        <v>4.7699999999999996</v>
      </c>
      <c r="G139" s="95">
        <v>36</v>
      </c>
      <c r="H139" s="97">
        <v>260.25</v>
      </c>
      <c r="I139" s="182">
        <v>1964.16</v>
      </c>
      <c r="J139" s="102">
        <f>(E139*F139)</f>
        <v>260.25119999999998</v>
      </c>
      <c r="K139" s="102">
        <f t="shared" si="149"/>
        <v>1964.16</v>
      </c>
      <c r="L139" s="96">
        <f t="shared" si="150"/>
        <v>2224.4112</v>
      </c>
      <c r="M139" s="98">
        <f t="shared" si="151"/>
        <v>1.1999999999829924E-3</v>
      </c>
      <c r="N139" s="98">
        <f t="shared" si="152"/>
        <v>0</v>
      </c>
      <c r="O139" s="102"/>
      <c r="P139" s="102"/>
      <c r="Q139" s="103"/>
      <c r="R139" s="103"/>
      <c r="S139" s="103"/>
      <c r="T139" s="103"/>
      <c r="U139" s="104"/>
    </row>
    <row r="140" spans="1:21" ht="12.75" customHeight="1" x14ac:dyDescent="0.2">
      <c r="A140" s="271"/>
      <c r="B140" s="260"/>
      <c r="C140" s="264"/>
      <c r="D140" s="105" t="s">
        <v>53</v>
      </c>
      <c r="E140" s="106">
        <f>SUM(E137,E138,E139)</f>
        <v>152.97999999999999</v>
      </c>
      <c r="F140" s="106"/>
      <c r="G140" s="106"/>
      <c r="H140" s="107">
        <f>SUM(H137:H139)</f>
        <v>729.72</v>
      </c>
      <c r="I140" s="107">
        <f>SUM(I137:I139)</f>
        <v>5507.28</v>
      </c>
      <c r="J140" s="106">
        <f t="shared" ref="J140:T140" si="153">SUM(J137,J138,J139)</f>
        <v>729.7145999999999</v>
      </c>
      <c r="K140" s="106">
        <f t="shared" si="153"/>
        <v>5507.28</v>
      </c>
      <c r="L140" s="106">
        <f t="shared" si="153"/>
        <v>6236.9946</v>
      </c>
      <c r="M140" s="106">
        <f t="shared" si="153"/>
        <v>-5.4000000000939963E-3</v>
      </c>
      <c r="N140" s="106">
        <f t="shared" si="153"/>
        <v>-2.2737367544323206E-13</v>
      </c>
      <c r="O140" s="106">
        <f t="shared" si="153"/>
        <v>0</v>
      </c>
      <c r="P140" s="106">
        <f t="shared" si="153"/>
        <v>0</v>
      </c>
      <c r="Q140" s="106">
        <f t="shared" si="153"/>
        <v>0</v>
      </c>
      <c r="R140" s="106"/>
      <c r="S140" s="106">
        <f t="shared" si="153"/>
        <v>0</v>
      </c>
      <c r="T140" s="106">
        <f t="shared" si="153"/>
        <v>0</v>
      </c>
      <c r="U140" s="108"/>
    </row>
    <row r="141" spans="1:21" ht="12.75" customHeight="1" x14ac:dyDescent="0.2">
      <c r="A141" s="271"/>
      <c r="B141" s="260"/>
      <c r="C141" s="264"/>
      <c r="D141" s="118" t="s">
        <v>14</v>
      </c>
      <c r="E141" s="119">
        <v>74.180000000000007</v>
      </c>
      <c r="F141" s="95">
        <v>4.7699999999999996</v>
      </c>
      <c r="G141" s="95">
        <v>36</v>
      </c>
      <c r="H141" s="97">
        <v>353.84</v>
      </c>
      <c r="I141" s="182">
        <v>2670.48</v>
      </c>
      <c r="J141" s="102">
        <f>(E141*F141)</f>
        <v>353.83859999999999</v>
      </c>
      <c r="K141" s="102">
        <f>(E141*G141)</f>
        <v>2670.4800000000005</v>
      </c>
      <c r="L141" s="96">
        <f>SUM(J141,K141)</f>
        <v>3024.3186000000005</v>
      </c>
      <c r="M141" s="98">
        <f>SUM(J141-H141)</f>
        <v>-1.3999999999896318E-3</v>
      </c>
      <c r="N141" s="98">
        <f>SUM(K141-I141)</f>
        <v>4.5474735088646412E-13</v>
      </c>
      <c r="O141" s="102"/>
      <c r="P141" s="102"/>
      <c r="Q141" s="103"/>
      <c r="R141" s="103"/>
      <c r="S141" s="103"/>
      <c r="T141" s="103"/>
      <c r="U141" s="104"/>
    </row>
    <row r="142" spans="1:21" ht="12.75" customHeight="1" x14ac:dyDescent="0.2">
      <c r="A142" s="271"/>
      <c r="B142" s="260"/>
      <c r="C142" s="264"/>
      <c r="D142" s="118" t="s">
        <v>15</v>
      </c>
      <c r="E142" s="119">
        <v>77.7</v>
      </c>
      <c r="F142" s="95">
        <v>4.7699999999999996</v>
      </c>
      <c r="G142" s="95">
        <v>36</v>
      </c>
      <c r="H142" s="97">
        <v>370.63</v>
      </c>
      <c r="I142" s="182">
        <v>2797.2</v>
      </c>
      <c r="J142" s="102">
        <f>(E142*F142)</f>
        <v>370.62899999999996</v>
      </c>
      <c r="K142" s="102">
        <f t="shared" ref="K142:K143" si="154">(E142*G142)</f>
        <v>2797.2000000000003</v>
      </c>
      <c r="L142" s="96">
        <f t="shared" ref="L142:L143" si="155">SUM(J142,K142)</f>
        <v>3167.8290000000002</v>
      </c>
      <c r="M142" s="98">
        <f t="shared" ref="M142:M143" si="156">SUM(J142-H142)</f>
        <v>-1.0000000000331966E-3</v>
      </c>
      <c r="N142" s="98">
        <f t="shared" ref="N142:N143" si="157">SUM(K142-I142)</f>
        <v>4.5474735088646412E-13</v>
      </c>
      <c r="O142" s="102"/>
      <c r="P142" s="102"/>
      <c r="Q142" s="103"/>
      <c r="R142" s="103"/>
      <c r="S142" s="103"/>
      <c r="T142" s="103"/>
      <c r="U142" s="104"/>
    </row>
    <row r="143" spans="1:21" ht="12.75" customHeight="1" x14ac:dyDescent="0.2">
      <c r="A143" s="271"/>
      <c r="B143" s="260"/>
      <c r="C143" s="264"/>
      <c r="D143" s="118" t="s">
        <v>16</v>
      </c>
      <c r="E143" s="120">
        <v>88</v>
      </c>
      <c r="F143" s="95">
        <v>4.7699999999999996</v>
      </c>
      <c r="G143" s="95">
        <v>36</v>
      </c>
      <c r="H143" s="97">
        <v>419.76</v>
      </c>
      <c r="I143" s="182">
        <v>3168</v>
      </c>
      <c r="J143" s="102">
        <f>(E143*F143)</f>
        <v>419.76</v>
      </c>
      <c r="K143" s="102">
        <f t="shared" si="154"/>
        <v>3168</v>
      </c>
      <c r="L143" s="96">
        <f t="shared" si="155"/>
        <v>3587.76</v>
      </c>
      <c r="M143" s="98">
        <f t="shared" si="156"/>
        <v>0</v>
      </c>
      <c r="N143" s="98">
        <f t="shared" si="157"/>
        <v>0</v>
      </c>
      <c r="O143" s="102"/>
      <c r="P143" s="102"/>
      <c r="Q143" s="103"/>
      <c r="R143" s="103"/>
      <c r="S143" s="103"/>
      <c r="T143" s="103"/>
      <c r="U143" s="104"/>
    </row>
    <row r="144" spans="1:21" ht="12.75" customHeight="1" x14ac:dyDescent="0.2">
      <c r="A144" s="271"/>
      <c r="B144" s="260"/>
      <c r="C144" s="264"/>
      <c r="D144" s="105" t="s">
        <v>54</v>
      </c>
      <c r="E144" s="106">
        <f>SUM(E141,E142,E143)</f>
        <v>239.88</v>
      </c>
      <c r="F144" s="106"/>
      <c r="G144" s="106"/>
      <c r="H144" s="107">
        <f>SUM(H141:H143)</f>
        <v>1144.23</v>
      </c>
      <c r="I144" s="107">
        <f>SUM(I141:I143)</f>
        <v>8635.68</v>
      </c>
      <c r="J144" s="106">
        <f t="shared" ref="J144:T144" si="158">SUM(J141,J142,J143)</f>
        <v>1144.2275999999999</v>
      </c>
      <c r="K144" s="106">
        <f t="shared" si="158"/>
        <v>8635.68</v>
      </c>
      <c r="L144" s="106">
        <f t="shared" si="158"/>
        <v>9779.9076000000005</v>
      </c>
      <c r="M144" s="106">
        <f t="shared" si="158"/>
        <v>-2.4000000000228283E-3</v>
      </c>
      <c r="N144" s="106">
        <f t="shared" si="158"/>
        <v>9.0949470177292824E-13</v>
      </c>
      <c r="O144" s="106">
        <f t="shared" si="158"/>
        <v>0</v>
      </c>
      <c r="P144" s="106">
        <f t="shared" si="158"/>
        <v>0</v>
      </c>
      <c r="Q144" s="106">
        <f t="shared" si="158"/>
        <v>0</v>
      </c>
      <c r="R144" s="106"/>
      <c r="S144" s="106">
        <f t="shared" si="158"/>
        <v>0</v>
      </c>
      <c r="T144" s="106">
        <f t="shared" si="158"/>
        <v>0</v>
      </c>
      <c r="U144" s="108"/>
    </row>
    <row r="145" spans="1:21" ht="12.75" customHeight="1" x14ac:dyDescent="0.2">
      <c r="A145" s="271"/>
      <c r="B145" s="260"/>
      <c r="C145" s="264"/>
      <c r="D145" s="118" t="s">
        <v>17</v>
      </c>
      <c r="E145" s="119">
        <v>77.680000000000007</v>
      </c>
      <c r="F145" s="95">
        <v>4.7699999999999996</v>
      </c>
      <c r="G145" s="95">
        <v>36</v>
      </c>
      <c r="H145" s="97">
        <v>370.53</v>
      </c>
      <c r="I145" s="182">
        <v>2796.48</v>
      </c>
      <c r="J145" s="102">
        <f>(E145*F145)</f>
        <v>370.53359999999998</v>
      </c>
      <c r="K145" s="102">
        <f>(E145*G145)</f>
        <v>2796.4800000000005</v>
      </c>
      <c r="L145" s="96">
        <f>SUM(J145,K145)</f>
        <v>3167.0136000000002</v>
      </c>
      <c r="M145" s="98">
        <f>SUM(J145-H145)</f>
        <v>3.6000000000058208E-3</v>
      </c>
      <c r="N145" s="98">
        <f>SUM(K145-I145)</f>
        <v>4.5474735088646412E-13</v>
      </c>
      <c r="O145" s="102"/>
      <c r="P145" s="102"/>
      <c r="Q145" s="103"/>
      <c r="R145" s="103"/>
      <c r="S145" s="103"/>
      <c r="T145" s="103"/>
      <c r="U145" s="104"/>
    </row>
    <row r="146" spans="1:21" ht="12.75" customHeight="1" x14ac:dyDescent="0.2">
      <c r="A146" s="271"/>
      <c r="B146" s="260"/>
      <c r="C146" s="264"/>
      <c r="D146" s="118" t="s">
        <v>18</v>
      </c>
      <c r="E146" s="119">
        <v>88.12</v>
      </c>
      <c r="F146" s="95">
        <v>4.7699999999999996</v>
      </c>
      <c r="G146" s="95">
        <v>36</v>
      </c>
      <c r="H146" s="97">
        <v>420.33</v>
      </c>
      <c r="I146" s="182">
        <v>3172.32</v>
      </c>
      <c r="J146" s="102">
        <f>(E146*F146)</f>
        <v>420.33240000000001</v>
      </c>
      <c r="K146" s="102">
        <f t="shared" ref="K146:K147" si="159">(E146*G146)</f>
        <v>3172.32</v>
      </c>
      <c r="L146" s="96">
        <f t="shared" ref="L146:L147" si="160">SUM(J146,K146)</f>
        <v>3592.6523999999999</v>
      </c>
      <c r="M146" s="98">
        <f t="shared" ref="M146:M147" si="161">SUM(J146-H146)</f>
        <v>2.4000000000228283E-3</v>
      </c>
      <c r="N146" s="98">
        <f t="shared" ref="N146:N147" si="162">SUM(K146-I146)</f>
        <v>0</v>
      </c>
      <c r="O146" s="102"/>
      <c r="P146" s="102"/>
      <c r="Q146" s="103"/>
      <c r="R146" s="103"/>
      <c r="S146" s="103"/>
      <c r="T146" s="103"/>
      <c r="U146" s="104"/>
    </row>
    <row r="147" spans="1:21" ht="13.5" customHeight="1" x14ac:dyDescent="0.2">
      <c r="A147" s="272"/>
      <c r="B147" s="266"/>
      <c r="C147" s="265"/>
      <c r="D147" s="118" t="s">
        <v>19</v>
      </c>
      <c r="E147" s="120">
        <v>72.5</v>
      </c>
      <c r="F147" s="95">
        <v>4.7699999999999996</v>
      </c>
      <c r="G147" s="95">
        <v>36</v>
      </c>
      <c r="H147" s="97">
        <v>345.83</v>
      </c>
      <c r="I147" s="182">
        <v>2610</v>
      </c>
      <c r="J147" s="102">
        <f>(E147*F147)</f>
        <v>345.82499999999999</v>
      </c>
      <c r="K147" s="102">
        <f t="shared" si="159"/>
        <v>2610</v>
      </c>
      <c r="L147" s="96">
        <f t="shared" si="160"/>
        <v>2955.8249999999998</v>
      </c>
      <c r="M147" s="98">
        <f t="shared" si="161"/>
        <v>-4.9999999999954525E-3</v>
      </c>
      <c r="N147" s="98">
        <f t="shared" si="162"/>
        <v>0</v>
      </c>
      <c r="O147" s="102"/>
      <c r="P147" s="102"/>
      <c r="Q147" s="103"/>
      <c r="R147" s="103"/>
      <c r="S147" s="103"/>
      <c r="T147" s="103"/>
      <c r="U147" s="104"/>
    </row>
    <row r="148" spans="1:21" ht="24.75" x14ac:dyDescent="0.25">
      <c r="A148" s="82"/>
      <c r="B148" s="109"/>
      <c r="C148" s="109"/>
      <c r="D148" s="105" t="s">
        <v>55</v>
      </c>
      <c r="E148" s="106">
        <f>SUM(E145,E146,E147)</f>
        <v>238.3</v>
      </c>
      <c r="F148" s="106"/>
      <c r="G148" s="106"/>
      <c r="H148" s="107">
        <f>SUM(H145:H147)</f>
        <v>1136.6899999999998</v>
      </c>
      <c r="I148" s="107">
        <f>SUM(I145:I147)</f>
        <v>8578.7999999999993</v>
      </c>
      <c r="J148" s="106">
        <f t="shared" ref="J148:T148" si="163">SUM(J145,J146,J147)</f>
        <v>1136.691</v>
      </c>
      <c r="K148" s="106">
        <f t="shared" si="163"/>
        <v>8578.8000000000011</v>
      </c>
      <c r="L148" s="106">
        <f t="shared" si="163"/>
        <v>9715.491</v>
      </c>
      <c r="M148" s="106">
        <f t="shared" si="163"/>
        <v>1.0000000000331966E-3</v>
      </c>
      <c r="N148" s="106">
        <f t="shared" si="163"/>
        <v>4.5474735088646412E-13</v>
      </c>
      <c r="O148" s="106">
        <f t="shared" si="163"/>
        <v>0</v>
      </c>
      <c r="P148" s="106">
        <f t="shared" si="163"/>
        <v>0</v>
      </c>
      <c r="Q148" s="106">
        <f t="shared" si="163"/>
        <v>0</v>
      </c>
      <c r="R148" s="106"/>
      <c r="S148" s="106">
        <f t="shared" si="163"/>
        <v>0</v>
      </c>
      <c r="T148" s="106">
        <f t="shared" si="163"/>
        <v>0</v>
      </c>
      <c r="U148" s="108"/>
    </row>
    <row r="149" spans="1:21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886.44</v>
      </c>
      <c r="F149" s="137"/>
      <c r="G149" s="137"/>
      <c r="H149" s="138">
        <f>SUM(H136,H140,H144,H148)</f>
        <v>4228.32</v>
      </c>
      <c r="I149" s="138">
        <f>SUM(I136,I140,I144,I148)</f>
        <v>31911.84</v>
      </c>
      <c r="J149" s="137">
        <f t="shared" ref="J149:T149" si="164">SUM(J136+J140+J144+J148)</f>
        <v>4228.3188</v>
      </c>
      <c r="K149" s="137">
        <f t="shared" si="164"/>
        <v>31911.840000000004</v>
      </c>
      <c r="L149" s="137">
        <f t="shared" si="164"/>
        <v>36140.158800000005</v>
      </c>
      <c r="M149" s="137">
        <f t="shared" si="164"/>
        <v>-1.2000000001819444E-3</v>
      </c>
      <c r="N149" s="137">
        <f t="shared" si="164"/>
        <v>1.5916157281026244E-12</v>
      </c>
      <c r="O149" s="137">
        <f t="shared" si="164"/>
        <v>0</v>
      </c>
      <c r="P149" s="137">
        <f t="shared" si="164"/>
        <v>0</v>
      </c>
      <c r="Q149" s="137">
        <f t="shared" si="164"/>
        <v>0</v>
      </c>
      <c r="R149" s="137"/>
      <c r="S149" s="137">
        <f t="shared" si="164"/>
        <v>0</v>
      </c>
      <c r="T149" s="137">
        <f t="shared" si="164"/>
        <v>0</v>
      </c>
      <c r="U149" s="139"/>
    </row>
    <row r="150" spans="1:21" s="117" customFormat="1" ht="36" x14ac:dyDescent="0.2">
      <c r="A150" s="111"/>
      <c r="B150" s="111"/>
      <c r="C150" s="112"/>
      <c r="D150" s="113" t="s">
        <v>59</v>
      </c>
      <c r="E150" s="114">
        <f>E149+'2015'!E150</f>
        <v>6207.380000000001</v>
      </c>
      <c r="F150" s="114"/>
      <c r="G150" s="114"/>
      <c r="H150" s="114">
        <f>H149+'2015'!H150</f>
        <v>29609.18</v>
      </c>
      <c r="I150" s="114">
        <f>I149+'2015'!I150</f>
        <v>102799</v>
      </c>
      <c r="J150" s="114">
        <f>J149+'2015'!J150</f>
        <v>29609.202600000001</v>
      </c>
      <c r="K150" s="114">
        <f>K149+'2015'!K150</f>
        <v>102799</v>
      </c>
      <c r="L150" s="114">
        <f>L149+'2015'!L150</f>
        <v>132408.20260000002</v>
      </c>
      <c r="M150" s="114">
        <f>M149+'2015'!M150</f>
        <v>2.8799999992827452E-2</v>
      </c>
      <c r="N150" s="114">
        <f>N149+'2015'!N150</f>
        <v>2.6147972675971687E-12</v>
      </c>
      <c r="O150" s="114">
        <f>O149+'2015'!O150</f>
        <v>0</v>
      </c>
      <c r="P150" s="114">
        <f>P149+'2015'!P150</f>
        <v>0</v>
      </c>
      <c r="Q150" s="114">
        <f>Q149+'2015'!Q150</f>
        <v>0</v>
      </c>
      <c r="R150" s="114">
        <f>SUM(I150-Q150)</f>
        <v>102799</v>
      </c>
      <c r="S150" s="114">
        <f>S149+'2015'!S150</f>
        <v>0</v>
      </c>
      <c r="T150" s="114">
        <f>T149+'2015'!T150</f>
        <v>0</v>
      </c>
      <c r="U150" s="116"/>
    </row>
    <row r="151" spans="1:21" ht="13.5" customHeight="1" x14ac:dyDescent="0.2">
      <c r="A151" s="270">
        <v>9</v>
      </c>
      <c r="B151" s="273" t="s">
        <v>20</v>
      </c>
      <c r="C151" s="236" t="s">
        <v>21</v>
      </c>
      <c r="D151" s="118" t="s">
        <v>8</v>
      </c>
      <c r="E151" s="119">
        <v>2032.018</v>
      </c>
      <c r="F151" s="122">
        <v>3.33</v>
      </c>
      <c r="G151" s="122">
        <v>36</v>
      </c>
      <c r="H151" s="97">
        <v>6766.62</v>
      </c>
      <c r="I151" s="97">
        <v>73152.649999999994</v>
      </c>
      <c r="J151" s="102">
        <f>(E151*F151)</f>
        <v>6766.6199400000005</v>
      </c>
      <c r="K151" s="102">
        <f>(E151*G151)</f>
        <v>73152.648000000001</v>
      </c>
      <c r="L151" s="96">
        <f>SUM(J151,K151)</f>
        <v>79919.267940000005</v>
      </c>
      <c r="M151" s="98">
        <f>SUM(J151-H151)</f>
        <v>-5.9999999393767212E-5</v>
      </c>
      <c r="N151" s="98">
        <f>SUM(K151-I151)</f>
        <v>-1.999999993131496E-3</v>
      </c>
      <c r="O151" s="102"/>
      <c r="P151" s="102"/>
      <c r="Q151" s="231">
        <v>69600</v>
      </c>
      <c r="R151" s="103"/>
      <c r="S151" s="103"/>
      <c r="T151" s="103"/>
      <c r="U151" s="104"/>
    </row>
    <row r="152" spans="1:21" ht="13.5" customHeight="1" x14ac:dyDescent="0.2">
      <c r="A152" s="271"/>
      <c r="B152" s="274"/>
      <c r="C152" s="237"/>
      <c r="D152" s="118" t="s">
        <v>9</v>
      </c>
      <c r="E152" s="120">
        <v>2044.3209999999999</v>
      </c>
      <c r="F152" s="122">
        <v>3.33</v>
      </c>
      <c r="G152" s="122">
        <v>36</v>
      </c>
      <c r="H152" s="97">
        <v>6807.59</v>
      </c>
      <c r="I152" s="97">
        <v>73595.56</v>
      </c>
      <c r="J152" s="102">
        <f>(E152*F152)</f>
        <v>6807.5889299999999</v>
      </c>
      <c r="K152" s="102">
        <f t="shared" ref="K152:K153" si="165">(E152*G152)</f>
        <v>73595.555999999997</v>
      </c>
      <c r="L152" s="96">
        <f t="shared" ref="L152:L153" si="166">SUM(J152,K152)</f>
        <v>80403.144929999995</v>
      </c>
      <c r="M152" s="98">
        <f t="shared" ref="M152:M153" si="167">SUM(J152-H152)</f>
        <v>-1.0700000002543675E-3</v>
      </c>
      <c r="N152" s="98">
        <f t="shared" ref="N152:N153" si="168">SUM(K152-I152)</f>
        <v>-4.0000000008149073E-3</v>
      </c>
      <c r="O152" s="102"/>
      <c r="P152" s="102"/>
      <c r="Q152" s="103"/>
      <c r="R152" s="103"/>
      <c r="S152" s="103"/>
      <c r="T152" s="103"/>
      <c r="U152" s="104"/>
    </row>
    <row r="153" spans="1:21" ht="13.5" customHeight="1" x14ac:dyDescent="0.2">
      <c r="A153" s="271"/>
      <c r="B153" s="274"/>
      <c r="C153" s="237"/>
      <c r="D153" s="118" t="s">
        <v>10</v>
      </c>
      <c r="E153" s="120">
        <v>2194.5529999999999</v>
      </c>
      <c r="F153" s="122">
        <v>3.33</v>
      </c>
      <c r="G153" s="122">
        <v>36</v>
      </c>
      <c r="H153" s="97">
        <v>7307.86</v>
      </c>
      <c r="I153" s="97">
        <v>79003.91</v>
      </c>
      <c r="J153" s="102">
        <f>(E153*F153)</f>
        <v>7307.8614899999993</v>
      </c>
      <c r="K153" s="102">
        <f t="shared" si="165"/>
        <v>79003.907999999996</v>
      </c>
      <c r="L153" s="96">
        <f t="shared" si="166"/>
        <v>86311.769489999991</v>
      </c>
      <c r="M153" s="98">
        <f t="shared" si="167"/>
        <v>1.4899999996487168E-3</v>
      </c>
      <c r="N153" s="98">
        <f t="shared" si="168"/>
        <v>-2.0000000076834112E-3</v>
      </c>
      <c r="O153" s="102"/>
      <c r="P153" s="102"/>
      <c r="Q153" s="103"/>
      <c r="R153" s="103"/>
      <c r="S153" s="103"/>
      <c r="T153" s="103"/>
      <c r="U153" s="104"/>
    </row>
    <row r="154" spans="1:21" ht="13.5" customHeight="1" x14ac:dyDescent="0.2">
      <c r="A154" s="271"/>
      <c r="B154" s="274"/>
      <c r="C154" s="237"/>
      <c r="D154" s="105" t="s">
        <v>52</v>
      </c>
      <c r="E154" s="106">
        <f>SUM(E151,E152,E153)</f>
        <v>6270.8919999999998</v>
      </c>
      <c r="F154" s="106"/>
      <c r="G154" s="106"/>
      <c r="H154" s="107">
        <f>SUM(H151:H153)</f>
        <v>20882.07</v>
      </c>
      <c r="I154" s="107">
        <f>SUM(I151:I153)</f>
        <v>225752.12</v>
      </c>
      <c r="J154" s="106">
        <f t="shared" ref="J154:T154" si="169">SUM(J151,J152,J153)</f>
        <v>20882.070359999998</v>
      </c>
      <c r="K154" s="106">
        <f t="shared" si="169"/>
        <v>225752.11199999999</v>
      </c>
      <c r="L154" s="106">
        <f t="shared" si="169"/>
        <v>246634.18235999998</v>
      </c>
      <c r="M154" s="106">
        <f t="shared" si="169"/>
        <v>3.6000000000058208E-4</v>
      </c>
      <c r="N154" s="106">
        <f t="shared" si="169"/>
        <v>-8.0000000016298145E-3</v>
      </c>
      <c r="O154" s="106">
        <f t="shared" si="169"/>
        <v>0</v>
      </c>
      <c r="P154" s="106">
        <f t="shared" si="169"/>
        <v>0</v>
      </c>
      <c r="Q154" s="106">
        <f t="shared" si="169"/>
        <v>69600</v>
      </c>
      <c r="R154" s="106"/>
      <c r="S154" s="106">
        <f t="shared" si="169"/>
        <v>0</v>
      </c>
      <c r="T154" s="106">
        <f t="shared" si="169"/>
        <v>0</v>
      </c>
      <c r="U154" s="108"/>
    </row>
    <row r="155" spans="1:21" ht="13.5" customHeight="1" x14ac:dyDescent="0.2">
      <c r="A155" s="271"/>
      <c r="B155" s="274"/>
      <c r="C155" s="237"/>
      <c r="D155" s="118" t="s">
        <v>11</v>
      </c>
      <c r="E155" s="119">
        <v>2239.3919999999998</v>
      </c>
      <c r="F155" s="122">
        <v>3.33</v>
      </c>
      <c r="G155" s="122">
        <v>36</v>
      </c>
      <c r="H155" s="97">
        <v>7457.18</v>
      </c>
      <c r="I155" s="97">
        <v>80618.11</v>
      </c>
      <c r="J155" s="102">
        <f>(E155*F155)</f>
        <v>7457.1753599999993</v>
      </c>
      <c r="K155" s="102">
        <f>(E155*G155)</f>
        <v>80618.111999999994</v>
      </c>
      <c r="L155" s="96">
        <f>SUM(J155,K155)</f>
        <v>88075.287359999988</v>
      </c>
      <c r="M155" s="98">
        <f>SUM(J155-H155)</f>
        <v>-4.640000001018052E-3</v>
      </c>
      <c r="N155" s="98">
        <f>SUM(K155-I155)</f>
        <v>1.999999993131496E-3</v>
      </c>
      <c r="O155" s="102"/>
      <c r="P155" s="102"/>
      <c r="Q155" s="103"/>
      <c r="R155" s="103"/>
      <c r="S155" s="103"/>
      <c r="T155" s="103"/>
      <c r="U155" s="104"/>
    </row>
    <row r="156" spans="1:21" ht="13.5" customHeight="1" x14ac:dyDescent="0.2">
      <c r="A156" s="271"/>
      <c r="B156" s="274"/>
      <c r="C156" s="237"/>
      <c r="D156" s="118" t="s">
        <v>12</v>
      </c>
      <c r="E156" s="119">
        <v>2179.442</v>
      </c>
      <c r="F156" s="122">
        <v>3.33</v>
      </c>
      <c r="G156" s="122">
        <v>36</v>
      </c>
      <c r="H156" s="97">
        <v>7257.54</v>
      </c>
      <c r="I156" s="97">
        <v>78459.91</v>
      </c>
      <c r="J156" s="102">
        <f>(E156*F156)</f>
        <v>7257.5418600000003</v>
      </c>
      <c r="K156" s="102">
        <f t="shared" ref="K156:K157" si="170">(E156*G156)</f>
        <v>78459.911999999997</v>
      </c>
      <c r="L156" s="96">
        <f t="shared" ref="L156:L157" si="171">SUM(J156,K156)</f>
        <v>85717.453859999994</v>
      </c>
      <c r="M156" s="98">
        <f t="shared" ref="M156:M157" si="172">SUM(J156-H156)</f>
        <v>1.8600000003061723E-3</v>
      </c>
      <c r="N156" s="98">
        <f t="shared" ref="N156:N157" si="173">SUM(K156-I156)</f>
        <v>1.999999993131496E-3</v>
      </c>
      <c r="O156" s="102"/>
      <c r="P156" s="102"/>
      <c r="Q156" s="231">
        <v>400000</v>
      </c>
      <c r="R156" s="103"/>
      <c r="S156" s="103"/>
      <c r="T156" s="103"/>
      <c r="U156" s="104"/>
    </row>
    <row r="157" spans="1:21" ht="13.5" customHeight="1" x14ac:dyDescent="0.2">
      <c r="A157" s="271"/>
      <c r="B157" s="275"/>
      <c r="C157" s="237"/>
      <c r="D157" s="118" t="s">
        <v>13</v>
      </c>
      <c r="E157" s="119">
        <v>2214.748</v>
      </c>
      <c r="F157" s="122">
        <v>3.33</v>
      </c>
      <c r="G157" s="122">
        <v>36</v>
      </c>
      <c r="H157" s="97">
        <v>7375.11</v>
      </c>
      <c r="I157" s="97">
        <v>79730.929999999993</v>
      </c>
      <c r="J157" s="102">
        <f>(E157*F157)</f>
        <v>7375.1108400000003</v>
      </c>
      <c r="K157" s="102">
        <f t="shared" si="170"/>
        <v>79730.928</v>
      </c>
      <c r="L157" s="96">
        <f t="shared" si="171"/>
        <v>87106.038839999994</v>
      </c>
      <c r="M157" s="98">
        <f t="shared" si="172"/>
        <v>8.4000000060768798E-4</v>
      </c>
      <c r="N157" s="98">
        <f t="shared" si="173"/>
        <v>-1.999999993131496E-3</v>
      </c>
      <c r="O157" s="102"/>
      <c r="P157" s="102"/>
      <c r="Q157" s="103"/>
      <c r="R157" s="103"/>
      <c r="S157" s="103"/>
      <c r="T157" s="103"/>
      <c r="U157" s="104"/>
    </row>
    <row r="158" spans="1:21" ht="13.5" customHeight="1" x14ac:dyDescent="0.2">
      <c r="A158" s="271"/>
      <c r="B158" s="123"/>
      <c r="C158" s="237"/>
      <c r="D158" s="105" t="s">
        <v>53</v>
      </c>
      <c r="E158" s="106">
        <f>SUM(E155,E156,E157)</f>
        <v>6633.5820000000003</v>
      </c>
      <c r="F158" s="106"/>
      <c r="G158" s="106"/>
      <c r="H158" s="107">
        <f>SUM(H155:H157)</f>
        <v>22089.83</v>
      </c>
      <c r="I158" s="107">
        <f>SUM(I155:I157)</f>
        <v>238808.95</v>
      </c>
      <c r="J158" s="106">
        <f t="shared" ref="J158:T158" si="174">SUM(J155,J156,J157)</f>
        <v>22089.82806</v>
      </c>
      <c r="K158" s="106">
        <f t="shared" si="174"/>
        <v>238808.95199999999</v>
      </c>
      <c r="L158" s="106">
        <f t="shared" si="174"/>
        <v>260898.78005999996</v>
      </c>
      <c r="M158" s="106">
        <f t="shared" si="174"/>
        <v>-1.9400000001041917E-3</v>
      </c>
      <c r="N158" s="106">
        <f t="shared" si="174"/>
        <v>1.999999993131496E-3</v>
      </c>
      <c r="O158" s="106">
        <f t="shared" si="174"/>
        <v>0</v>
      </c>
      <c r="P158" s="106">
        <f t="shared" si="174"/>
        <v>0</v>
      </c>
      <c r="Q158" s="106">
        <f t="shared" si="174"/>
        <v>400000</v>
      </c>
      <c r="R158" s="106"/>
      <c r="S158" s="106">
        <f t="shared" si="174"/>
        <v>0</v>
      </c>
      <c r="T158" s="106">
        <f t="shared" si="174"/>
        <v>0</v>
      </c>
      <c r="U158" s="108"/>
    </row>
    <row r="159" spans="1:21" ht="13.5" customHeight="1" x14ac:dyDescent="0.2">
      <c r="A159" s="271"/>
      <c r="B159" s="273" t="s">
        <v>29</v>
      </c>
      <c r="C159" s="237"/>
      <c r="D159" s="118" t="s">
        <v>14</v>
      </c>
      <c r="E159" s="119">
        <v>2331.17</v>
      </c>
      <c r="F159" s="122">
        <v>3.33</v>
      </c>
      <c r="G159" s="122">
        <v>36</v>
      </c>
      <c r="H159" s="97">
        <v>7762.8</v>
      </c>
      <c r="I159" s="97">
        <v>83922.12</v>
      </c>
      <c r="J159" s="102">
        <f>(E159*F159)</f>
        <v>7762.7961000000005</v>
      </c>
      <c r="K159" s="102">
        <f>(E159*G159)</f>
        <v>83922.12</v>
      </c>
      <c r="L159" s="96">
        <f>SUM(J159,K159)</f>
        <v>91684.916100000002</v>
      </c>
      <c r="M159" s="98">
        <f>SUM(J159-H159)</f>
        <v>-3.8999999997031409E-3</v>
      </c>
      <c r="N159" s="98">
        <f>SUM(K159-I159)</f>
        <v>0</v>
      </c>
      <c r="O159" s="102"/>
      <c r="P159" s="102"/>
      <c r="Q159" s="103"/>
      <c r="R159" s="103"/>
      <c r="S159" s="103"/>
      <c r="T159" s="103"/>
      <c r="U159" s="104"/>
    </row>
    <row r="160" spans="1:21" ht="13.5" customHeight="1" x14ac:dyDescent="0.2">
      <c r="A160" s="271"/>
      <c r="B160" s="274"/>
      <c r="C160" s="237"/>
      <c r="D160" s="118" t="s">
        <v>15</v>
      </c>
      <c r="E160" s="119">
        <v>2335.9720000000002</v>
      </c>
      <c r="F160" s="122">
        <v>3.33</v>
      </c>
      <c r="G160" s="122">
        <v>36</v>
      </c>
      <c r="H160" s="97">
        <v>7778.79</v>
      </c>
      <c r="I160" s="97">
        <v>84094.99</v>
      </c>
      <c r="J160" s="102">
        <f>(E160*F160)</f>
        <v>7778.7867600000009</v>
      </c>
      <c r="K160" s="102">
        <f t="shared" ref="K160:K161" si="175">(E160*G160)</f>
        <v>84094.992000000013</v>
      </c>
      <c r="L160" s="96">
        <f t="shared" ref="L160:L161" si="176">SUM(J160,K160)</f>
        <v>91873.778760000016</v>
      </c>
      <c r="M160" s="98">
        <f t="shared" ref="M160:M161" si="177">SUM(J160-H160)</f>
        <v>-3.239999999095744E-3</v>
      </c>
      <c r="N160" s="98">
        <f t="shared" ref="N160:N161" si="178">SUM(K160-I160)</f>
        <v>2.0000000076834112E-3</v>
      </c>
      <c r="O160" s="102"/>
      <c r="P160" s="102"/>
      <c r="Q160" s="103"/>
      <c r="R160" s="103"/>
      <c r="S160" s="103"/>
      <c r="T160" s="103"/>
      <c r="U160" s="104"/>
    </row>
    <row r="161" spans="1:21" ht="13.5" customHeight="1" x14ac:dyDescent="0.2">
      <c r="A161" s="271"/>
      <c r="B161" s="274"/>
      <c r="C161" s="237"/>
      <c r="D161" s="118" t="s">
        <v>16</v>
      </c>
      <c r="E161" s="120">
        <v>2204.61</v>
      </c>
      <c r="F161" s="122">
        <v>3.33</v>
      </c>
      <c r="G161" s="122">
        <v>36</v>
      </c>
      <c r="H161" s="97">
        <v>7341.35</v>
      </c>
      <c r="I161" s="97">
        <v>79365.960000000006</v>
      </c>
      <c r="J161" s="102">
        <f>(E161*F161)</f>
        <v>7341.3513000000003</v>
      </c>
      <c r="K161" s="102">
        <f t="shared" si="175"/>
        <v>79365.960000000006</v>
      </c>
      <c r="L161" s="96">
        <f t="shared" si="176"/>
        <v>86707.311300000001</v>
      </c>
      <c r="M161" s="98">
        <f t="shared" si="177"/>
        <v>1.299999999901047E-3</v>
      </c>
      <c r="N161" s="98">
        <f t="shared" si="178"/>
        <v>0</v>
      </c>
      <c r="O161" s="102"/>
      <c r="P161" s="102"/>
      <c r="Q161" s="103"/>
      <c r="R161" s="103"/>
      <c r="S161" s="103"/>
      <c r="T161" s="103"/>
      <c r="U161" s="104"/>
    </row>
    <row r="162" spans="1:21" ht="13.5" customHeight="1" x14ac:dyDescent="0.2">
      <c r="A162" s="271"/>
      <c r="B162" s="274"/>
      <c r="C162" s="237"/>
      <c r="D162" s="105" t="s">
        <v>54</v>
      </c>
      <c r="E162" s="106">
        <f>SUM(E159,E160,E161)</f>
        <v>6871.7520000000004</v>
      </c>
      <c r="F162" s="106"/>
      <c r="G162" s="106"/>
      <c r="H162" s="107">
        <f>SUM(H159:H161)</f>
        <v>22882.940000000002</v>
      </c>
      <c r="I162" s="107">
        <f>SUM(I159:I161)</f>
        <v>247383.07</v>
      </c>
      <c r="J162" s="106">
        <f t="shared" ref="J162:T162" si="179">SUM(J159,J160,J161)</f>
        <v>22882.934160000004</v>
      </c>
      <c r="K162" s="106">
        <f t="shared" si="179"/>
        <v>247383.07200000004</v>
      </c>
      <c r="L162" s="106">
        <f t="shared" si="179"/>
        <v>270266.00615999999</v>
      </c>
      <c r="M162" s="106">
        <f t="shared" si="179"/>
        <v>-5.8399999988978379E-3</v>
      </c>
      <c r="N162" s="106">
        <f t="shared" si="179"/>
        <v>2.0000000076834112E-3</v>
      </c>
      <c r="O162" s="106">
        <f t="shared" si="179"/>
        <v>0</v>
      </c>
      <c r="P162" s="106">
        <f t="shared" si="179"/>
        <v>0</v>
      </c>
      <c r="Q162" s="106">
        <f t="shared" si="179"/>
        <v>0</v>
      </c>
      <c r="R162" s="106"/>
      <c r="S162" s="106">
        <f t="shared" si="179"/>
        <v>0</v>
      </c>
      <c r="T162" s="106">
        <f t="shared" si="179"/>
        <v>0</v>
      </c>
      <c r="U162" s="108"/>
    </row>
    <row r="163" spans="1:21" ht="13.5" customHeight="1" x14ac:dyDescent="0.2">
      <c r="A163" s="271"/>
      <c r="B163" s="274"/>
      <c r="C163" s="237"/>
      <c r="D163" s="118" t="s">
        <v>17</v>
      </c>
      <c r="E163" s="119">
        <v>2295.4989999999998</v>
      </c>
      <c r="F163" s="122">
        <v>3.33</v>
      </c>
      <c r="G163" s="122">
        <v>36</v>
      </c>
      <c r="H163" s="97">
        <v>7644.01</v>
      </c>
      <c r="I163" s="97">
        <v>82637.960000000006</v>
      </c>
      <c r="J163" s="102">
        <f>(E163*F163)</f>
        <v>7644.0116699999999</v>
      </c>
      <c r="K163" s="102">
        <f>(E163*G163)</f>
        <v>82637.963999999993</v>
      </c>
      <c r="L163" s="96">
        <f>SUM(J163,K163)</f>
        <v>90281.975669999985</v>
      </c>
      <c r="M163" s="98">
        <f>SUM(J163-H163)</f>
        <v>1.6699999996490078E-3</v>
      </c>
      <c r="N163" s="98">
        <f>SUM(K163-I163)</f>
        <v>3.999999986262992E-3</v>
      </c>
      <c r="O163" s="102"/>
      <c r="P163" s="102"/>
      <c r="Q163" s="103"/>
      <c r="R163" s="103"/>
      <c r="S163" s="103"/>
      <c r="T163" s="103"/>
      <c r="U163" s="104"/>
    </row>
    <row r="164" spans="1:21" ht="12.75" customHeight="1" x14ac:dyDescent="0.2">
      <c r="A164" s="271"/>
      <c r="B164" s="274"/>
      <c r="C164" s="237"/>
      <c r="D164" s="118" t="s">
        <v>18</v>
      </c>
      <c r="E164" s="119">
        <v>2227.9259999999999</v>
      </c>
      <c r="F164" s="122">
        <v>3.33</v>
      </c>
      <c r="G164" s="122">
        <v>36</v>
      </c>
      <c r="H164" s="97">
        <v>7418.99</v>
      </c>
      <c r="I164" s="97">
        <v>80205.34</v>
      </c>
      <c r="J164" s="102">
        <f>(E164*F164)</f>
        <v>7418.9935800000003</v>
      </c>
      <c r="K164" s="102">
        <f t="shared" ref="K164:K165" si="180">(E164*G164)</f>
        <v>80205.335999999996</v>
      </c>
      <c r="L164" s="96">
        <f t="shared" ref="L164:L165" si="181">SUM(J164,K164)</f>
        <v>87624.329579999991</v>
      </c>
      <c r="M164" s="98">
        <f t="shared" ref="M164:M165" si="182">SUM(J164-H164)</f>
        <v>3.5800000005110633E-3</v>
      </c>
      <c r="N164" s="98">
        <f t="shared" ref="N164:N165" si="183">SUM(K164-I164)</f>
        <v>-4.0000000008149073E-3</v>
      </c>
      <c r="O164" s="102"/>
      <c r="P164" s="102"/>
      <c r="Q164" s="103"/>
      <c r="R164" s="103"/>
      <c r="S164" s="103"/>
      <c r="T164" s="103"/>
      <c r="U164" s="104"/>
    </row>
    <row r="165" spans="1:21" ht="13.5" customHeight="1" x14ac:dyDescent="0.2">
      <c r="A165" s="272"/>
      <c r="B165" s="275"/>
      <c r="C165" s="238"/>
      <c r="D165" s="118" t="s">
        <v>19</v>
      </c>
      <c r="E165" s="120">
        <v>2126.2069999999999</v>
      </c>
      <c r="F165" s="122">
        <v>3.33</v>
      </c>
      <c r="G165" s="122">
        <v>36</v>
      </c>
      <c r="H165" s="97">
        <v>7080.27</v>
      </c>
      <c r="I165" s="97">
        <v>76543.45</v>
      </c>
      <c r="J165" s="102">
        <f>(E165*F165)</f>
        <v>7080.2693099999997</v>
      </c>
      <c r="K165" s="102">
        <f t="shared" si="180"/>
        <v>76543.45199999999</v>
      </c>
      <c r="L165" s="96">
        <f t="shared" si="181"/>
        <v>83623.721309999994</v>
      </c>
      <c r="M165" s="98">
        <f t="shared" si="182"/>
        <v>-6.900000007590279E-4</v>
      </c>
      <c r="N165" s="98">
        <f t="shared" si="183"/>
        <v>1.999999993131496E-3</v>
      </c>
      <c r="O165" s="102"/>
      <c r="P165" s="102"/>
      <c r="Q165" s="103"/>
      <c r="R165" s="103"/>
      <c r="S165" s="103"/>
      <c r="T165" s="103"/>
      <c r="U165" s="104"/>
    </row>
    <row r="166" spans="1:21" ht="24.75" x14ac:dyDescent="0.25">
      <c r="A166" s="82"/>
      <c r="B166" s="82"/>
      <c r="C166" s="82"/>
      <c r="D166" s="105" t="s">
        <v>55</v>
      </c>
      <c r="E166" s="106">
        <f>SUM(E163,E164,E165)</f>
        <v>6649.6319999999996</v>
      </c>
      <c r="F166" s="106"/>
      <c r="G166" s="106"/>
      <c r="H166" s="107">
        <f>SUM(H163:H165)</f>
        <v>22143.27</v>
      </c>
      <c r="I166" s="107">
        <f>SUM(I163:I165)</f>
        <v>239386.75</v>
      </c>
      <c r="J166" s="106">
        <f t="shared" ref="J166:T166" si="184">SUM(J163,J164,J165)</f>
        <v>22143.274559999998</v>
      </c>
      <c r="K166" s="106">
        <f t="shared" si="184"/>
        <v>239386.75199999998</v>
      </c>
      <c r="L166" s="106">
        <f t="shared" si="184"/>
        <v>261530.02655999997</v>
      </c>
      <c r="M166" s="106">
        <f t="shared" si="184"/>
        <v>4.5599999994010432E-3</v>
      </c>
      <c r="N166" s="106">
        <f t="shared" si="184"/>
        <v>1.9999999785795808E-3</v>
      </c>
      <c r="O166" s="106">
        <f t="shared" si="184"/>
        <v>0</v>
      </c>
      <c r="P166" s="106">
        <f t="shared" si="184"/>
        <v>0</v>
      </c>
      <c r="Q166" s="106">
        <f t="shared" si="184"/>
        <v>0</v>
      </c>
      <c r="R166" s="106"/>
      <c r="S166" s="106">
        <f t="shared" si="184"/>
        <v>0</v>
      </c>
      <c r="T166" s="106">
        <f t="shared" si="184"/>
        <v>0</v>
      </c>
      <c r="U166" s="108"/>
    </row>
    <row r="167" spans="1:21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26425.858</v>
      </c>
      <c r="F167" s="137"/>
      <c r="G167" s="137"/>
      <c r="H167" s="138">
        <f>SUM(H166,H162,H158,H154)</f>
        <v>87998.110000000015</v>
      </c>
      <c r="I167" s="138">
        <f>SUM(I166,I162,I158,I154)</f>
        <v>951330.89</v>
      </c>
      <c r="J167" s="137">
        <f t="shared" ref="J167:T167" si="185">SUM(J154+J158+J162+J166)</f>
        <v>87998.107140000007</v>
      </c>
      <c r="K167" s="137">
        <f t="shared" si="185"/>
        <v>951330.88800000004</v>
      </c>
      <c r="L167" s="137">
        <f t="shared" si="185"/>
        <v>1039328.9951399998</v>
      </c>
      <c r="M167" s="137">
        <f t="shared" si="185"/>
        <v>-2.8599999996004044E-3</v>
      </c>
      <c r="N167" s="137">
        <f t="shared" si="185"/>
        <v>-2.0000000222353265E-3</v>
      </c>
      <c r="O167" s="137">
        <f t="shared" si="185"/>
        <v>0</v>
      </c>
      <c r="P167" s="137">
        <f t="shared" si="185"/>
        <v>0</v>
      </c>
      <c r="Q167" s="137">
        <f t="shared" si="185"/>
        <v>469600</v>
      </c>
      <c r="R167" s="137"/>
      <c r="S167" s="137">
        <f t="shared" si="185"/>
        <v>0</v>
      </c>
      <c r="T167" s="137">
        <f t="shared" si="185"/>
        <v>0</v>
      </c>
      <c r="U167" s="139"/>
    </row>
    <row r="168" spans="1:21" s="117" customFormat="1" ht="36" x14ac:dyDescent="0.2">
      <c r="A168" s="111"/>
      <c r="B168" s="111"/>
      <c r="C168" s="112"/>
      <c r="D168" s="113" t="s">
        <v>59</v>
      </c>
      <c r="E168" s="114">
        <f>E167+'2015'!E168</f>
        <v>152877.266</v>
      </c>
      <c r="F168" s="114"/>
      <c r="G168" s="114"/>
      <c r="H168" s="114">
        <f>H167+'2015'!H168</f>
        <v>509191.51599999995</v>
      </c>
      <c r="I168" s="114">
        <f>I167+'2015'!I168</f>
        <v>2174966.324</v>
      </c>
      <c r="J168" s="114">
        <f>J167+'2015'!J168</f>
        <v>509191.53367999999</v>
      </c>
      <c r="K168" s="114">
        <f>K167+'2015'!K168</f>
        <v>2174966.5109999999</v>
      </c>
      <c r="L168" s="114">
        <f>L167+'2015'!L168</f>
        <v>2684158.0446799998</v>
      </c>
      <c r="M168" s="114">
        <f>M167+'2015'!M168</f>
        <v>1.7679999999927531E-2</v>
      </c>
      <c r="N168" s="114">
        <f>N167+'2015'!N168</f>
        <v>0.18699999996988481</v>
      </c>
      <c r="O168" s="114">
        <f>O167+'2015'!O168</f>
        <v>0</v>
      </c>
      <c r="P168" s="114">
        <f>P167+'2015'!P168</f>
        <v>0</v>
      </c>
      <c r="Q168" s="114">
        <f>Q167+'2015'!Q168</f>
        <v>1540572</v>
      </c>
      <c r="R168" s="114">
        <f>SUM(I168-Q168)</f>
        <v>634394.32400000002</v>
      </c>
      <c r="S168" s="114">
        <f>S167+'2015'!S168</f>
        <v>0</v>
      </c>
      <c r="T168" s="114">
        <f>T167+'2015'!T168</f>
        <v>0</v>
      </c>
      <c r="U168" s="116"/>
    </row>
    <row r="169" spans="1:21" ht="12.75" customHeight="1" x14ac:dyDescent="0.2">
      <c r="A169" s="270">
        <v>10</v>
      </c>
      <c r="B169" s="273" t="s">
        <v>34</v>
      </c>
      <c r="C169" s="276" t="s">
        <v>30</v>
      </c>
      <c r="D169" s="118" t="s">
        <v>8</v>
      </c>
      <c r="E169" s="119">
        <v>143.834</v>
      </c>
      <c r="F169" s="122">
        <v>3.33</v>
      </c>
      <c r="G169" s="122">
        <v>36</v>
      </c>
      <c r="H169" s="97">
        <v>478.97</v>
      </c>
      <c r="I169" s="182">
        <v>5178.0200000000004</v>
      </c>
      <c r="J169" s="102">
        <f>(E169*F169)</f>
        <v>478.96722</v>
      </c>
      <c r="K169" s="102">
        <f>(E169*G169)</f>
        <v>5178.0240000000003</v>
      </c>
      <c r="L169" s="96">
        <f>SUM(J169,K169)</f>
        <v>5656.9912199999999</v>
      </c>
      <c r="M169" s="98">
        <f>SUM(J169-H169)</f>
        <v>-2.7800000000297587E-3</v>
      </c>
      <c r="N169" s="98">
        <f>SUM(K169-I169)</f>
        <v>3.9999999999054126E-3</v>
      </c>
      <c r="O169" s="102"/>
      <c r="P169" s="102"/>
      <c r="Q169" s="103"/>
      <c r="R169" s="103"/>
      <c r="S169" s="103"/>
      <c r="T169" s="103"/>
      <c r="U169" s="104"/>
    </row>
    <row r="170" spans="1:21" ht="12.75" customHeight="1" x14ac:dyDescent="0.2">
      <c r="A170" s="271"/>
      <c r="B170" s="274"/>
      <c r="C170" s="277"/>
      <c r="D170" s="118" t="s">
        <v>9</v>
      </c>
      <c r="E170" s="120">
        <v>194.45400000000001</v>
      </c>
      <c r="F170" s="122">
        <v>3.33</v>
      </c>
      <c r="G170" s="122">
        <v>36</v>
      </c>
      <c r="H170" s="97">
        <v>647.53</v>
      </c>
      <c r="I170" s="182">
        <v>7000.34</v>
      </c>
      <c r="J170" s="102">
        <f>(E170*F170)</f>
        <v>647.53182000000004</v>
      </c>
      <c r="K170" s="102">
        <f t="shared" ref="K170:K171" si="186">(E170*G170)</f>
        <v>7000.3440000000001</v>
      </c>
      <c r="L170" s="96">
        <f t="shared" ref="L170:L171" si="187">SUM(J170,K170)</f>
        <v>7647.8758200000002</v>
      </c>
      <c r="M170" s="98">
        <f t="shared" ref="M170:M171" si="188">SUM(J170-H170)</f>
        <v>1.8200000000661021E-3</v>
      </c>
      <c r="N170" s="98">
        <f t="shared" ref="N170:N171" si="189">SUM(K170-I170)</f>
        <v>3.9999999999054126E-3</v>
      </c>
      <c r="O170" s="102"/>
      <c r="P170" s="102"/>
      <c r="Q170" s="103"/>
      <c r="R170" s="103"/>
      <c r="S170" s="103"/>
      <c r="T170" s="103"/>
      <c r="U170" s="104"/>
    </row>
    <row r="171" spans="1:21" ht="12.75" customHeight="1" x14ac:dyDescent="0.2">
      <c r="A171" s="271"/>
      <c r="B171" s="274"/>
      <c r="C171" s="277"/>
      <c r="D171" s="118" t="s">
        <v>10</v>
      </c>
      <c r="E171" s="120">
        <v>225.749</v>
      </c>
      <c r="F171" s="122">
        <v>3.33</v>
      </c>
      <c r="G171" s="122">
        <v>36</v>
      </c>
      <c r="H171" s="97">
        <v>751.74</v>
      </c>
      <c r="I171" s="182">
        <v>8126.96</v>
      </c>
      <c r="J171" s="102">
        <f>(E171*F171)</f>
        <v>751.74417000000005</v>
      </c>
      <c r="K171" s="102">
        <f t="shared" si="186"/>
        <v>8126.9639999999999</v>
      </c>
      <c r="L171" s="96">
        <f t="shared" si="187"/>
        <v>8878.7081699999999</v>
      </c>
      <c r="M171" s="98">
        <f t="shared" si="188"/>
        <v>4.170000000044638E-3</v>
      </c>
      <c r="N171" s="98">
        <f t="shared" si="189"/>
        <v>3.9999999999054126E-3</v>
      </c>
      <c r="O171" s="102"/>
      <c r="P171" s="102"/>
      <c r="Q171" s="103"/>
      <c r="R171" s="103"/>
      <c r="S171" s="103"/>
      <c r="T171" s="103"/>
      <c r="U171" s="104"/>
    </row>
    <row r="172" spans="1:21" ht="12.75" customHeight="1" x14ac:dyDescent="0.2">
      <c r="A172" s="271"/>
      <c r="B172" s="274"/>
      <c r="C172" s="277"/>
      <c r="D172" s="105" t="s">
        <v>52</v>
      </c>
      <c r="E172" s="106">
        <f>SUM(E169,E170,E171)</f>
        <v>564.03700000000003</v>
      </c>
      <c r="F172" s="106"/>
      <c r="G172" s="106"/>
      <c r="H172" s="107">
        <f>SUM(H169:H171)</f>
        <v>1878.24</v>
      </c>
      <c r="I172" s="107">
        <f>SUM(I169:I171)</f>
        <v>20305.32</v>
      </c>
      <c r="J172" s="106">
        <f t="shared" ref="J172:T172" si="190">SUM(J169,J170,J171)</f>
        <v>1878.2432100000001</v>
      </c>
      <c r="K172" s="106">
        <f t="shared" si="190"/>
        <v>20305.332000000002</v>
      </c>
      <c r="L172" s="106">
        <f t="shared" si="190"/>
        <v>22183.575210000003</v>
      </c>
      <c r="M172" s="106">
        <f t="shared" si="190"/>
        <v>3.2100000000809814E-3</v>
      </c>
      <c r="N172" s="106">
        <f t="shared" si="190"/>
        <v>1.1999999999716238E-2</v>
      </c>
      <c r="O172" s="106">
        <f t="shared" si="190"/>
        <v>0</v>
      </c>
      <c r="P172" s="106">
        <f t="shared" si="190"/>
        <v>0</v>
      </c>
      <c r="Q172" s="106">
        <f t="shared" si="190"/>
        <v>0</v>
      </c>
      <c r="R172" s="106"/>
      <c r="S172" s="106">
        <f t="shared" si="190"/>
        <v>0</v>
      </c>
      <c r="T172" s="106">
        <f t="shared" si="190"/>
        <v>0</v>
      </c>
      <c r="U172" s="108"/>
    </row>
    <row r="173" spans="1:21" ht="12.75" customHeight="1" x14ac:dyDescent="0.2">
      <c r="A173" s="271"/>
      <c r="B173" s="274"/>
      <c r="C173" s="277"/>
      <c r="D173" s="118" t="s">
        <v>11</v>
      </c>
      <c r="E173" s="119">
        <v>211.08099999999999</v>
      </c>
      <c r="F173" s="122">
        <v>3.33</v>
      </c>
      <c r="G173" s="122">
        <v>36</v>
      </c>
      <c r="H173" s="97">
        <v>702.9</v>
      </c>
      <c r="I173" s="182">
        <v>7598.92</v>
      </c>
      <c r="J173" s="102">
        <f>(E173*F173)</f>
        <v>702.89972999999998</v>
      </c>
      <c r="K173" s="102">
        <f>(E173*G173)</f>
        <v>7598.9159999999993</v>
      </c>
      <c r="L173" s="96">
        <f>SUM(J173,K173)</f>
        <v>8301.8157299999984</v>
      </c>
      <c r="M173" s="98">
        <f>SUM(J173-H173)</f>
        <v>-2.7000000000043656E-4</v>
      </c>
      <c r="N173" s="98">
        <f>SUM(K173-I173)</f>
        <v>-4.0000000008149073E-3</v>
      </c>
      <c r="O173" s="102"/>
      <c r="P173" s="102"/>
      <c r="Q173" s="103"/>
      <c r="R173" s="103"/>
      <c r="S173" s="103"/>
      <c r="T173" s="103"/>
      <c r="U173" s="104"/>
    </row>
    <row r="174" spans="1:21" ht="12.75" customHeight="1" x14ac:dyDescent="0.2">
      <c r="A174" s="271"/>
      <c r="B174" s="274"/>
      <c r="C174" s="277"/>
      <c r="D174" s="118" t="s">
        <v>12</v>
      </c>
      <c r="E174" s="119">
        <v>198.37100000000001</v>
      </c>
      <c r="F174" s="122">
        <v>3.33</v>
      </c>
      <c r="G174" s="122">
        <v>36</v>
      </c>
      <c r="H174" s="97">
        <v>660.58</v>
      </c>
      <c r="I174" s="182">
        <v>7141.36</v>
      </c>
      <c r="J174" s="102">
        <f>(E174*F174)</f>
        <v>660.5754300000001</v>
      </c>
      <c r="K174" s="102">
        <f t="shared" ref="K174:K175" si="191">(E174*G174)</f>
        <v>7141.3560000000007</v>
      </c>
      <c r="L174" s="96">
        <f t="shared" ref="L174:L175" si="192">SUM(J174,K174)</f>
        <v>7801.9314300000005</v>
      </c>
      <c r="M174" s="98">
        <f t="shared" ref="M174:M175" si="193">SUM(J174-H174)</f>
        <v>-4.5699999999442298E-3</v>
      </c>
      <c r="N174" s="98">
        <f t="shared" ref="N174:N175" si="194">SUM(K174-I174)</f>
        <v>-3.9999999989959178E-3</v>
      </c>
      <c r="O174" s="102"/>
      <c r="P174" s="102"/>
      <c r="Q174" s="103"/>
      <c r="R174" s="103"/>
      <c r="S174" s="103"/>
      <c r="T174" s="103"/>
      <c r="U174" s="104"/>
    </row>
    <row r="175" spans="1:21" ht="12.75" customHeight="1" x14ac:dyDescent="0.2">
      <c r="A175" s="271"/>
      <c r="B175" s="275"/>
      <c r="C175" s="277"/>
      <c r="D175" s="118" t="s">
        <v>13</v>
      </c>
      <c r="E175" s="119">
        <v>210.49100000000001</v>
      </c>
      <c r="F175" s="122">
        <v>3.33</v>
      </c>
      <c r="G175" s="122">
        <v>36</v>
      </c>
      <c r="H175" s="97">
        <v>700.94</v>
      </c>
      <c r="I175" s="182">
        <v>7577.68</v>
      </c>
      <c r="J175" s="102">
        <f>(E175*F175)</f>
        <v>700.9350300000001</v>
      </c>
      <c r="K175" s="102">
        <f t="shared" si="191"/>
        <v>7577.6760000000004</v>
      </c>
      <c r="L175" s="96">
        <f t="shared" si="192"/>
        <v>8278.61103</v>
      </c>
      <c r="M175" s="98">
        <f t="shared" si="193"/>
        <v>-4.9699999999575084E-3</v>
      </c>
      <c r="N175" s="98">
        <f t="shared" si="194"/>
        <v>-3.9999999999054126E-3</v>
      </c>
      <c r="O175" s="102"/>
      <c r="P175" s="102"/>
      <c r="Q175" s="103"/>
      <c r="R175" s="103"/>
      <c r="S175" s="103"/>
      <c r="T175" s="103"/>
      <c r="U175" s="104"/>
    </row>
    <row r="176" spans="1:21" ht="12.75" customHeight="1" x14ac:dyDescent="0.2">
      <c r="A176" s="271"/>
      <c r="B176" s="123"/>
      <c r="C176" s="277"/>
      <c r="D176" s="105" t="s">
        <v>53</v>
      </c>
      <c r="E176" s="106">
        <f>SUM(E173,E174,E175)</f>
        <v>619.94299999999998</v>
      </c>
      <c r="F176" s="106"/>
      <c r="G176" s="106"/>
      <c r="H176" s="107">
        <f>SUM(H173:H175)</f>
        <v>2064.42</v>
      </c>
      <c r="I176" s="107">
        <f>SUM(I173:I175)</f>
        <v>22317.96</v>
      </c>
      <c r="J176" s="106">
        <f t="shared" ref="J176:T176" si="195">SUM(J173,J174,J175)</f>
        <v>2064.4101900000001</v>
      </c>
      <c r="K176" s="106">
        <f t="shared" si="195"/>
        <v>22317.948</v>
      </c>
      <c r="L176" s="106">
        <f t="shared" si="195"/>
        <v>24382.358189999999</v>
      </c>
      <c r="M176" s="106">
        <f t="shared" si="195"/>
        <v>-9.8099999999021747E-3</v>
      </c>
      <c r="N176" s="106">
        <f t="shared" si="195"/>
        <v>-1.1999999999716238E-2</v>
      </c>
      <c r="O176" s="106">
        <f t="shared" si="195"/>
        <v>0</v>
      </c>
      <c r="P176" s="106">
        <f t="shared" si="195"/>
        <v>0</v>
      </c>
      <c r="Q176" s="106">
        <f t="shared" si="195"/>
        <v>0</v>
      </c>
      <c r="R176" s="106"/>
      <c r="S176" s="106">
        <f t="shared" si="195"/>
        <v>0</v>
      </c>
      <c r="T176" s="106">
        <f t="shared" si="195"/>
        <v>0</v>
      </c>
      <c r="U176" s="108"/>
    </row>
    <row r="177" spans="1:21" ht="12.75" customHeight="1" x14ac:dyDescent="0.2">
      <c r="A177" s="271"/>
      <c r="B177" s="273" t="s">
        <v>29</v>
      </c>
      <c r="C177" s="277"/>
      <c r="D177" s="118" t="s">
        <v>14</v>
      </c>
      <c r="E177" s="119">
        <v>207.161</v>
      </c>
      <c r="F177" s="122">
        <v>3.33</v>
      </c>
      <c r="G177" s="122">
        <v>36</v>
      </c>
      <c r="H177" s="97">
        <v>689.85</v>
      </c>
      <c r="I177" s="182">
        <v>7457.8</v>
      </c>
      <c r="J177" s="102">
        <f>(E177*F177)</f>
        <v>689.84613000000002</v>
      </c>
      <c r="K177" s="102">
        <f>(E177*G177)</f>
        <v>7457.7960000000003</v>
      </c>
      <c r="L177" s="96">
        <f>SUM(J177,K177)</f>
        <v>8147.6421300000002</v>
      </c>
      <c r="M177" s="98">
        <f>SUM(J177-H177)</f>
        <v>-3.8700000000062573E-3</v>
      </c>
      <c r="N177" s="98">
        <f>SUM(K177-I177)</f>
        <v>-3.9999999999054126E-3</v>
      </c>
      <c r="O177" s="102"/>
      <c r="P177" s="102"/>
      <c r="Q177" s="103"/>
      <c r="R177" s="103"/>
      <c r="S177" s="103"/>
      <c r="T177" s="103"/>
      <c r="U177" s="104"/>
    </row>
    <row r="178" spans="1:21" ht="12.75" customHeight="1" x14ac:dyDescent="0.2">
      <c r="A178" s="271"/>
      <c r="B178" s="274"/>
      <c r="C178" s="277"/>
      <c r="D178" s="118" t="s">
        <v>15</v>
      </c>
      <c r="E178" s="119">
        <v>233.28800000000001</v>
      </c>
      <c r="F178" s="122">
        <v>3.33</v>
      </c>
      <c r="G178" s="122">
        <v>36</v>
      </c>
      <c r="H178" s="97">
        <v>776.85</v>
      </c>
      <c r="I178" s="182">
        <v>8398.3700000000008</v>
      </c>
      <c r="J178" s="102">
        <f>(E178*F178)</f>
        <v>776.84904000000006</v>
      </c>
      <c r="K178" s="102">
        <f t="shared" ref="K178:K179" si="196">(E178*G178)</f>
        <v>8398.3680000000004</v>
      </c>
      <c r="L178" s="96">
        <f t="shared" ref="L178:L179" si="197">SUM(J178,K178)</f>
        <v>9175.2170399999995</v>
      </c>
      <c r="M178" s="98">
        <f t="shared" ref="M178:M179" si="198">SUM(J178-H178)</f>
        <v>-9.5999999996365659E-4</v>
      </c>
      <c r="N178" s="98">
        <f t="shared" ref="N178:N179" si="199">SUM(K178-I178)</f>
        <v>-2.0000000004074536E-3</v>
      </c>
      <c r="O178" s="102"/>
      <c r="P178" s="102"/>
      <c r="Q178" s="103"/>
      <c r="R178" s="103"/>
      <c r="S178" s="103"/>
      <c r="T178" s="103"/>
      <c r="U178" s="104"/>
    </row>
    <row r="179" spans="1:21" ht="12.75" customHeight="1" x14ac:dyDescent="0.2">
      <c r="A179" s="271"/>
      <c r="B179" s="274"/>
      <c r="C179" s="277"/>
      <c r="D179" s="118" t="s">
        <v>16</v>
      </c>
      <c r="E179" s="120">
        <v>216.04900000000001</v>
      </c>
      <c r="F179" s="122">
        <v>3.33</v>
      </c>
      <c r="G179" s="122">
        <v>36</v>
      </c>
      <c r="H179" s="97">
        <v>719.44</v>
      </c>
      <c r="I179" s="182">
        <v>7777.76</v>
      </c>
      <c r="J179" s="102">
        <f>(E179*F179)</f>
        <v>719.44317000000001</v>
      </c>
      <c r="K179" s="102">
        <f t="shared" si="196"/>
        <v>7777.7640000000001</v>
      </c>
      <c r="L179" s="96">
        <f t="shared" si="197"/>
        <v>8497.2071699999997</v>
      </c>
      <c r="M179" s="98">
        <f t="shared" si="198"/>
        <v>3.169999999954598E-3</v>
      </c>
      <c r="N179" s="98">
        <f t="shared" si="199"/>
        <v>3.9999999999054126E-3</v>
      </c>
      <c r="O179" s="102"/>
      <c r="P179" s="102"/>
      <c r="Q179" s="103"/>
      <c r="R179" s="103"/>
      <c r="S179" s="103"/>
      <c r="T179" s="103"/>
      <c r="U179" s="104"/>
    </row>
    <row r="180" spans="1:21" ht="12.75" customHeight="1" x14ac:dyDescent="0.2">
      <c r="A180" s="271"/>
      <c r="B180" s="274"/>
      <c r="C180" s="277"/>
      <c r="D180" s="105" t="s">
        <v>54</v>
      </c>
      <c r="E180" s="106">
        <f>SUM(E177,E178,E179)</f>
        <v>656.49800000000005</v>
      </c>
      <c r="F180" s="106"/>
      <c r="G180" s="106"/>
      <c r="H180" s="107">
        <f>SUM(H177:H179)</f>
        <v>2186.1400000000003</v>
      </c>
      <c r="I180" s="107">
        <f>SUM(I177:I179)</f>
        <v>23633.93</v>
      </c>
      <c r="J180" s="106">
        <f t="shared" ref="J180:T180" si="200">SUM(J177,J178,J179)</f>
        <v>2186.13834</v>
      </c>
      <c r="K180" s="106">
        <f t="shared" si="200"/>
        <v>23633.928</v>
      </c>
      <c r="L180" s="106">
        <f t="shared" si="200"/>
        <v>25820.066339999998</v>
      </c>
      <c r="M180" s="106">
        <f t="shared" si="200"/>
        <v>-1.6600000000153159E-3</v>
      </c>
      <c r="N180" s="106">
        <f t="shared" si="200"/>
        <v>-2.0000000004074536E-3</v>
      </c>
      <c r="O180" s="106">
        <f t="shared" si="200"/>
        <v>0</v>
      </c>
      <c r="P180" s="106">
        <f t="shared" si="200"/>
        <v>0</v>
      </c>
      <c r="Q180" s="106">
        <f t="shared" si="200"/>
        <v>0</v>
      </c>
      <c r="R180" s="106"/>
      <c r="S180" s="106">
        <f t="shared" si="200"/>
        <v>0</v>
      </c>
      <c r="T180" s="106">
        <f t="shared" si="200"/>
        <v>0</v>
      </c>
      <c r="U180" s="108"/>
    </row>
    <row r="181" spans="1:21" ht="12.75" customHeight="1" x14ac:dyDescent="0.2">
      <c r="A181" s="271"/>
      <c r="B181" s="274"/>
      <c r="C181" s="277"/>
      <c r="D181" s="118" t="s">
        <v>17</v>
      </c>
      <c r="E181" s="119">
        <v>209.00299999999999</v>
      </c>
      <c r="F181" s="122">
        <v>3.33</v>
      </c>
      <c r="G181" s="122">
        <v>36</v>
      </c>
      <c r="H181" s="97">
        <v>695.98</v>
      </c>
      <c r="I181" s="182">
        <v>7524.11</v>
      </c>
      <c r="J181" s="102">
        <f>(E181*F181)</f>
        <v>695.97998999999993</v>
      </c>
      <c r="K181" s="102">
        <f>(E181*G181)</f>
        <v>7524.1079999999993</v>
      </c>
      <c r="L181" s="96">
        <f>SUM(J181,K181)</f>
        <v>8220.08799</v>
      </c>
      <c r="M181" s="98">
        <f>SUM(J181-H181)</f>
        <v>-1.0000000088439265E-5</v>
      </c>
      <c r="N181" s="98">
        <f>SUM(K181-I181)</f>
        <v>-2.0000000004074536E-3</v>
      </c>
      <c r="O181" s="102"/>
      <c r="P181" s="102"/>
      <c r="Q181" s="103"/>
      <c r="R181" s="103"/>
      <c r="S181" s="103"/>
      <c r="T181" s="103"/>
      <c r="U181" s="104"/>
    </row>
    <row r="182" spans="1:21" ht="12.75" customHeight="1" x14ac:dyDescent="0.2">
      <c r="A182" s="271"/>
      <c r="B182" s="274"/>
      <c r="C182" s="277"/>
      <c r="D182" s="118" t="s">
        <v>18</v>
      </c>
      <c r="E182" s="119">
        <v>231.197</v>
      </c>
      <c r="F182" s="122">
        <v>3.33</v>
      </c>
      <c r="G182" s="122">
        <v>36</v>
      </c>
      <c r="H182" s="97">
        <v>769.89</v>
      </c>
      <c r="I182" s="182">
        <v>8323.09</v>
      </c>
      <c r="J182" s="102">
        <f>(E182*F182)</f>
        <v>769.88601000000006</v>
      </c>
      <c r="K182" s="102">
        <f t="shared" ref="K182:K183" si="201">(E182*G182)</f>
        <v>8323.0920000000006</v>
      </c>
      <c r="L182" s="96">
        <f t="shared" ref="L182:L183" si="202">SUM(J182,K182)</f>
        <v>9092.9780100000007</v>
      </c>
      <c r="M182" s="98">
        <f t="shared" ref="M182:M183" si="203">SUM(J182-H182)</f>
        <v>-3.9899999999306601E-3</v>
      </c>
      <c r="N182" s="98">
        <f t="shared" ref="N182:N183" si="204">SUM(K182-I182)</f>
        <v>2.0000000004074536E-3</v>
      </c>
      <c r="O182" s="102"/>
      <c r="P182" s="102"/>
      <c r="Q182" s="103"/>
      <c r="R182" s="103"/>
      <c r="S182" s="103"/>
      <c r="T182" s="103"/>
      <c r="U182" s="104"/>
    </row>
    <row r="183" spans="1:21" ht="13.5" customHeight="1" x14ac:dyDescent="0.2">
      <c r="A183" s="272"/>
      <c r="B183" s="275"/>
      <c r="C183" s="278"/>
      <c r="D183" s="118" t="s">
        <v>19</v>
      </c>
      <c r="E183" s="120">
        <v>174.851</v>
      </c>
      <c r="F183" s="122">
        <v>3.33</v>
      </c>
      <c r="G183" s="122">
        <v>36</v>
      </c>
      <c r="H183" s="97">
        <v>582.25</v>
      </c>
      <c r="I183" s="97">
        <v>6294.64</v>
      </c>
      <c r="J183" s="102">
        <f>(E183*F183)</f>
        <v>582.25382999999999</v>
      </c>
      <c r="K183" s="102">
        <f t="shared" si="201"/>
        <v>6294.6360000000004</v>
      </c>
      <c r="L183" s="96">
        <f t="shared" si="202"/>
        <v>6876.8898300000001</v>
      </c>
      <c r="M183" s="98">
        <f t="shared" si="203"/>
        <v>3.8299999999935608E-3</v>
      </c>
      <c r="N183" s="98">
        <f t="shared" si="204"/>
        <v>-3.9999999999054126E-3</v>
      </c>
      <c r="O183" s="102"/>
      <c r="P183" s="102"/>
      <c r="Q183" s="103"/>
      <c r="R183" s="103"/>
      <c r="S183" s="103"/>
      <c r="T183" s="103"/>
      <c r="U183" s="104"/>
    </row>
    <row r="184" spans="1:21" s="117" customFormat="1" ht="26.25" customHeight="1" x14ac:dyDescent="0.2">
      <c r="A184" s="155"/>
      <c r="B184" s="155"/>
      <c r="C184" s="156"/>
      <c r="D184" s="157" t="s">
        <v>55</v>
      </c>
      <c r="E184" s="158">
        <f>SUM(E181:E183)</f>
        <v>615.05099999999993</v>
      </c>
      <c r="F184" s="158"/>
      <c r="G184" s="158"/>
      <c r="H184" s="159">
        <f>SUM(H181:H183)</f>
        <v>2048.12</v>
      </c>
      <c r="I184" s="159">
        <f>SUM(I181:I183)</f>
        <v>22141.84</v>
      </c>
      <c r="J184" s="158">
        <f>SUM(J181:J183)</f>
        <v>2048.1198300000001</v>
      </c>
      <c r="K184" s="158">
        <f>SUM(K181:K183)</f>
        <v>22141.836000000003</v>
      </c>
      <c r="L184" s="158">
        <f t="shared" ref="L184:T184" si="205">SUM(L171+L175+L179+L183)</f>
        <v>32531.4162</v>
      </c>
      <c r="M184" s="158">
        <f t="shared" si="205"/>
        <v>6.2000000000352884E-3</v>
      </c>
      <c r="N184" s="158">
        <f t="shared" si="205"/>
        <v>0</v>
      </c>
      <c r="O184" s="158">
        <f t="shared" si="205"/>
        <v>0</v>
      </c>
      <c r="P184" s="158">
        <f t="shared" si="205"/>
        <v>0</v>
      </c>
      <c r="Q184" s="158">
        <f t="shared" si="205"/>
        <v>0</v>
      </c>
      <c r="R184" s="158"/>
      <c r="S184" s="158">
        <f t="shared" si="205"/>
        <v>0</v>
      </c>
      <c r="T184" s="158">
        <f t="shared" si="205"/>
        <v>0</v>
      </c>
      <c r="U184" s="160"/>
    </row>
    <row r="185" spans="1:21" ht="24.75" x14ac:dyDescent="0.25">
      <c r="A185" s="140"/>
      <c r="B185" s="140"/>
      <c r="C185" s="140"/>
      <c r="D185" s="136" t="s">
        <v>58</v>
      </c>
      <c r="E185" s="137">
        <f>SUM(E184,E180,E176,E172)</f>
        <v>2455.529</v>
      </c>
      <c r="F185" s="137"/>
      <c r="G185" s="137"/>
      <c r="H185" s="138">
        <f>SUM(H184,H180,H176,H172)</f>
        <v>8176.92</v>
      </c>
      <c r="I185" s="138">
        <f>SUM(I184,I180,I176,I172)</f>
        <v>88399.050000000017</v>
      </c>
      <c r="J185" s="137">
        <f>SUM(J172,J176,J180,J184)</f>
        <v>8176.9115700000002</v>
      </c>
      <c r="K185" s="137">
        <f>SUM(K184,K180,K176,K172)</f>
        <v>88399.043999999994</v>
      </c>
      <c r="L185" s="137">
        <f t="shared" ref="L185:T185" si="206">SUM(L181,L182,L183)</f>
        <v>24189.955829999999</v>
      </c>
      <c r="M185" s="137">
        <f t="shared" si="206"/>
        <v>-1.7000000002553861E-4</v>
      </c>
      <c r="N185" s="137">
        <f t="shared" si="206"/>
        <v>-3.9999999999054126E-3</v>
      </c>
      <c r="O185" s="137">
        <f t="shared" si="206"/>
        <v>0</v>
      </c>
      <c r="P185" s="137">
        <f t="shared" si="206"/>
        <v>0</v>
      </c>
      <c r="Q185" s="137">
        <f t="shared" si="206"/>
        <v>0</v>
      </c>
      <c r="R185" s="137"/>
      <c r="S185" s="137">
        <f t="shared" si="206"/>
        <v>0</v>
      </c>
      <c r="T185" s="137">
        <f t="shared" si="206"/>
        <v>0</v>
      </c>
      <c r="U185" s="139"/>
    </row>
    <row r="186" spans="1:21" ht="36.75" x14ac:dyDescent="0.25">
      <c r="A186" s="130"/>
      <c r="B186" s="130"/>
      <c r="C186" s="130"/>
      <c r="D186" s="113" t="s">
        <v>59</v>
      </c>
      <c r="E186" s="114">
        <f>E185+'2015'!E186</f>
        <v>14915.291999999999</v>
      </c>
      <c r="F186" s="114"/>
      <c r="G186" s="114"/>
      <c r="H186" s="114">
        <f>H185+'2015'!H186</f>
        <v>49676.149999999994</v>
      </c>
      <c r="I186" s="114">
        <f>I185+'2015'!I186</f>
        <v>282426.58200000005</v>
      </c>
      <c r="J186" s="114">
        <f>J185+'2015'!J186</f>
        <v>49676.136360000004</v>
      </c>
      <c r="K186" s="114">
        <f>K185+'2015'!K186</f>
        <v>282426.63800000004</v>
      </c>
      <c r="L186" s="114">
        <f>L185+'2015'!L186</f>
        <v>183313.40386999998</v>
      </c>
      <c r="M186" s="114">
        <f>M185+'2015'!M186</f>
        <v>6.9200000008322604E-3</v>
      </c>
      <c r="N186" s="114">
        <f>N185+'2015'!N186</f>
        <v>0.12100000000106093</v>
      </c>
      <c r="O186" s="114">
        <f>O185+'2015'!O186</f>
        <v>0</v>
      </c>
      <c r="P186" s="114">
        <f>P185+'2015'!P186</f>
        <v>0</v>
      </c>
      <c r="Q186" s="114">
        <f>SUM('2015'!Q186)</f>
        <v>0</v>
      </c>
      <c r="R186" s="114">
        <f>SUM(I186-Q186)</f>
        <v>282426.58200000005</v>
      </c>
      <c r="S186" s="114">
        <f>S185+'2015'!S186</f>
        <v>0</v>
      </c>
      <c r="T186" s="114">
        <f>T185+'2015'!T186</f>
        <v>0</v>
      </c>
      <c r="U186" s="116"/>
    </row>
    <row r="187" spans="1:21" ht="12.75" customHeight="1" x14ac:dyDescent="0.2">
      <c r="A187" s="270">
        <v>11</v>
      </c>
      <c r="B187" s="273" t="s">
        <v>34</v>
      </c>
      <c r="C187" s="236" t="s">
        <v>31</v>
      </c>
      <c r="D187" s="118" t="s">
        <v>8</v>
      </c>
      <c r="E187" s="119">
        <v>32.972999999999999</v>
      </c>
      <c r="F187" s="122">
        <v>3.33</v>
      </c>
      <c r="G187" s="122">
        <v>36</v>
      </c>
      <c r="H187" s="97">
        <v>109.8</v>
      </c>
      <c r="I187" s="97">
        <v>1187.03</v>
      </c>
      <c r="J187" s="102">
        <f>(E187*F187)</f>
        <v>109.80009</v>
      </c>
      <c r="K187" s="102">
        <f>(E187*G187)</f>
        <v>1187.028</v>
      </c>
      <c r="L187" s="96">
        <f>SUM(J187,K187)</f>
        <v>1296.82809</v>
      </c>
      <c r="M187" s="98">
        <f>SUM(J187-H187)</f>
        <v>9.0000000000145519E-5</v>
      </c>
      <c r="N187" s="98">
        <f>SUM(K187-I187)</f>
        <v>-1.9999999999527063E-3</v>
      </c>
      <c r="O187" s="102"/>
      <c r="P187" s="102"/>
      <c r="Q187" s="103"/>
      <c r="R187" s="103"/>
      <c r="S187" s="103"/>
      <c r="T187" s="103"/>
      <c r="U187" s="104" t="s">
        <v>62</v>
      </c>
    </row>
    <row r="188" spans="1:21" ht="12.75" customHeight="1" x14ac:dyDescent="0.2">
      <c r="A188" s="271"/>
      <c r="B188" s="274"/>
      <c r="C188" s="237"/>
      <c r="D188" s="118" t="s">
        <v>9</v>
      </c>
      <c r="E188" s="120">
        <v>43.881</v>
      </c>
      <c r="F188" s="122">
        <v>3.33</v>
      </c>
      <c r="G188" s="122">
        <v>36</v>
      </c>
      <c r="H188" s="97">
        <v>146.12</v>
      </c>
      <c r="I188" s="97">
        <v>1579.72</v>
      </c>
      <c r="J188" s="102">
        <f t="shared" ref="J188:J189" si="207">(E188*F188)</f>
        <v>146.12372999999999</v>
      </c>
      <c r="K188" s="102">
        <f t="shared" ref="K188:K189" si="208">(E188*G188)</f>
        <v>1579.7159999999999</v>
      </c>
      <c r="L188" s="96">
        <f t="shared" ref="L188:L189" si="209">SUM(J188,K188)</f>
        <v>1725.8397299999999</v>
      </c>
      <c r="M188" s="98">
        <f t="shared" ref="M188:M189" si="210">SUM(J188-H188)</f>
        <v>3.7299999999902411E-3</v>
      </c>
      <c r="N188" s="98">
        <f t="shared" ref="N188:N189" si="211">SUM(K188-I188)</f>
        <v>-4.0000000001327862E-3</v>
      </c>
      <c r="O188" s="102"/>
      <c r="P188" s="102"/>
      <c r="Q188" s="103"/>
      <c r="R188" s="103"/>
      <c r="S188" s="103"/>
      <c r="T188" s="103"/>
      <c r="U188" s="104"/>
    </row>
    <row r="189" spans="1:21" ht="12.75" customHeight="1" x14ac:dyDescent="0.2">
      <c r="A189" s="271"/>
      <c r="B189" s="274"/>
      <c r="C189" s="237"/>
      <c r="D189" s="118" t="s">
        <v>10</v>
      </c>
      <c r="E189" s="120">
        <v>55.76</v>
      </c>
      <c r="F189" s="122">
        <v>3.33</v>
      </c>
      <c r="G189" s="122">
        <v>36</v>
      </c>
      <c r="H189" s="97">
        <v>185.68</v>
      </c>
      <c r="I189" s="97">
        <v>2007.36</v>
      </c>
      <c r="J189" s="102">
        <f t="shared" si="207"/>
        <v>185.6808</v>
      </c>
      <c r="K189" s="102">
        <f t="shared" si="208"/>
        <v>2007.36</v>
      </c>
      <c r="L189" s="96">
        <f t="shared" si="209"/>
        <v>2193.0407999999998</v>
      </c>
      <c r="M189" s="98">
        <f t="shared" si="210"/>
        <v>7.9999999999813554E-4</v>
      </c>
      <c r="N189" s="98">
        <f t="shared" si="211"/>
        <v>0</v>
      </c>
      <c r="O189" s="102"/>
      <c r="P189" s="102"/>
      <c r="Q189" s="103"/>
      <c r="R189" s="103"/>
      <c r="S189" s="103"/>
      <c r="T189" s="103"/>
      <c r="U189" s="104"/>
    </row>
    <row r="190" spans="1:21" ht="12.75" customHeight="1" x14ac:dyDescent="0.2">
      <c r="A190" s="271"/>
      <c r="B190" s="274"/>
      <c r="C190" s="237"/>
      <c r="D190" s="105" t="s">
        <v>52</v>
      </c>
      <c r="E190" s="106">
        <f>SUM(E187,E188,E189)</f>
        <v>132.614</v>
      </c>
      <c r="F190" s="106"/>
      <c r="G190" s="106"/>
      <c r="H190" s="107">
        <f>SUM(H187:H189)</f>
        <v>441.6</v>
      </c>
      <c r="I190" s="107">
        <f>SUM(I187:I189)</f>
        <v>4774.1099999999997</v>
      </c>
      <c r="J190" s="106">
        <f t="shared" ref="J190:T190" si="212">SUM(J187,J188,J189)</f>
        <v>441.60461999999995</v>
      </c>
      <c r="K190" s="106">
        <f t="shared" si="212"/>
        <v>4774.1039999999994</v>
      </c>
      <c r="L190" s="106">
        <f t="shared" si="212"/>
        <v>5215.7086199999994</v>
      </c>
      <c r="M190" s="106">
        <f t="shared" si="212"/>
        <v>4.6199999999885222E-3</v>
      </c>
      <c r="N190" s="106">
        <f t="shared" si="212"/>
        <v>-6.0000000000854925E-3</v>
      </c>
      <c r="O190" s="106">
        <f t="shared" si="212"/>
        <v>0</v>
      </c>
      <c r="P190" s="106">
        <f t="shared" si="212"/>
        <v>0</v>
      </c>
      <c r="Q190" s="106">
        <f t="shared" si="212"/>
        <v>0</v>
      </c>
      <c r="R190" s="106"/>
      <c r="S190" s="106">
        <f t="shared" si="212"/>
        <v>0</v>
      </c>
      <c r="T190" s="106">
        <f t="shared" si="212"/>
        <v>0</v>
      </c>
      <c r="U190" s="108"/>
    </row>
    <row r="191" spans="1:21" ht="12.75" customHeight="1" x14ac:dyDescent="0.2">
      <c r="A191" s="271"/>
      <c r="B191" s="274"/>
      <c r="C191" s="237"/>
      <c r="D191" s="118" t="s">
        <v>11</v>
      </c>
      <c r="E191" s="119">
        <v>58.881999999999998</v>
      </c>
      <c r="F191" s="122">
        <v>3.33</v>
      </c>
      <c r="G191" s="122">
        <v>36</v>
      </c>
      <c r="H191" s="97">
        <v>196.08</v>
      </c>
      <c r="I191" s="97">
        <v>2119.75</v>
      </c>
      <c r="J191" s="102">
        <f>(E191*F191)</f>
        <v>196.07705999999999</v>
      </c>
      <c r="K191" s="102">
        <f>(E191*G191)</f>
        <v>2119.752</v>
      </c>
      <c r="L191" s="96">
        <f>SUM(J191,K191)</f>
        <v>2315.82906</v>
      </c>
      <c r="M191" s="98">
        <f>SUM(J191-H191)</f>
        <v>-2.9400000000237014E-3</v>
      </c>
      <c r="N191" s="98">
        <f>SUM(K191-I191)</f>
        <v>1.9999999999527063E-3</v>
      </c>
      <c r="O191" s="102"/>
      <c r="P191" s="102"/>
      <c r="Q191" s="103"/>
      <c r="R191" s="103"/>
      <c r="S191" s="103"/>
      <c r="T191" s="103"/>
      <c r="U191" s="104"/>
    </row>
    <row r="192" spans="1:21" ht="12.75" customHeight="1" x14ac:dyDescent="0.2">
      <c r="A192" s="271"/>
      <c r="B192" s="274"/>
      <c r="C192" s="237"/>
      <c r="D192" s="118" t="s">
        <v>12</v>
      </c>
      <c r="E192" s="119">
        <v>59.670999999999999</v>
      </c>
      <c r="F192" s="122">
        <v>3.33</v>
      </c>
      <c r="G192" s="122">
        <v>36</v>
      </c>
      <c r="H192" s="97">
        <v>198.7</v>
      </c>
      <c r="I192" s="97">
        <v>2148.16</v>
      </c>
      <c r="J192" s="102">
        <f>(E192*F192)</f>
        <v>198.70443</v>
      </c>
      <c r="K192" s="102">
        <f t="shared" ref="K192:K193" si="213">(E192*G192)</f>
        <v>2148.1559999999999</v>
      </c>
      <c r="L192" s="96">
        <f t="shared" ref="L192:L193" si="214">SUM(J192,K192)</f>
        <v>2346.8604299999997</v>
      </c>
      <c r="M192" s="98">
        <f t="shared" ref="M192:M193" si="215">SUM(J192-H192)</f>
        <v>4.4300000000134787E-3</v>
      </c>
      <c r="N192" s="98">
        <f t="shared" ref="N192:N193" si="216">SUM(K192-I192)</f>
        <v>-3.9999999999054126E-3</v>
      </c>
      <c r="O192" s="102"/>
      <c r="P192" s="102"/>
      <c r="Q192" s="103"/>
      <c r="R192" s="103"/>
      <c r="S192" s="103"/>
      <c r="T192" s="103"/>
      <c r="U192" s="104"/>
    </row>
    <row r="193" spans="1:21" ht="12.75" customHeight="1" x14ac:dyDescent="0.2">
      <c r="A193" s="271"/>
      <c r="B193" s="275"/>
      <c r="C193" s="237"/>
      <c r="D193" s="118" t="s">
        <v>13</v>
      </c>
      <c r="E193" s="119">
        <v>59.252000000000002</v>
      </c>
      <c r="F193" s="122">
        <v>3.33</v>
      </c>
      <c r="G193" s="122">
        <v>36</v>
      </c>
      <c r="H193" s="97">
        <v>197.31</v>
      </c>
      <c r="I193" s="97">
        <v>2133.0700000000002</v>
      </c>
      <c r="J193" s="102">
        <f>(E193*F193)</f>
        <v>197.30916000000002</v>
      </c>
      <c r="K193" s="102">
        <f t="shared" si="213"/>
        <v>2133.0720000000001</v>
      </c>
      <c r="L193" s="96">
        <f t="shared" si="214"/>
        <v>2330.3811599999999</v>
      </c>
      <c r="M193" s="98">
        <f t="shared" si="215"/>
        <v>-8.3999999998241037E-4</v>
      </c>
      <c r="N193" s="98">
        <f t="shared" si="216"/>
        <v>1.9999999999527063E-3</v>
      </c>
      <c r="O193" s="102"/>
      <c r="P193" s="102"/>
      <c r="Q193" s="103"/>
      <c r="R193" s="103"/>
      <c r="S193" s="103"/>
      <c r="T193" s="103"/>
      <c r="U193" s="104"/>
    </row>
    <row r="194" spans="1:21" ht="12.75" customHeight="1" x14ac:dyDescent="0.2">
      <c r="A194" s="271"/>
      <c r="B194" s="123"/>
      <c r="C194" s="237"/>
      <c r="D194" s="105" t="s">
        <v>53</v>
      </c>
      <c r="E194" s="106">
        <f>SUM(E191,E192,E193)</f>
        <v>177.80500000000001</v>
      </c>
      <c r="F194" s="106"/>
      <c r="G194" s="106"/>
      <c r="H194" s="107">
        <f>SUM(H191:H193)</f>
        <v>592.08999999999992</v>
      </c>
      <c r="I194" s="107">
        <f>SUM(I191:I193)</f>
        <v>6400.98</v>
      </c>
      <c r="J194" s="106">
        <f t="shared" ref="J194:T194" si="217">SUM(J191,J192,J193)</f>
        <v>592.09064999999998</v>
      </c>
      <c r="K194" s="106">
        <f t="shared" si="217"/>
        <v>6400.98</v>
      </c>
      <c r="L194" s="106">
        <f t="shared" si="217"/>
        <v>6993.0706499999997</v>
      </c>
      <c r="M194" s="106">
        <f t="shared" si="217"/>
        <v>6.5000000000736691E-4</v>
      </c>
      <c r="N194" s="106">
        <f t="shared" si="217"/>
        <v>0</v>
      </c>
      <c r="O194" s="106">
        <f t="shared" si="217"/>
        <v>0</v>
      </c>
      <c r="P194" s="106">
        <f t="shared" si="217"/>
        <v>0</v>
      </c>
      <c r="Q194" s="106">
        <f t="shared" si="217"/>
        <v>0</v>
      </c>
      <c r="R194" s="106"/>
      <c r="S194" s="106">
        <f t="shared" si="217"/>
        <v>0</v>
      </c>
      <c r="T194" s="106">
        <f t="shared" si="217"/>
        <v>0</v>
      </c>
      <c r="U194" s="108"/>
    </row>
    <row r="195" spans="1:21" ht="12.75" customHeight="1" x14ac:dyDescent="0.2">
      <c r="A195" s="271"/>
      <c r="B195" s="273" t="s">
        <v>29</v>
      </c>
      <c r="C195" s="237"/>
      <c r="D195" s="118" t="s">
        <v>14</v>
      </c>
      <c r="E195" s="119">
        <v>61.86</v>
      </c>
      <c r="F195" s="122">
        <v>3.33</v>
      </c>
      <c r="G195" s="122">
        <v>36</v>
      </c>
      <c r="H195" s="97">
        <v>205.99</v>
      </c>
      <c r="I195" s="97">
        <v>2226.96</v>
      </c>
      <c r="J195" s="102">
        <f>(E195*F195)</f>
        <v>205.99379999999999</v>
      </c>
      <c r="K195" s="102">
        <f>(E195*G195)</f>
        <v>2226.96</v>
      </c>
      <c r="L195" s="96">
        <f>SUM(J195,K195)</f>
        <v>2432.9538000000002</v>
      </c>
      <c r="M195" s="98">
        <f>SUM(J195-H195)</f>
        <v>3.7999999999840384E-3</v>
      </c>
      <c r="N195" s="98">
        <f>SUM(K195-I195)</f>
        <v>0</v>
      </c>
      <c r="O195" s="102"/>
      <c r="P195" s="102"/>
      <c r="Q195" s="103"/>
      <c r="R195" s="103"/>
      <c r="S195" s="103"/>
      <c r="T195" s="103"/>
      <c r="U195" s="104"/>
    </row>
    <row r="196" spans="1:21" ht="12.75" customHeight="1" x14ac:dyDescent="0.2">
      <c r="A196" s="271"/>
      <c r="B196" s="274"/>
      <c r="C196" s="237"/>
      <c r="D196" s="118" t="s">
        <v>15</v>
      </c>
      <c r="E196" s="119">
        <v>71.466999999999999</v>
      </c>
      <c r="F196" s="122">
        <v>3.33</v>
      </c>
      <c r="G196" s="122">
        <v>36</v>
      </c>
      <c r="H196" s="97">
        <v>237.99</v>
      </c>
      <c r="I196" s="97">
        <v>2572.81</v>
      </c>
      <c r="J196" s="102">
        <f>(E196*F196)</f>
        <v>237.98510999999999</v>
      </c>
      <c r="K196" s="102">
        <f t="shared" ref="K196:K197" si="218">(E196*G196)</f>
        <v>2572.8119999999999</v>
      </c>
      <c r="L196" s="96">
        <f t="shared" ref="L196:L197" si="219">SUM(J196,K196)</f>
        <v>2810.79711</v>
      </c>
      <c r="M196" s="98">
        <f t="shared" ref="M196:M197" si="220">SUM(J196-H196)</f>
        <v>-4.8900000000173804E-3</v>
      </c>
      <c r="N196" s="98">
        <f t="shared" ref="N196:N197" si="221">SUM(K196-I196)</f>
        <v>1.9999999999527063E-3</v>
      </c>
      <c r="O196" s="102"/>
      <c r="P196" s="102"/>
      <c r="Q196" s="103"/>
      <c r="R196" s="103"/>
      <c r="S196" s="103"/>
      <c r="T196" s="103"/>
      <c r="U196" s="104"/>
    </row>
    <row r="197" spans="1:21" ht="12.75" customHeight="1" x14ac:dyDescent="0.2">
      <c r="A197" s="271"/>
      <c r="B197" s="274"/>
      <c r="C197" s="237"/>
      <c r="D197" s="118" t="s">
        <v>16</v>
      </c>
      <c r="E197" s="120">
        <v>65.97</v>
      </c>
      <c r="F197" s="122">
        <v>3.33</v>
      </c>
      <c r="G197" s="122">
        <v>36</v>
      </c>
      <c r="H197" s="97">
        <v>219.68</v>
      </c>
      <c r="I197" s="97">
        <v>2374.92</v>
      </c>
      <c r="J197" s="102">
        <f>(E197*F197)</f>
        <v>219.68010000000001</v>
      </c>
      <c r="K197" s="102">
        <f t="shared" si="218"/>
        <v>2374.92</v>
      </c>
      <c r="L197" s="96">
        <f t="shared" si="219"/>
        <v>2594.6001000000001</v>
      </c>
      <c r="M197" s="98">
        <f t="shared" si="220"/>
        <v>1.0000000000331966E-4</v>
      </c>
      <c r="N197" s="98">
        <f t="shared" si="221"/>
        <v>0</v>
      </c>
      <c r="O197" s="102"/>
      <c r="P197" s="102"/>
      <c r="Q197" s="103"/>
      <c r="R197" s="103"/>
      <c r="S197" s="103"/>
      <c r="T197" s="103"/>
      <c r="U197" s="104"/>
    </row>
    <row r="198" spans="1:21" ht="12.75" customHeight="1" x14ac:dyDescent="0.2">
      <c r="A198" s="271"/>
      <c r="B198" s="274"/>
      <c r="C198" s="237"/>
      <c r="D198" s="105" t="s">
        <v>54</v>
      </c>
      <c r="E198" s="106">
        <f>SUM(E195,E196,E197)</f>
        <v>199.297</v>
      </c>
      <c r="F198" s="106"/>
      <c r="G198" s="106"/>
      <c r="H198" s="107">
        <f>SUM(H195:H197)</f>
        <v>663.66000000000008</v>
      </c>
      <c r="I198" s="107">
        <f>SUM(I195:I197)</f>
        <v>7174.6900000000005</v>
      </c>
      <c r="J198" s="106">
        <f t="shared" ref="J198:T198" si="222">SUM(J195,J196,J197)</f>
        <v>663.65900999999997</v>
      </c>
      <c r="K198" s="106">
        <f t="shared" si="222"/>
        <v>7174.692</v>
      </c>
      <c r="L198" s="106">
        <f t="shared" si="222"/>
        <v>7838.3510100000003</v>
      </c>
      <c r="M198" s="106">
        <f t="shared" si="222"/>
        <v>-9.9000000003002242E-4</v>
      </c>
      <c r="N198" s="106">
        <f t="shared" si="222"/>
        <v>1.9999999999527063E-3</v>
      </c>
      <c r="O198" s="106">
        <f t="shared" si="222"/>
        <v>0</v>
      </c>
      <c r="P198" s="106">
        <f t="shared" si="222"/>
        <v>0</v>
      </c>
      <c r="Q198" s="106">
        <f t="shared" si="222"/>
        <v>0</v>
      </c>
      <c r="R198" s="106"/>
      <c r="S198" s="106">
        <f t="shared" si="222"/>
        <v>0</v>
      </c>
      <c r="T198" s="106">
        <f t="shared" si="222"/>
        <v>0</v>
      </c>
      <c r="U198" s="108"/>
    </row>
    <row r="199" spans="1:21" ht="12.75" customHeight="1" x14ac:dyDescent="0.2">
      <c r="A199" s="271"/>
      <c r="B199" s="274"/>
      <c r="C199" s="237"/>
      <c r="D199" s="118" t="s">
        <v>17</v>
      </c>
      <c r="E199" s="119">
        <v>61.277999999999999</v>
      </c>
      <c r="F199" s="122">
        <v>3.33</v>
      </c>
      <c r="G199" s="122">
        <v>36</v>
      </c>
      <c r="H199" s="97">
        <v>204.06</v>
      </c>
      <c r="I199" s="97">
        <v>2206.0100000000002</v>
      </c>
      <c r="J199" s="102">
        <f>(E199*F199)</f>
        <v>204.05573999999999</v>
      </c>
      <c r="K199" s="102">
        <f>(E199*G199)</f>
        <v>2206.0079999999998</v>
      </c>
      <c r="L199" s="96">
        <f>SUM(J199,K199)</f>
        <v>2410.0637399999996</v>
      </c>
      <c r="M199" s="98">
        <f>SUM(J199-H199)</f>
        <v>-4.2600000000163618E-3</v>
      </c>
      <c r="N199" s="98">
        <f>SUM(K199-I199)</f>
        <v>-2.0000000004074536E-3</v>
      </c>
      <c r="O199" s="102"/>
      <c r="P199" s="102"/>
      <c r="Q199" s="103"/>
      <c r="R199" s="103"/>
      <c r="S199" s="103"/>
      <c r="T199" s="103"/>
      <c r="U199" s="104"/>
    </row>
    <row r="200" spans="1:21" ht="12.75" customHeight="1" x14ac:dyDescent="0.2">
      <c r="A200" s="271"/>
      <c r="B200" s="274"/>
      <c r="C200" s="237"/>
      <c r="D200" s="118" t="s">
        <v>18</v>
      </c>
      <c r="E200" s="119">
        <v>54.942</v>
      </c>
      <c r="F200" s="122">
        <v>3.33</v>
      </c>
      <c r="G200" s="122">
        <v>36</v>
      </c>
      <c r="H200" s="97">
        <v>182.96</v>
      </c>
      <c r="I200" s="97">
        <v>1977.91</v>
      </c>
      <c r="J200" s="102">
        <f>(E200*F200)</f>
        <v>182.95686000000001</v>
      </c>
      <c r="K200" s="102">
        <f t="shared" ref="K200:K201" si="223">(E200*G200)</f>
        <v>1977.912</v>
      </c>
      <c r="L200" s="96">
        <f t="shared" ref="L200:L201" si="224">SUM(J200,K200)</f>
        <v>2160.86886</v>
      </c>
      <c r="M200" s="98">
        <f t="shared" ref="M200:M201" si="225">SUM(J200-H200)</f>
        <v>-3.140000000001919E-3</v>
      </c>
      <c r="N200" s="98">
        <f t="shared" ref="N200:N201" si="226">SUM(K200-I200)</f>
        <v>1.9999999999527063E-3</v>
      </c>
      <c r="O200" s="102"/>
      <c r="P200" s="102"/>
      <c r="Q200" s="103"/>
      <c r="R200" s="103"/>
      <c r="S200" s="103"/>
      <c r="T200" s="103"/>
      <c r="U200" s="104"/>
    </row>
    <row r="201" spans="1:21" ht="13.5" customHeight="1" x14ac:dyDescent="0.2">
      <c r="A201" s="272"/>
      <c r="B201" s="275"/>
      <c r="C201" s="238"/>
      <c r="D201" s="118" t="s">
        <v>19</v>
      </c>
      <c r="E201" s="120">
        <v>42.438000000000002</v>
      </c>
      <c r="F201" s="122">
        <v>3.33</v>
      </c>
      <c r="G201" s="122">
        <v>36</v>
      </c>
      <c r="H201" s="97">
        <v>141.32</v>
      </c>
      <c r="I201" s="97">
        <v>1527.77</v>
      </c>
      <c r="J201" s="102">
        <f>(E201*F201)</f>
        <v>141.31854000000001</v>
      </c>
      <c r="K201" s="102">
        <f t="shared" si="223"/>
        <v>1527.768</v>
      </c>
      <c r="L201" s="96">
        <f t="shared" si="224"/>
        <v>1669.08654</v>
      </c>
      <c r="M201" s="98">
        <f t="shared" si="225"/>
        <v>-1.4599999999802549E-3</v>
      </c>
      <c r="N201" s="98">
        <f t="shared" si="226"/>
        <v>-1.9999999999527063E-3</v>
      </c>
      <c r="O201" s="102"/>
      <c r="P201" s="102"/>
      <c r="Q201" s="103"/>
      <c r="R201" s="103"/>
      <c r="S201" s="103"/>
      <c r="T201" s="103"/>
      <c r="U201" s="104"/>
    </row>
    <row r="202" spans="1:21" ht="24.75" x14ac:dyDescent="0.25">
      <c r="A202" s="82"/>
      <c r="B202" s="82"/>
      <c r="C202" s="82"/>
      <c r="D202" s="105" t="s">
        <v>55</v>
      </c>
      <c r="E202" s="106">
        <f>SUM(E199,E200,E201)</f>
        <v>158.65800000000002</v>
      </c>
      <c r="F202" s="106"/>
      <c r="G202" s="106"/>
      <c r="H202" s="107">
        <f>SUM(H199:H201)</f>
        <v>528.33999999999992</v>
      </c>
      <c r="I202" s="107">
        <f>SUM(I199:I201)</f>
        <v>5711.6900000000005</v>
      </c>
      <c r="J202" s="106">
        <f t="shared" ref="J202:T202" si="227">SUM(J199,J200,J201)</f>
        <v>528.33114</v>
      </c>
      <c r="K202" s="106">
        <f t="shared" si="227"/>
        <v>5711.6880000000001</v>
      </c>
      <c r="L202" s="106">
        <f t="shared" si="227"/>
        <v>6240.0191400000003</v>
      </c>
      <c r="M202" s="106">
        <f t="shared" si="227"/>
        <v>-8.8599999999985357E-3</v>
      </c>
      <c r="N202" s="106">
        <f t="shared" si="227"/>
        <v>-2.0000000004074536E-3</v>
      </c>
      <c r="O202" s="106">
        <f t="shared" si="227"/>
        <v>0</v>
      </c>
      <c r="P202" s="106">
        <f t="shared" si="227"/>
        <v>0</v>
      </c>
      <c r="Q202" s="106">
        <f t="shared" si="227"/>
        <v>0</v>
      </c>
      <c r="R202" s="106"/>
      <c r="S202" s="106">
        <f t="shared" si="227"/>
        <v>0</v>
      </c>
      <c r="T202" s="106">
        <f t="shared" si="227"/>
        <v>0</v>
      </c>
      <c r="U202" s="108"/>
    </row>
    <row r="203" spans="1:21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668.37400000000002</v>
      </c>
      <c r="F203" s="137"/>
      <c r="G203" s="137"/>
      <c r="H203" s="138">
        <f>SUM(H190,H194,H198,H202)</f>
        <v>2225.69</v>
      </c>
      <c r="I203" s="138">
        <f>SUM(I190,I194,I198,I202)</f>
        <v>24061.47</v>
      </c>
      <c r="J203" s="137">
        <f t="shared" ref="J203:T203" si="228">SUM(J190+J194+J198+J202)</f>
        <v>2225.6854199999998</v>
      </c>
      <c r="K203" s="137">
        <f t="shared" si="228"/>
        <v>24061.464</v>
      </c>
      <c r="L203" s="137">
        <f t="shared" si="228"/>
        <v>26287.149419999998</v>
      </c>
      <c r="M203" s="137">
        <f t="shared" si="228"/>
        <v>-4.580000000032669E-3</v>
      </c>
      <c r="N203" s="137">
        <f t="shared" si="228"/>
        <v>-6.0000000005402399E-3</v>
      </c>
      <c r="O203" s="137">
        <f t="shared" si="228"/>
        <v>0</v>
      </c>
      <c r="P203" s="137">
        <f t="shared" si="228"/>
        <v>0</v>
      </c>
      <c r="Q203" s="137">
        <f t="shared" si="228"/>
        <v>0</v>
      </c>
      <c r="R203" s="137"/>
      <c r="S203" s="137">
        <f t="shared" si="228"/>
        <v>0</v>
      </c>
      <c r="T203" s="137">
        <f t="shared" si="228"/>
        <v>0</v>
      </c>
      <c r="U203" s="139"/>
    </row>
    <row r="204" spans="1:21" s="117" customFormat="1" ht="36" x14ac:dyDescent="0.2">
      <c r="A204" s="111"/>
      <c r="B204" s="111"/>
      <c r="C204" s="112"/>
      <c r="D204" s="113" t="s">
        <v>59</v>
      </c>
      <c r="E204" s="114">
        <f>E203+'2015'!E204</f>
        <v>2655.6410000000001</v>
      </c>
      <c r="F204" s="114"/>
      <c r="G204" s="114"/>
      <c r="H204" s="114">
        <f>H203+'2015'!H204</f>
        <v>8844.27</v>
      </c>
      <c r="I204" s="114">
        <f>I203+'2015'!I204</f>
        <v>62928.047999999995</v>
      </c>
      <c r="J204" s="114">
        <f>J203+'2015'!J204</f>
        <v>8844.2763300000006</v>
      </c>
      <c r="K204" s="114">
        <f>K203+'2015'!K204</f>
        <v>62712.406999999999</v>
      </c>
      <c r="L204" s="114">
        <f>L203+'2015'!L204</f>
        <v>71556.68333</v>
      </c>
      <c r="M204" s="114">
        <f>M203+'2015'!M204</f>
        <v>6.3300000001937917E-3</v>
      </c>
      <c r="N204" s="114">
        <f>N203+'2015'!N204</f>
        <v>-215.64099999999974</v>
      </c>
      <c r="O204" s="114">
        <f>O203+'2015'!O204</f>
        <v>0</v>
      </c>
      <c r="P204" s="114">
        <f>P203+'2015'!P204</f>
        <v>0</v>
      </c>
      <c r="Q204" s="114">
        <f>Q203+'2015'!Q204</f>
        <v>0</v>
      </c>
      <c r="R204" s="114">
        <f>SUM(I204-Q204)</f>
        <v>62928.047999999995</v>
      </c>
      <c r="S204" s="114">
        <f>S203+'2015'!S204</f>
        <v>0</v>
      </c>
      <c r="T204" s="114">
        <f>T203+'2015'!T204</f>
        <v>0</v>
      </c>
      <c r="U204" s="116"/>
    </row>
    <row r="205" spans="1:21" ht="12.75" customHeight="1" x14ac:dyDescent="0.2">
      <c r="A205" s="256">
        <v>12</v>
      </c>
      <c r="B205" s="273" t="s">
        <v>35</v>
      </c>
      <c r="C205" s="236" t="s">
        <v>28</v>
      </c>
      <c r="D205" s="118" t="s">
        <v>8</v>
      </c>
      <c r="E205" s="119">
        <v>285.10399999999998</v>
      </c>
      <c r="F205" s="122">
        <v>3.33</v>
      </c>
      <c r="G205" s="122">
        <v>36</v>
      </c>
      <c r="H205" s="97">
        <v>949.4</v>
      </c>
      <c r="I205" s="97">
        <v>10263.74</v>
      </c>
      <c r="J205" s="102">
        <f>(E205*F205)</f>
        <v>949.39631999999995</v>
      </c>
      <c r="K205" s="102">
        <f>(E205*G205)</f>
        <v>10263.743999999999</v>
      </c>
      <c r="L205" s="96">
        <f>SUM(J205,K205)</f>
        <v>11213.140319999999</v>
      </c>
      <c r="M205" s="98">
        <f>SUM(J205-H205)</f>
        <v>-3.6800000000312139E-3</v>
      </c>
      <c r="N205" s="98">
        <f>SUM(K205-I205)</f>
        <v>3.9999999989959178E-3</v>
      </c>
      <c r="O205" s="102"/>
      <c r="P205" s="102"/>
      <c r="Q205" s="103"/>
      <c r="R205" s="103"/>
      <c r="S205" s="103"/>
      <c r="T205" s="103"/>
      <c r="U205" s="104"/>
    </row>
    <row r="206" spans="1:21" x14ac:dyDescent="0.2">
      <c r="A206" s="257"/>
      <c r="B206" s="274"/>
      <c r="C206" s="237"/>
      <c r="D206" s="118" t="s">
        <v>9</v>
      </c>
      <c r="E206" s="120">
        <v>289.791</v>
      </c>
      <c r="F206" s="122">
        <v>3.33</v>
      </c>
      <c r="G206" s="122">
        <v>36</v>
      </c>
      <c r="H206" s="97">
        <v>965</v>
      </c>
      <c r="I206" s="97">
        <v>10432.48</v>
      </c>
      <c r="J206" s="102">
        <f>(E206*F206)</f>
        <v>965.00403000000006</v>
      </c>
      <c r="K206" s="102">
        <f t="shared" ref="K206:K207" si="229">(E206*G206)</f>
        <v>10432.476000000001</v>
      </c>
      <c r="L206" s="96">
        <f t="shared" ref="L206:L207" si="230">SUM(J206,K206)</f>
        <v>11397.480030000001</v>
      </c>
      <c r="M206" s="98">
        <f t="shared" ref="M206:M207" si="231">SUM(J206-H206)</f>
        <v>4.0300000000570435E-3</v>
      </c>
      <c r="N206" s="98">
        <f t="shared" ref="N206:N207" si="232">SUM(K206-I206)</f>
        <v>-3.9999999989959178E-3</v>
      </c>
      <c r="O206" s="102"/>
      <c r="P206" s="102"/>
      <c r="Q206" s="103"/>
      <c r="R206" s="103"/>
      <c r="S206" s="103"/>
      <c r="T206" s="103"/>
      <c r="U206" s="104"/>
    </row>
    <row r="207" spans="1:21" x14ac:dyDescent="0.2">
      <c r="A207" s="257"/>
      <c r="B207" s="274"/>
      <c r="C207" s="237"/>
      <c r="D207" s="118" t="s">
        <v>10</v>
      </c>
      <c r="E207" s="120">
        <v>330.96100000000001</v>
      </c>
      <c r="F207" s="122">
        <v>3.33</v>
      </c>
      <c r="G207" s="122">
        <v>36</v>
      </c>
      <c r="H207" s="97">
        <v>1102.0999999999999</v>
      </c>
      <c r="I207" s="97">
        <v>11914.6</v>
      </c>
      <c r="J207" s="102">
        <f>(E207*F207)</f>
        <v>1102.10013</v>
      </c>
      <c r="K207" s="102">
        <f t="shared" si="229"/>
        <v>11914.596000000001</v>
      </c>
      <c r="L207" s="96">
        <f t="shared" si="230"/>
        <v>13016.696130000002</v>
      </c>
      <c r="M207" s="98">
        <f t="shared" si="231"/>
        <v>1.300000001265289E-4</v>
      </c>
      <c r="N207" s="98">
        <f t="shared" si="232"/>
        <v>-3.9999999989959178E-3</v>
      </c>
      <c r="O207" s="102"/>
      <c r="P207" s="102"/>
      <c r="Q207" s="103"/>
      <c r="R207" s="103"/>
      <c r="S207" s="103"/>
      <c r="T207" s="103"/>
      <c r="U207" s="104"/>
    </row>
    <row r="208" spans="1:21" ht="24" x14ac:dyDescent="0.2">
      <c r="A208" s="257"/>
      <c r="B208" s="274"/>
      <c r="C208" s="237"/>
      <c r="D208" s="105" t="s">
        <v>52</v>
      </c>
      <c r="E208" s="106">
        <f>SUM(E205,E206,E207)</f>
        <v>905.85599999999999</v>
      </c>
      <c r="F208" s="106"/>
      <c r="G208" s="106"/>
      <c r="H208" s="107">
        <f>SUM(H205:H207)</f>
        <v>3016.5</v>
      </c>
      <c r="I208" s="107">
        <f>SUM(I205:I207)</f>
        <v>32610.82</v>
      </c>
      <c r="J208" s="106">
        <f t="shared" ref="J208:T208" si="233">SUM(J205,J206,J207)</f>
        <v>3016.5004799999997</v>
      </c>
      <c r="K208" s="106">
        <f t="shared" si="233"/>
        <v>32610.816000000003</v>
      </c>
      <c r="L208" s="106">
        <f t="shared" si="233"/>
        <v>35627.316480000001</v>
      </c>
      <c r="M208" s="106">
        <f t="shared" si="233"/>
        <v>4.8000000015235855E-4</v>
      </c>
      <c r="N208" s="106">
        <f t="shared" si="233"/>
        <v>-3.9999999989959178E-3</v>
      </c>
      <c r="O208" s="106">
        <f t="shared" si="233"/>
        <v>0</v>
      </c>
      <c r="P208" s="106">
        <f t="shared" si="233"/>
        <v>0</v>
      </c>
      <c r="Q208" s="106">
        <f t="shared" si="233"/>
        <v>0</v>
      </c>
      <c r="R208" s="106"/>
      <c r="S208" s="106">
        <f t="shared" si="233"/>
        <v>0</v>
      </c>
      <c r="T208" s="106">
        <f t="shared" si="233"/>
        <v>0</v>
      </c>
      <c r="U208" s="108"/>
    </row>
    <row r="209" spans="1:21" x14ac:dyDescent="0.2">
      <c r="A209" s="257"/>
      <c r="B209" s="274"/>
      <c r="C209" s="237"/>
      <c r="D209" s="118" t="s">
        <v>11</v>
      </c>
      <c r="E209" s="119">
        <v>327.53699999999998</v>
      </c>
      <c r="F209" s="122">
        <v>3.33</v>
      </c>
      <c r="G209" s="122">
        <v>36</v>
      </c>
      <c r="H209" s="97">
        <v>1090.7</v>
      </c>
      <c r="I209" s="97">
        <v>11791.33</v>
      </c>
      <c r="J209" s="102">
        <f>(E209*F209)</f>
        <v>1090.69821</v>
      </c>
      <c r="K209" s="102">
        <f>(E209*G209)</f>
        <v>11791.331999999999</v>
      </c>
      <c r="L209" s="96">
        <f>SUM(J209,K209)</f>
        <v>12882.030209999999</v>
      </c>
      <c r="M209" s="98">
        <f>SUM(J209-H209)</f>
        <v>-1.790000000028158E-3</v>
      </c>
      <c r="N209" s="98">
        <f>SUM(K209-I209)</f>
        <v>1.9999999985884642E-3</v>
      </c>
      <c r="O209" s="102"/>
      <c r="P209" s="102"/>
      <c r="Q209" s="103"/>
      <c r="R209" s="103"/>
      <c r="S209" s="103"/>
      <c r="T209" s="103"/>
      <c r="U209" s="104"/>
    </row>
    <row r="210" spans="1:21" x14ac:dyDescent="0.2">
      <c r="A210" s="257"/>
      <c r="B210" s="274"/>
      <c r="C210" s="237"/>
      <c r="D210" s="118" t="s">
        <v>12</v>
      </c>
      <c r="E210" s="119">
        <v>312.38</v>
      </c>
      <c r="F210" s="122">
        <v>3.33</v>
      </c>
      <c r="G210" s="122">
        <v>36</v>
      </c>
      <c r="H210" s="97">
        <v>1040.23</v>
      </c>
      <c r="I210" s="97">
        <v>11245.68</v>
      </c>
      <c r="J210" s="102">
        <f>(E210*F210)</f>
        <v>1040.2254</v>
      </c>
      <c r="K210" s="102">
        <f t="shared" ref="K210:K211" si="234">(E210*G210)</f>
        <v>11245.68</v>
      </c>
      <c r="L210" s="96">
        <f t="shared" ref="L210:L211" si="235">SUM(J210,K210)</f>
        <v>12285.9054</v>
      </c>
      <c r="M210" s="98">
        <f t="shared" ref="M210:M211" si="236">SUM(J210-H210)</f>
        <v>-4.5999999999821739E-3</v>
      </c>
      <c r="N210" s="98">
        <f t="shared" ref="N210:N211" si="237">SUM(K210-I210)</f>
        <v>0</v>
      </c>
      <c r="O210" s="102"/>
      <c r="P210" s="102"/>
      <c r="Q210" s="103"/>
      <c r="R210" s="103"/>
      <c r="S210" s="103"/>
      <c r="T210" s="103"/>
      <c r="U210" s="104"/>
    </row>
    <row r="211" spans="1:21" x14ac:dyDescent="0.2">
      <c r="A211" s="257"/>
      <c r="B211" s="275"/>
      <c r="C211" s="237"/>
      <c r="D211" s="118" t="s">
        <v>13</v>
      </c>
      <c r="E211" s="119">
        <v>368.88</v>
      </c>
      <c r="F211" s="122">
        <v>3.33</v>
      </c>
      <c r="G211" s="122">
        <v>36</v>
      </c>
      <c r="H211" s="97">
        <v>1228.3699999999999</v>
      </c>
      <c r="I211" s="97">
        <v>13279.68</v>
      </c>
      <c r="J211" s="102">
        <f>(E211*F211)</f>
        <v>1228.3704</v>
      </c>
      <c r="K211" s="102">
        <f t="shared" si="234"/>
        <v>13279.68</v>
      </c>
      <c r="L211" s="96">
        <f t="shared" si="235"/>
        <v>14508.0504</v>
      </c>
      <c r="M211" s="98">
        <f t="shared" si="236"/>
        <v>4.0000000012696546E-4</v>
      </c>
      <c r="N211" s="98">
        <f t="shared" si="237"/>
        <v>0</v>
      </c>
      <c r="O211" s="102"/>
      <c r="P211" s="102"/>
      <c r="Q211" s="103"/>
      <c r="R211" s="103"/>
      <c r="S211" s="103"/>
      <c r="T211" s="103"/>
      <c r="U211" s="104"/>
    </row>
    <row r="212" spans="1:21" ht="24" x14ac:dyDescent="0.2">
      <c r="A212" s="257"/>
      <c r="B212" s="123"/>
      <c r="C212" s="237"/>
      <c r="D212" s="105" t="s">
        <v>53</v>
      </c>
      <c r="E212" s="106">
        <f>SUM(E209,E210,E211)</f>
        <v>1008.7969999999999</v>
      </c>
      <c r="F212" s="106"/>
      <c r="G212" s="106"/>
      <c r="H212" s="107">
        <f>SUM(H209:H211)</f>
        <v>3359.3</v>
      </c>
      <c r="I212" s="107">
        <f>SUM(I209:I211)</f>
        <v>36316.69</v>
      </c>
      <c r="J212" s="106">
        <f t="shared" ref="J212:T212" si="238">SUM(J209,J210,J211)</f>
        <v>3359.2940099999996</v>
      </c>
      <c r="K212" s="106">
        <f t="shared" si="238"/>
        <v>36316.691999999995</v>
      </c>
      <c r="L212" s="106">
        <f t="shared" si="238"/>
        <v>39675.986010000001</v>
      </c>
      <c r="M212" s="106">
        <f t="shared" si="238"/>
        <v>-5.9899999998833664E-3</v>
      </c>
      <c r="N212" s="106">
        <f t="shared" si="238"/>
        <v>1.9999999985884642E-3</v>
      </c>
      <c r="O212" s="106">
        <f t="shared" si="238"/>
        <v>0</v>
      </c>
      <c r="P212" s="106">
        <f t="shared" si="238"/>
        <v>0</v>
      </c>
      <c r="Q212" s="106">
        <f t="shared" si="238"/>
        <v>0</v>
      </c>
      <c r="R212" s="106"/>
      <c r="S212" s="106">
        <f t="shared" si="238"/>
        <v>0</v>
      </c>
      <c r="T212" s="106">
        <f t="shared" si="238"/>
        <v>0</v>
      </c>
      <c r="U212" s="108"/>
    </row>
    <row r="213" spans="1:21" ht="12.75" customHeight="1" x14ac:dyDescent="0.2">
      <c r="A213" s="257"/>
      <c r="B213" s="273" t="s">
        <v>29</v>
      </c>
      <c r="C213" s="237"/>
      <c r="D213" s="118" t="s">
        <v>14</v>
      </c>
      <c r="E213" s="119">
        <v>204.24</v>
      </c>
      <c r="F213" s="122">
        <v>3.33</v>
      </c>
      <c r="G213" s="122">
        <v>36</v>
      </c>
      <c r="H213" s="97">
        <v>680.12</v>
      </c>
      <c r="I213" s="97">
        <v>7352.64</v>
      </c>
      <c r="J213" s="102">
        <f>(E213*F213)</f>
        <v>680.11920000000009</v>
      </c>
      <c r="K213" s="102">
        <f>(E213*G213)</f>
        <v>7352.64</v>
      </c>
      <c r="L213" s="96">
        <f>SUM(J213,K213)</f>
        <v>8032.7592000000004</v>
      </c>
      <c r="M213" s="98">
        <f>SUM(J213-H213)</f>
        <v>-7.9999999991287041E-4</v>
      </c>
      <c r="N213" s="98">
        <f>SUM(K213-I213)</f>
        <v>0</v>
      </c>
      <c r="O213" s="102"/>
      <c r="P213" s="102"/>
      <c r="Q213" s="103"/>
      <c r="R213" s="103"/>
      <c r="S213" s="103"/>
      <c r="T213" s="103"/>
      <c r="U213" s="104"/>
    </row>
    <row r="214" spans="1:21" x14ac:dyDescent="0.2">
      <c r="A214" s="257"/>
      <c r="B214" s="274"/>
      <c r="C214" s="237"/>
      <c r="D214" s="118" t="s">
        <v>15</v>
      </c>
      <c r="E214" s="119">
        <v>280.90300000000002</v>
      </c>
      <c r="F214" s="122">
        <v>3.33</v>
      </c>
      <c r="G214" s="122">
        <v>36</v>
      </c>
      <c r="H214" s="97">
        <v>935.41</v>
      </c>
      <c r="I214" s="97">
        <v>10112.51</v>
      </c>
      <c r="J214" s="102">
        <f>(E214*F214)</f>
        <v>935.40699000000006</v>
      </c>
      <c r="K214" s="102">
        <f t="shared" ref="K214:K215" si="239">(E214*G214)</f>
        <v>10112.508000000002</v>
      </c>
      <c r="L214" s="96">
        <f t="shared" ref="L214:L215" si="240">SUM(J214,K214)</f>
        <v>11047.914990000001</v>
      </c>
      <c r="M214" s="98">
        <f t="shared" ref="M214:M215" si="241">SUM(J214-H214)</f>
        <v>-3.0099999999038118E-3</v>
      </c>
      <c r="N214" s="98">
        <f t="shared" ref="N214:N215" si="242">SUM(K214-I214)</f>
        <v>-1.9999999985884642E-3</v>
      </c>
      <c r="O214" s="102"/>
      <c r="P214" s="102"/>
      <c r="Q214" s="103"/>
      <c r="R214" s="103"/>
      <c r="S214" s="103"/>
      <c r="T214" s="103"/>
      <c r="U214" s="104"/>
    </row>
    <row r="215" spans="1:21" x14ac:dyDescent="0.2">
      <c r="A215" s="257"/>
      <c r="B215" s="274"/>
      <c r="C215" s="237"/>
      <c r="D215" s="118" t="s">
        <v>16</v>
      </c>
      <c r="E215" s="120">
        <v>219.066</v>
      </c>
      <c r="F215" s="122">
        <v>3.33</v>
      </c>
      <c r="G215" s="122">
        <v>36</v>
      </c>
      <c r="H215" s="97">
        <v>729.49</v>
      </c>
      <c r="I215" s="97">
        <v>7886.38</v>
      </c>
      <c r="J215" s="102">
        <f>(E215*F215)</f>
        <v>729.48978</v>
      </c>
      <c r="K215" s="102">
        <f t="shared" si="239"/>
        <v>7886.3760000000002</v>
      </c>
      <c r="L215" s="96">
        <f t="shared" si="240"/>
        <v>8615.8657800000001</v>
      </c>
      <c r="M215" s="98">
        <f t="shared" si="241"/>
        <v>-2.2000000001298758E-4</v>
      </c>
      <c r="N215" s="98">
        <f t="shared" si="242"/>
        <v>-3.9999999999054126E-3</v>
      </c>
      <c r="O215" s="102"/>
      <c r="P215" s="102"/>
      <c r="Q215" s="103"/>
      <c r="R215" s="103"/>
      <c r="S215" s="103"/>
      <c r="T215" s="103"/>
      <c r="U215" s="104"/>
    </row>
    <row r="216" spans="1:21" ht="24" x14ac:dyDescent="0.2">
      <c r="A216" s="257"/>
      <c r="B216" s="274"/>
      <c r="C216" s="237"/>
      <c r="D216" s="105" t="s">
        <v>54</v>
      </c>
      <c r="E216" s="106">
        <f>SUM(E213,E214,E215)</f>
        <v>704.20900000000006</v>
      </c>
      <c r="F216" s="106"/>
      <c r="G216" s="106"/>
      <c r="H216" s="107">
        <f>SUM(H213:H215)</f>
        <v>2345.02</v>
      </c>
      <c r="I216" s="107">
        <f>SUM(I213:I215)</f>
        <v>25351.530000000002</v>
      </c>
      <c r="J216" s="106">
        <f t="shared" ref="J216:T216" si="243">SUM(J213,J214,J215)</f>
        <v>2345.0159699999999</v>
      </c>
      <c r="K216" s="106">
        <f t="shared" si="243"/>
        <v>25351.524000000001</v>
      </c>
      <c r="L216" s="106">
        <f t="shared" si="243"/>
        <v>27696.539970000002</v>
      </c>
      <c r="M216" s="106">
        <f t="shared" si="243"/>
        <v>-4.0299999998296698E-3</v>
      </c>
      <c r="N216" s="106">
        <f t="shared" si="243"/>
        <v>-5.9999999984938768E-3</v>
      </c>
      <c r="O216" s="106">
        <f t="shared" si="243"/>
        <v>0</v>
      </c>
      <c r="P216" s="106">
        <f t="shared" si="243"/>
        <v>0</v>
      </c>
      <c r="Q216" s="106">
        <f t="shared" si="243"/>
        <v>0</v>
      </c>
      <c r="R216" s="106"/>
      <c r="S216" s="106">
        <f t="shared" si="243"/>
        <v>0</v>
      </c>
      <c r="T216" s="106">
        <f t="shared" si="243"/>
        <v>0</v>
      </c>
      <c r="U216" s="108"/>
    </row>
    <row r="217" spans="1:21" x14ac:dyDescent="0.2">
      <c r="A217" s="257"/>
      <c r="B217" s="274"/>
      <c r="C217" s="237"/>
      <c r="D217" s="118" t="s">
        <v>17</v>
      </c>
      <c r="E217" s="119">
        <v>254.83699999999999</v>
      </c>
      <c r="F217" s="122">
        <v>3.33</v>
      </c>
      <c r="G217" s="122">
        <v>36</v>
      </c>
      <c r="H217" s="97">
        <v>848.61</v>
      </c>
      <c r="I217" s="97">
        <v>9174.1299999999992</v>
      </c>
      <c r="J217" s="102">
        <f>(E217*F217)</f>
        <v>848.60721000000001</v>
      </c>
      <c r="K217" s="102">
        <f>(E217*G217)</f>
        <v>9174.1319999999996</v>
      </c>
      <c r="L217" s="96">
        <f>SUM(J217,K217)</f>
        <v>10022.73921</v>
      </c>
      <c r="M217" s="98">
        <f>SUM(J217-H217)</f>
        <v>-2.7900000000045111E-3</v>
      </c>
      <c r="N217" s="98">
        <f>SUM(K217-I217)</f>
        <v>2.0000000004074536E-3</v>
      </c>
      <c r="O217" s="102"/>
      <c r="P217" s="102"/>
      <c r="Q217" s="103"/>
      <c r="R217" s="103"/>
      <c r="S217" s="103"/>
      <c r="T217" s="103"/>
      <c r="U217" s="104"/>
    </row>
    <row r="218" spans="1:21" x14ac:dyDescent="0.2">
      <c r="A218" s="257"/>
      <c r="B218" s="274"/>
      <c r="C218" s="237"/>
      <c r="D218" s="118" t="s">
        <v>18</v>
      </c>
      <c r="E218" s="119">
        <v>115.488</v>
      </c>
      <c r="F218" s="122">
        <v>3.33</v>
      </c>
      <c r="G218" s="122">
        <v>36</v>
      </c>
      <c r="H218" s="97">
        <v>384.58</v>
      </c>
      <c r="I218" s="97">
        <v>4157.57</v>
      </c>
      <c r="J218" s="102">
        <f>(E218*F218)</f>
        <v>384.57504</v>
      </c>
      <c r="K218" s="102">
        <f t="shared" ref="K218:K219" si="244">(E218*G218)</f>
        <v>4157.5680000000002</v>
      </c>
      <c r="L218" s="96">
        <f t="shared" ref="L218:L219" si="245">SUM(J218,K218)</f>
        <v>4542.1430399999999</v>
      </c>
      <c r="M218" s="98">
        <f t="shared" ref="M218:M219" si="246">SUM(J218-H218)</f>
        <v>-4.959999999982756E-3</v>
      </c>
      <c r="N218" s="98">
        <f t="shared" ref="N218:N219" si="247">SUM(K218-I218)</f>
        <v>-1.9999999994979589E-3</v>
      </c>
      <c r="O218" s="102"/>
      <c r="P218" s="102"/>
      <c r="Q218" s="103"/>
      <c r="R218" s="103"/>
      <c r="S218" s="103"/>
      <c r="T218" s="103"/>
      <c r="U218" s="104"/>
    </row>
    <row r="219" spans="1:21" x14ac:dyDescent="0.2">
      <c r="A219" s="258"/>
      <c r="B219" s="275"/>
      <c r="C219" s="238"/>
      <c r="D219" s="118" t="s">
        <v>19</v>
      </c>
      <c r="E219" s="120">
        <v>38.466000000000001</v>
      </c>
      <c r="F219" s="122">
        <v>3.33</v>
      </c>
      <c r="G219" s="122">
        <v>36</v>
      </c>
      <c r="H219" s="97">
        <v>128.09</v>
      </c>
      <c r="I219" s="97">
        <v>1384.78</v>
      </c>
      <c r="J219" s="102">
        <f>(E219*F219)</f>
        <v>128.09178</v>
      </c>
      <c r="K219" s="102">
        <f t="shared" si="244"/>
        <v>1384.7760000000001</v>
      </c>
      <c r="L219" s="96">
        <f t="shared" si="245"/>
        <v>1512.86778</v>
      </c>
      <c r="M219" s="98">
        <f t="shared" si="246"/>
        <v>1.7799999999965621E-3</v>
      </c>
      <c r="N219" s="98">
        <f t="shared" si="247"/>
        <v>-3.9999999999054126E-3</v>
      </c>
      <c r="O219" s="102"/>
      <c r="P219" s="102"/>
      <c r="Q219" s="103"/>
      <c r="R219" s="103"/>
      <c r="S219" s="103"/>
      <c r="T219" s="103"/>
      <c r="U219" s="104"/>
    </row>
    <row r="220" spans="1:21" ht="24" x14ac:dyDescent="0.2">
      <c r="A220" s="109"/>
      <c r="B220" s="109"/>
      <c r="C220" s="109"/>
      <c r="D220" s="105" t="s">
        <v>55</v>
      </c>
      <c r="E220" s="106">
        <f>SUM(E217,E218,E219)</f>
        <v>408.791</v>
      </c>
      <c r="F220" s="106"/>
      <c r="G220" s="106"/>
      <c r="H220" s="107">
        <f>SUM(H217:H219)</f>
        <v>1361.28</v>
      </c>
      <c r="I220" s="107">
        <f>SUM(I217:I219)</f>
        <v>14716.48</v>
      </c>
      <c r="J220" s="106">
        <f t="shared" ref="J220:T220" si="248">SUM(J217,J218,J219)</f>
        <v>1361.27403</v>
      </c>
      <c r="K220" s="106">
        <f t="shared" si="248"/>
        <v>14716.476000000001</v>
      </c>
      <c r="L220" s="106">
        <f t="shared" si="248"/>
        <v>16077.750029999999</v>
      </c>
      <c r="M220" s="106">
        <f t="shared" si="248"/>
        <v>-5.969999999990705E-3</v>
      </c>
      <c r="N220" s="106">
        <f t="shared" si="248"/>
        <v>-3.9999999989959178E-3</v>
      </c>
      <c r="O220" s="106">
        <f t="shared" si="248"/>
        <v>0</v>
      </c>
      <c r="P220" s="106">
        <f t="shared" si="248"/>
        <v>0</v>
      </c>
      <c r="Q220" s="106">
        <f t="shared" si="248"/>
        <v>0</v>
      </c>
      <c r="R220" s="106"/>
      <c r="S220" s="106">
        <f t="shared" si="248"/>
        <v>0</v>
      </c>
      <c r="T220" s="106">
        <f t="shared" si="248"/>
        <v>0</v>
      </c>
      <c r="U220" s="108"/>
    </row>
    <row r="221" spans="1:21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3027.6530000000002</v>
      </c>
      <c r="F221" s="137"/>
      <c r="G221" s="137"/>
      <c r="H221" s="138">
        <f>SUM(H208,H212,H216,H220)</f>
        <v>10082.1</v>
      </c>
      <c r="I221" s="138">
        <f>SUM(I208,I212,I216,I220)</f>
        <v>108995.52</v>
      </c>
      <c r="J221" s="137">
        <f t="shared" ref="J221:T221" si="249">SUM(J208+J212+J216+J220)</f>
        <v>10082.084489999999</v>
      </c>
      <c r="K221" s="137">
        <f t="shared" si="249"/>
        <v>108995.508</v>
      </c>
      <c r="L221" s="137">
        <f t="shared" si="249"/>
        <v>119077.59249</v>
      </c>
      <c r="M221" s="137">
        <f t="shared" si="249"/>
        <v>-1.5509999999551383E-2</v>
      </c>
      <c r="N221" s="137">
        <f t="shared" si="249"/>
        <v>-1.1999999997897248E-2</v>
      </c>
      <c r="O221" s="137">
        <f t="shared" si="249"/>
        <v>0</v>
      </c>
      <c r="P221" s="137">
        <f t="shared" si="249"/>
        <v>0</v>
      </c>
      <c r="Q221" s="137">
        <f t="shared" si="249"/>
        <v>0</v>
      </c>
      <c r="R221" s="137"/>
      <c r="S221" s="137">
        <f t="shared" si="249"/>
        <v>0</v>
      </c>
      <c r="T221" s="137">
        <f t="shared" si="249"/>
        <v>0</v>
      </c>
      <c r="U221" s="139"/>
    </row>
    <row r="222" spans="1:21" s="117" customFormat="1" ht="36" x14ac:dyDescent="0.2">
      <c r="A222" s="111"/>
      <c r="B222" s="111"/>
      <c r="C222" s="112"/>
      <c r="D222" s="113" t="s">
        <v>59</v>
      </c>
      <c r="E222" s="114">
        <f>E221+'2015'!E222</f>
        <v>6909.2800000000007</v>
      </c>
      <c r="F222" s="114"/>
      <c r="G222" s="114"/>
      <c r="H222" s="114">
        <f>H221+'2015'!H222</f>
        <v>23008.642999999996</v>
      </c>
      <c r="I222" s="114">
        <f>I221+'2015'!I222</f>
        <v>198050.98700000002</v>
      </c>
      <c r="J222" s="114">
        <f>J221+'2015'!J222</f>
        <v>23008.578999999998</v>
      </c>
      <c r="K222" s="114">
        <f>K221+'2015'!K222</f>
        <v>198050.87900000002</v>
      </c>
      <c r="L222" s="114">
        <f>L221+'2015'!L222</f>
        <v>221059.45799999998</v>
      </c>
      <c r="M222" s="114">
        <f>M221+'2015'!M222</f>
        <v>-4.9539999999133499E-2</v>
      </c>
      <c r="N222" s="114">
        <f>N221+'2015'!N222</f>
        <v>-9.3999999997844697E-2</v>
      </c>
      <c r="O222" s="114">
        <f>O221+'2015'!O222</f>
        <v>0</v>
      </c>
      <c r="P222" s="114">
        <f>P221+'2015'!P222</f>
        <v>0</v>
      </c>
      <c r="Q222" s="114">
        <f>SUM('2015'!Q222)</f>
        <v>0</v>
      </c>
      <c r="R222" s="114">
        <f>SUM(I222-Q222)</f>
        <v>198050.98700000002</v>
      </c>
      <c r="S222" s="114">
        <f>S221+'2015'!S222</f>
        <v>0</v>
      </c>
      <c r="T222" s="114">
        <f>T221+'2015'!T222</f>
        <v>0</v>
      </c>
      <c r="U222" s="116"/>
    </row>
    <row r="223" spans="1:21" s="86" customFormat="1" x14ac:dyDescent="0.2">
      <c r="A223" s="256">
        <v>12</v>
      </c>
      <c r="B223" s="273" t="s">
        <v>35</v>
      </c>
      <c r="C223" s="236" t="s">
        <v>22</v>
      </c>
      <c r="D223" s="118" t="s">
        <v>8</v>
      </c>
      <c r="E223" s="119">
        <v>62.091999999999999</v>
      </c>
      <c r="F223" s="122">
        <v>3.33</v>
      </c>
      <c r="G223" s="122">
        <v>36</v>
      </c>
      <c r="H223" s="97">
        <v>206.77</v>
      </c>
      <c r="I223" s="97">
        <v>2235.31</v>
      </c>
      <c r="J223" s="102">
        <f>(E223*F223)</f>
        <v>206.76635999999999</v>
      </c>
      <c r="K223" s="102">
        <f>(E223*G223)</f>
        <v>2235.3119999999999</v>
      </c>
      <c r="L223" s="96">
        <f>SUM(J223,K223)</f>
        <v>2442.07836</v>
      </c>
      <c r="M223" s="98">
        <f>SUM(J223-H223)</f>
        <v>-3.6400000000185173E-3</v>
      </c>
      <c r="N223" s="98">
        <f>SUM(K223-I223)</f>
        <v>1.9999999999527063E-3</v>
      </c>
      <c r="O223" s="102"/>
      <c r="P223" s="102"/>
      <c r="Q223" s="103"/>
      <c r="R223" s="103"/>
      <c r="S223" s="103"/>
      <c r="T223" s="103"/>
      <c r="U223" s="104"/>
    </row>
    <row r="224" spans="1:21" s="86" customFormat="1" x14ac:dyDescent="0.2">
      <c r="A224" s="257"/>
      <c r="B224" s="274"/>
      <c r="C224" s="237"/>
      <c r="D224" s="118" t="s">
        <v>9</v>
      </c>
      <c r="E224" s="120">
        <v>92.573999999999998</v>
      </c>
      <c r="F224" s="122">
        <v>3.33</v>
      </c>
      <c r="G224" s="122">
        <v>36</v>
      </c>
      <c r="H224" s="97">
        <v>308.27</v>
      </c>
      <c r="I224" s="97">
        <v>3332.66</v>
      </c>
      <c r="J224" s="102">
        <f>(E224*F224)</f>
        <v>308.27141999999998</v>
      </c>
      <c r="K224" s="102">
        <f t="shared" ref="K224:K225" si="250">(E224*G224)</f>
        <v>3332.6639999999998</v>
      </c>
      <c r="L224" s="96">
        <f t="shared" ref="L224:L225" si="251">SUM(J224,K224)</f>
        <v>3640.9354199999998</v>
      </c>
      <c r="M224" s="98">
        <f t="shared" ref="M224:M225" si="252">SUM(J224-H224)</f>
        <v>1.41999999999598E-3</v>
      </c>
      <c r="N224" s="98">
        <f t="shared" ref="N224:N225" si="253">SUM(K224-I224)</f>
        <v>3.9999999999054126E-3</v>
      </c>
      <c r="O224" s="102"/>
      <c r="P224" s="102"/>
      <c r="Q224" s="103"/>
      <c r="R224" s="103"/>
      <c r="S224" s="103"/>
      <c r="T224" s="103"/>
      <c r="U224" s="104"/>
    </row>
    <row r="225" spans="1:21" s="86" customFormat="1" x14ac:dyDescent="0.2">
      <c r="A225" s="257"/>
      <c r="B225" s="274"/>
      <c r="C225" s="237"/>
      <c r="D225" s="118" t="s">
        <v>10</v>
      </c>
      <c r="E225" s="120">
        <v>119.458</v>
      </c>
      <c r="F225" s="122">
        <v>3.33</v>
      </c>
      <c r="G225" s="122">
        <v>36</v>
      </c>
      <c r="H225" s="97">
        <v>397.8</v>
      </c>
      <c r="I225" s="97">
        <v>4300.49</v>
      </c>
      <c r="J225" s="102">
        <f>(E225*F225)</f>
        <v>397.79514</v>
      </c>
      <c r="K225" s="102">
        <f t="shared" si="250"/>
        <v>4300.4880000000003</v>
      </c>
      <c r="L225" s="96">
        <f t="shared" si="251"/>
        <v>4698.2831400000005</v>
      </c>
      <c r="M225" s="98">
        <f t="shared" si="252"/>
        <v>-4.860000000007858E-3</v>
      </c>
      <c r="N225" s="98">
        <f t="shared" si="253"/>
        <v>-1.9999999994979589E-3</v>
      </c>
      <c r="O225" s="102"/>
      <c r="P225" s="102"/>
      <c r="Q225" s="103"/>
      <c r="R225" s="103"/>
      <c r="S225" s="103"/>
      <c r="T225" s="103"/>
      <c r="U225" s="104"/>
    </row>
    <row r="226" spans="1:21" s="86" customFormat="1" ht="24" x14ac:dyDescent="0.2">
      <c r="A226" s="257"/>
      <c r="B226" s="274"/>
      <c r="C226" s="237"/>
      <c r="D226" s="105" t="s">
        <v>52</v>
      </c>
      <c r="E226" s="106">
        <f>SUM(E223,E224,E225)</f>
        <v>274.12400000000002</v>
      </c>
      <c r="F226" s="106"/>
      <c r="G226" s="106"/>
      <c r="H226" s="107">
        <f>SUM(H223:H225)</f>
        <v>912.83999999999992</v>
      </c>
      <c r="I226" s="107">
        <f>SUM(I223:I225)</f>
        <v>9868.4599999999991</v>
      </c>
      <c r="J226" s="106">
        <f t="shared" ref="J226:T226" si="254">SUM(J223,J224,J225)</f>
        <v>912.83292000000006</v>
      </c>
      <c r="K226" s="106">
        <f t="shared" si="254"/>
        <v>9868.4639999999999</v>
      </c>
      <c r="L226" s="106">
        <f t="shared" si="254"/>
        <v>10781.296920000001</v>
      </c>
      <c r="M226" s="106">
        <f t="shared" si="254"/>
        <v>-7.0800000000303953E-3</v>
      </c>
      <c r="N226" s="106">
        <f t="shared" si="254"/>
        <v>4.0000000003601599E-3</v>
      </c>
      <c r="O226" s="106">
        <f t="shared" si="254"/>
        <v>0</v>
      </c>
      <c r="P226" s="106">
        <f t="shared" si="254"/>
        <v>0</v>
      </c>
      <c r="Q226" s="106">
        <f t="shared" si="254"/>
        <v>0</v>
      </c>
      <c r="R226" s="106"/>
      <c r="S226" s="106">
        <f t="shared" si="254"/>
        <v>0</v>
      </c>
      <c r="T226" s="106">
        <f t="shared" si="254"/>
        <v>0</v>
      </c>
      <c r="U226" s="108"/>
    </row>
    <row r="227" spans="1:21" s="86" customFormat="1" x14ac:dyDescent="0.2">
      <c r="A227" s="257"/>
      <c r="B227" s="274"/>
      <c r="C227" s="237"/>
      <c r="D227" s="118" t="s">
        <v>11</v>
      </c>
      <c r="E227" s="119">
        <v>116.288</v>
      </c>
      <c r="F227" s="122">
        <v>3.33</v>
      </c>
      <c r="G227" s="122">
        <v>36</v>
      </c>
      <c r="H227" s="97">
        <v>387.24</v>
      </c>
      <c r="I227" s="97">
        <v>4186.37</v>
      </c>
      <c r="J227" s="102">
        <f>(E227*F227)</f>
        <v>387.23903999999999</v>
      </c>
      <c r="K227" s="102">
        <f>(E227*G227)</f>
        <v>4186.3679999999995</v>
      </c>
      <c r="L227" s="96">
        <f>SUM(J227,K227)</f>
        <v>4573.6070399999999</v>
      </c>
      <c r="M227" s="98">
        <f>SUM(J227-H227)</f>
        <v>-9.6000000002050001E-4</v>
      </c>
      <c r="N227" s="98">
        <f>SUM(K227-I227)</f>
        <v>-2.0000000004074536E-3</v>
      </c>
      <c r="O227" s="102"/>
      <c r="P227" s="102"/>
      <c r="Q227" s="103"/>
      <c r="R227" s="103"/>
      <c r="S227" s="103"/>
      <c r="T227" s="103"/>
      <c r="U227" s="104"/>
    </row>
    <row r="228" spans="1:21" s="86" customFormat="1" x14ac:dyDescent="0.2">
      <c r="A228" s="257"/>
      <c r="B228" s="274"/>
      <c r="C228" s="237"/>
      <c r="D228" s="118" t="s">
        <v>12</v>
      </c>
      <c r="E228" s="119">
        <v>110.276</v>
      </c>
      <c r="F228" s="122">
        <v>3.33</v>
      </c>
      <c r="G228" s="122">
        <v>36</v>
      </c>
      <c r="H228" s="97">
        <v>367.22</v>
      </c>
      <c r="I228" s="97">
        <v>3969.9</v>
      </c>
      <c r="J228" s="102">
        <f>(E228*F228)</f>
        <v>367.21908000000002</v>
      </c>
      <c r="K228" s="102">
        <f t="shared" ref="K228:K229" si="255">(E228*G228)</f>
        <v>3969.9359999999997</v>
      </c>
      <c r="L228" s="96">
        <f t="shared" ref="L228:L229" si="256">SUM(J228,K228)</f>
        <v>4337.1550799999995</v>
      </c>
      <c r="M228" s="98">
        <f t="shared" ref="M228:M229" si="257">SUM(J228-H228)</f>
        <v>-9.2000000000780346E-4</v>
      </c>
      <c r="N228" s="98">
        <f t="shared" ref="N228:N229" si="258">SUM(K228-I228)</f>
        <v>3.599999999960346E-2</v>
      </c>
      <c r="O228" s="102"/>
      <c r="P228" s="102"/>
      <c r="Q228" s="103"/>
      <c r="R228" s="103"/>
      <c r="S228" s="103"/>
      <c r="T228" s="103"/>
      <c r="U228" s="104"/>
    </row>
    <row r="229" spans="1:21" x14ac:dyDescent="0.2">
      <c r="A229" s="257"/>
      <c r="B229" s="275"/>
      <c r="C229" s="237"/>
      <c r="D229" s="118" t="s">
        <v>13</v>
      </c>
      <c r="E229" s="119">
        <v>119.83499999999999</v>
      </c>
      <c r="F229" s="122">
        <v>3.33</v>
      </c>
      <c r="G229" s="122">
        <v>36</v>
      </c>
      <c r="H229" s="97">
        <v>399.05</v>
      </c>
      <c r="I229" s="97">
        <v>4314.0600000000004</v>
      </c>
      <c r="J229" s="102">
        <f>(E229*F229)</f>
        <v>399.05054999999999</v>
      </c>
      <c r="K229" s="102">
        <f t="shared" si="255"/>
        <v>4314.0599999999995</v>
      </c>
      <c r="L229" s="96">
        <f t="shared" si="256"/>
        <v>4713.1105499999994</v>
      </c>
      <c r="M229" s="98">
        <f t="shared" si="257"/>
        <v>5.4999999997562554E-4</v>
      </c>
      <c r="N229" s="98">
        <f t="shared" si="258"/>
        <v>-9.0949470177292824E-13</v>
      </c>
      <c r="O229" s="102"/>
      <c r="P229" s="102"/>
      <c r="Q229" s="103"/>
      <c r="R229" s="103"/>
      <c r="S229" s="103"/>
      <c r="T229" s="103"/>
      <c r="U229" s="104"/>
    </row>
    <row r="230" spans="1:21" ht="24" x14ac:dyDescent="0.2">
      <c r="A230" s="257"/>
      <c r="B230" s="123"/>
      <c r="C230" s="237"/>
      <c r="D230" s="105" t="s">
        <v>53</v>
      </c>
      <c r="E230" s="106">
        <f>SUM(E227,E228,E229)</f>
        <v>346.399</v>
      </c>
      <c r="F230" s="106"/>
      <c r="G230" s="106"/>
      <c r="H230" s="107">
        <f>SUM(H227:H229)</f>
        <v>1153.51</v>
      </c>
      <c r="I230" s="107">
        <f>SUM(I227:I229)</f>
        <v>12470.330000000002</v>
      </c>
      <c r="J230" s="106">
        <f t="shared" ref="J230:T230" si="259">SUM(J227,J228,J229)</f>
        <v>1153.5086699999999</v>
      </c>
      <c r="K230" s="106">
        <f t="shared" si="259"/>
        <v>12470.363999999998</v>
      </c>
      <c r="L230" s="106">
        <f t="shared" si="259"/>
        <v>13623.872669999999</v>
      </c>
      <c r="M230" s="106">
        <f t="shared" si="259"/>
        <v>-1.3300000000526779E-3</v>
      </c>
      <c r="N230" s="106">
        <f t="shared" si="259"/>
        <v>3.3999999998286512E-2</v>
      </c>
      <c r="O230" s="106">
        <f t="shared" si="259"/>
        <v>0</v>
      </c>
      <c r="P230" s="106">
        <f t="shared" si="259"/>
        <v>0</v>
      </c>
      <c r="Q230" s="106">
        <f t="shared" si="259"/>
        <v>0</v>
      </c>
      <c r="R230" s="106"/>
      <c r="S230" s="106">
        <f t="shared" si="259"/>
        <v>0</v>
      </c>
      <c r="T230" s="106">
        <f t="shared" si="259"/>
        <v>0</v>
      </c>
      <c r="U230" s="108"/>
    </row>
    <row r="231" spans="1:21" x14ac:dyDescent="0.2">
      <c r="A231" s="257"/>
      <c r="B231" s="273" t="s">
        <v>29</v>
      </c>
      <c r="C231" s="237"/>
      <c r="D231" s="118" t="s">
        <v>14</v>
      </c>
      <c r="E231" s="119">
        <v>116.068</v>
      </c>
      <c r="F231" s="122">
        <v>3.33</v>
      </c>
      <c r="G231" s="122">
        <v>36</v>
      </c>
      <c r="H231" s="97">
        <v>386.51</v>
      </c>
      <c r="I231" s="97">
        <v>4178.45</v>
      </c>
      <c r="J231" s="102">
        <f>(E231*F231)</f>
        <v>386.50644</v>
      </c>
      <c r="K231" s="102">
        <f>(E231*G231)</f>
        <v>4178.4480000000003</v>
      </c>
      <c r="L231" s="96">
        <f>SUM(J231,K231)</f>
        <v>4564.9544400000004</v>
      </c>
      <c r="M231" s="98">
        <f>SUM(J231-H231)</f>
        <v>-3.5599999999931242E-3</v>
      </c>
      <c r="N231" s="98">
        <f>SUM(K231-I231)</f>
        <v>-1.9999999994979589E-3</v>
      </c>
      <c r="O231" s="102"/>
      <c r="P231" s="102"/>
      <c r="Q231" s="103"/>
      <c r="R231" s="103"/>
      <c r="S231" s="103"/>
      <c r="T231" s="103"/>
      <c r="U231" s="104"/>
    </row>
    <row r="232" spans="1:21" x14ac:dyDescent="0.2">
      <c r="A232" s="257"/>
      <c r="B232" s="274"/>
      <c r="C232" s="237"/>
      <c r="D232" s="118" t="s">
        <v>15</v>
      </c>
      <c r="E232" s="119">
        <v>122.529</v>
      </c>
      <c r="F232" s="122">
        <v>3.33</v>
      </c>
      <c r="G232" s="122">
        <v>36</v>
      </c>
      <c r="H232" s="97">
        <v>408.02</v>
      </c>
      <c r="I232" s="97">
        <v>4411.04</v>
      </c>
      <c r="J232" s="102">
        <f>(E232*F232)</f>
        <v>408.02157</v>
      </c>
      <c r="K232" s="102">
        <f t="shared" ref="K232:K233" si="260">(E232*G232)</f>
        <v>4411.0439999999999</v>
      </c>
      <c r="L232" s="96">
        <f t="shared" ref="L232:L233" si="261">SUM(J232,K232)</f>
        <v>4819.0655699999998</v>
      </c>
      <c r="M232" s="98">
        <f t="shared" ref="M232:M233" si="262">SUM(J232-H232)</f>
        <v>1.5700000000151704E-3</v>
      </c>
      <c r="N232" s="98">
        <f t="shared" ref="N232:N233" si="263">SUM(K232-I232)</f>
        <v>3.9999999999054126E-3</v>
      </c>
      <c r="O232" s="102"/>
      <c r="P232" s="102"/>
      <c r="Q232" s="103"/>
      <c r="R232" s="103"/>
      <c r="S232" s="103"/>
      <c r="T232" s="103"/>
      <c r="U232" s="104"/>
    </row>
    <row r="233" spans="1:21" x14ac:dyDescent="0.2">
      <c r="A233" s="257"/>
      <c r="B233" s="274"/>
      <c r="C233" s="237"/>
      <c r="D233" s="118" t="s">
        <v>16</v>
      </c>
      <c r="E233" s="120">
        <v>126.16500000000001</v>
      </c>
      <c r="F233" s="122">
        <v>3.33</v>
      </c>
      <c r="G233" s="122">
        <v>36</v>
      </c>
      <c r="H233" s="97">
        <v>420.13</v>
      </c>
      <c r="I233" s="97">
        <v>4541.9399999999996</v>
      </c>
      <c r="J233" s="102">
        <f>(E233*F233)</f>
        <v>420.12945000000002</v>
      </c>
      <c r="K233" s="102">
        <f t="shared" si="260"/>
        <v>4541.9400000000005</v>
      </c>
      <c r="L233" s="96">
        <f t="shared" si="261"/>
        <v>4962.0694500000009</v>
      </c>
      <c r="M233" s="98">
        <f t="shared" si="262"/>
        <v>-5.4999999997562554E-4</v>
      </c>
      <c r="N233" s="98">
        <f t="shared" si="263"/>
        <v>9.0949470177292824E-13</v>
      </c>
      <c r="O233" s="102"/>
      <c r="P233" s="102"/>
      <c r="Q233" s="103"/>
      <c r="R233" s="103"/>
      <c r="S233" s="103"/>
      <c r="T233" s="103"/>
      <c r="U233" s="104"/>
    </row>
    <row r="234" spans="1:21" ht="24" x14ac:dyDescent="0.2">
      <c r="A234" s="257"/>
      <c r="B234" s="274"/>
      <c r="C234" s="237"/>
      <c r="D234" s="105" t="s">
        <v>54</v>
      </c>
      <c r="E234" s="106">
        <f>SUM(E231,E232,E233)</f>
        <v>364.762</v>
      </c>
      <c r="F234" s="106"/>
      <c r="G234" s="106"/>
      <c r="H234" s="107">
        <f>SUM(H231:H233)</f>
        <v>1214.6599999999999</v>
      </c>
      <c r="I234" s="107">
        <f>SUM(I231:I233)</f>
        <v>13131.43</v>
      </c>
      <c r="J234" s="106">
        <f t="shared" ref="J234:T234" si="264">SUM(J231,J232,J233)</f>
        <v>1214.6574599999999</v>
      </c>
      <c r="K234" s="106">
        <f t="shared" si="264"/>
        <v>13131.432000000001</v>
      </c>
      <c r="L234" s="106">
        <f t="shared" si="264"/>
        <v>14346.089460000001</v>
      </c>
      <c r="M234" s="106">
        <f t="shared" si="264"/>
        <v>-2.5399999999535794E-3</v>
      </c>
      <c r="N234" s="106">
        <f t="shared" si="264"/>
        <v>2.0000000013169483E-3</v>
      </c>
      <c r="O234" s="106">
        <f t="shared" si="264"/>
        <v>0</v>
      </c>
      <c r="P234" s="106">
        <f t="shared" si="264"/>
        <v>0</v>
      </c>
      <c r="Q234" s="106">
        <f t="shared" si="264"/>
        <v>0</v>
      </c>
      <c r="R234" s="106"/>
      <c r="S234" s="106">
        <f t="shared" si="264"/>
        <v>0</v>
      </c>
      <c r="T234" s="106">
        <f t="shared" si="264"/>
        <v>0</v>
      </c>
      <c r="U234" s="108"/>
    </row>
    <row r="235" spans="1:21" x14ac:dyDescent="0.2">
      <c r="A235" s="257"/>
      <c r="B235" s="274"/>
      <c r="C235" s="237"/>
      <c r="D235" s="118" t="s">
        <v>17</v>
      </c>
      <c r="E235" s="119">
        <v>112.223</v>
      </c>
      <c r="F235" s="122">
        <v>3.33</v>
      </c>
      <c r="G235" s="122">
        <v>36</v>
      </c>
      <c r="H235" s="97">
        <v>373.7</v>
      </c>
      <c r="I235" s="97">
        <v>4040.03</v>
      </c>
      <c r="J235" s="102">
        <f>(E235*F235)</f>
        <v>373.70258999999999</v>
      </c>
      <c r="K235" s="102">
        <f>(E235*G235)</f>
        <v>4040.0279999999998</v>
      </c>
      <c r="L235" s="96">
        <f>SUM(J235,K235)</f>
        <v>4413.7305900000001</v>
      </c>
      <c r="M235" s="98">
        <f>SUM(J235-H235)</f>
        <v>2.5899999999978718E-3</v>
      </c>
      <c r="N235" s="98">
        <f>SUM(K235-I235)</f>
        <v>-2.0000000004074536E-3</v>
      </c>
      <c r="O235" s="102"/>
      <c r="P235" s="102"/>
      <c r="Q235" s="103"/>
      <c r="R235" s="103"/>
      <c r="S235" s="103"/>
      <c r="T235" s="103"/>
      <c r="U235" s="104"/>
    </row>
    <row r="236" spans="1:21" x14ac:dyDescent="0.2">
      <c r="A236" s="257"/>
      <c r="B236" s="274"/>
      <c r="C236" s="237"/>
      <c r="D236" s="118" t="s">
        <v>18</v>
      </c>
      <c r="E236" s="119">
        <v>121.488</v>
      </c>
      <c r="F236" s="122">
        <v>3.33</v>
      </c>
      <c r="G236" s="122">
        <v>36</v>
      </c>
      <c r="H236" s="97">
        <v>404.56</v>
      </c>
      <c r="I236" s="97">
        <v>4373.57</v>
      </c>
      <c r="J236" s="102">
        <f>(E236*F236)</f>
        <v>404.55504000000002</v>
      </c>
      <c r="K236" s="102">
        <f t="shared" ref="K236:K237" si="265">(E236*G236)</f>
        <v>4373.5680000000002</v>
      </c>
      <c r="L236" s="96">
        <f t="shared" ref="L236:L237" si="266">SUM(J236,K236)</f>
        <v>4778.1230400000004</v>
      </c>
      <c r="M236" s="98">
        <f t="shared" ref="M236:M237" si="267">SUM(J236-H236)</f>
        <v>-4.959999999982756E-3</v>
      </c>
      <c r="N236" s="98">
        <f t="shared" ref="N236:N237" si="268">SUM(K236-I236)</f>
        <v>-1.9999999994979589E-3</v>
      </c>
      <c r="O236" s="102"/>
      <c r="P236" s="102"/>
      <c r="Q236" s="103"/>
      <c r="R236" s="103"/>
      <c r="S236" s="103"/>
      <c r="T236" s="103"/>
      <c r="U236" s="104"/>
    </row>
    <row r="237" spans="1:21" x14ac:dyDescent="0.2">
      <c r="A237" s="258"/>
      <c r="B237" s="275"/>
      <c r="C237" s="238"/>
      <c r="D237" s="118" t="s">
        <v>19</v>
      </c>
      <c r="E237" s="120">
        <v>90.498000000000005</v>
      </c>
      <c r="F237" s="122">
        <v>3.33</v>
      </c>
      <c r="G237" s="122">
        <v>36</v>
      </c>
      <c r="H237" s="97">
        <v>301.36</v>
      </c>
      <c r="I237" s="97">
        <v>3257.93</v>
      </c>
      <c r="J237" s="102">
        <f>(E237*F237)</f>
        <v>301.35834</v>
      </c>
      <c r="K237" s="102">
        <f t="shared" si="265"/>
        <v>3257.9280000000003</v>
      </c>
      <c r="L237" s="96">
        <f t="shared" si="266"/>
        <v>3559.2863400000006</v>
      </c>
      <c r="M237" s="98">
        <f t="shared" si="267"/>
        <v>-1.6600000000153159E-3</v>
      </c>
      <c r="N237" s="98">
        <f t="shared" si="268"/>
        <v>-1.9999999994979589E-3</v>
      </c>
      <c r="O237" s="102"/>
      <c r="P237" s="102"/>
      <c r="Q237" s="103"/>
      <c r="R237" s="103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324.209</v>
      </c>
      <c r="F238" s="106"/>
      <c r="G238" s="106"/>
      <c r="H238" s="107">
        <f>SUM(H235:H237)</f>
        <v>1079.6199999999999</v>
      </c>
      <c r="I238" s="107">
        <f>SUM(I235:I237)</f>
        <v>11671.53</v>
      </c>
      <c r="J238" s="106">
        <f t="shared" ref="J238:T238" si="269">SUM(J235,J236,J237)</f>
        <v>1079.6159700000001</v>
      </c>
      <c r="K238" s="106">
        <f t="shared" si="269"/>
        <v>11671.523999999999</v>
      </c>
      <c r="L238" s="106">
        <f t="shared" si="269"/>
        <v>12751.139970000002</v>
      </c>
      <c r="M238" s="106">
        <f t="shared" si="269"/>
        <v>-4.0300000000002001E-3</v>
      </c>
      <c r="N238" s="106">
        <f t="shared" si="269"/>
        <v>-5.9999999994033715E-3</v>
      </c>
      <c r="O238" s="106">
        <f t="shared" si="269"/>
        <v>0</v>
      </c>
      <c r="P238" s="106">
        <f t="shared" si="269"/>
        <v>0</v>
      </c>
      <c r="Q238" s="106">
        <f t="shared" si="269"/>
        <v>0</v>
      </c>
      <c r="R238" s="106"/>
      <c r="S238" s="106">
        <f t="shared" si="269"/>
        <v>0</v>
      </c>
      <c r="T238" s="106">
        <f t="shared" si="26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1309.4940000000001</v>
      </c>
      <c r="F239" s="137"/>
      <c r="G239" s="137"/>
      <c r="H239" s="138">
        <f>SUM(H226,H230,H234,H238)</f>
        <v>4360.6299999999992</v>
      </c>
      <c r="I239" s="138">
        <f>SUM(I226,I230,I234,I238)</f>
        <v>47141.75</v>
      </c>
      <c r="J239" s="137">
        <f t="shared" ref="J239:T239" si="270">SUM(J226+J230+J234+J238)</f>
        <v>4360.6150200000002</v>
      </c>
      <c r="K239" s="137">
        <f t="shared" si="270"/>
        <v>47141.783999999992</v>
      </c>
      <c r="L239" s="137">
        <f t="shared" si="270"/>
        <v>51502.399020000004</v>
      </c>
      <c r="M239" s="137">
        <f t="shared" si="270"/>
        <v>-1.4980000000036853E-2</v>
      </c>
      <c r="N239" s="137">
        <f t="shared" si="270"/>
        <v>3.4000000000560249E-2</v>
      </c>
      <c r="O239" s="137">
        <f t="shared" si="270"/>
        <v>0</v>
      </c>
      <c r="P239" s="137">
        <f t="shared" si="270"/>
        <v>0</v>
      </c>
      <c r="Q239" s="137">
        <f t="shared" si="270"/>
        <v>0</v>
      </c>
      <c r="R239" s="137"/>
      <c r="S239" s="137">
        <f t="shared" si="270"/>
        <v>0</v>
      </c>
      <c r="T239" s="137">
        <f t="shared" si="270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E239+'2015'!E240</f>
        <v>2501.4840000000004</v>
      </c>
      <c r="F240" s="114"/>
      <c r="G240" s="114"/>
      <c r="H240" s="114">
        <f>H239+'2015'!H240</f>
        <v>8329.9599999999991</v>
      </c>
      <c r="I240" s="114">
        <f>I239+'2015'!I240</f>
        <v>80517.47</v>
      </c>
      <c r="J240" s="114">
        <f>J239+'2015'!J240</f>
        <v>8329.9417200000007</v>
      </c>
      <c r="K240" s="114">
        <f>K239+'2015'!K240</f>
        <v>80517.503999999986</v>
      </c>
      <c r="L240" s="114">
        <f>L239+'2015'!L240</f>
        <v>88847.445720000003</v>
      </c>
      <c r="M240" s="114">
        <f>M239+'2015'!M240</f>
        <v>-1.8279999999947449E-2</v>
      </c>
      <c r="N240" s="114">
        <f>N239+'2015'!N240</f>
        <v>3.4000000000787622E-2</v>
      </c>
      <c r="O240" s="114">
        <f>O239+'2015'!O240</f>
        <v>0</v>
      </c>
      <c r="P240" s="114">
        <f>P239+'2015'!P240</f>
        <v>0</v>
      </c>
      <c r="Q240" s="114">
        <f>SUM('2015'!Q240)</f>
        <v>0</v>
      </c>
      <c r="R240" s="114">
        <f>SUM(I240-Q240)</f>
        <v>80517.47</v>
      </c>
      <c r="S240" s="114">
        <f>S239+'2015'!S240</f>
        <v>0</v>
      </c>
      <c r="T240" s="114">
        <f>T239+'2015'!T240</f>
        <v>0</v>
      </c>
      <c r="U240" s="116"/>
    </row>
    <row r="241" spans="4:20" ht="25.5" x14ac:dyDescent="0.2">
      <c r="D241" s="146" t="s">
        <v>60</v>
      </c>
      <c r="E241" s="142">
        <f>E23+E41+E59+E77+E95+E113+E131+E149+E167+E185+E203+E221+E239</f>
        <v>138484.10800000001</v>
      </c>
      <c r="F241" s="142"/>
      <c r="G241" s="142"/>
      <c r="H241" s="142">
        <f t="shared" ref="H241:T241" si="271">H23+H41+H59+H77+H95+H113+H131+H149+H167+H185+H203+H221+H239</f>
        <v>611772.12360000005</v>
      </c>
      <c r="I241" s="142">
        <f t="shared" si="271"/>
        <v>4985427.879999998</v>
      </c>
      <c r="J241" s="142">
        <f t="shared" si="271"/>
        <v>611772.04764</v>
      </c>
      <c r="K241" s="142">
        <f t="shared" si="271"/>
        <v>4985427.8879999993</v>
      </c>
      <c r="L241" s="142">
        <f t="shared" si="271"/>
        <v>5524813.9358999999</v>
      </c>
      <c r="M241" s="142">
        <f t="shared" si="271"/>
        <v>-6.7700000038911412E-2</v>
      </c>
      <c r="N241" s="142">
        <f t="shared" si="271"/>
        <v>9.9999999379178917E-3</v>
      </c>
      <c r="O241" s="142">
        <f t="shared" si="271"/>
        <v>0</v>
      </c>
      <c r="P241" s="142">
        <f t="shared" si="271"/>
        <v>0</v>
      </c>
      <c r="Q241" s="142">
        <f t="shared" si="271"/>
        <v>1326678.49</v>
      </c>
      <c r="R241" s="142"/>
      <c r="S241" s="142">
        <f t="shared" si="271"/>
        <v>0</v>
      </c>
      <c r="T241" s="142">
        <f t="shared" si="271"/>
        <v>0</v>
      </c>
    </row>
  </sheetData>
  <mergeCells count="64">
    <mergeCell ref="A223:A237"/>
    <mergeCell ref="B223:B229"/>
    <mergeCell ref="C223:C237"/>
    <mergeCell ref="B231:B237"/>
    <mergeCell ref="A43:A57"/>
    <mergeCell ref="C43:C57"/>
    <mergeCell ref="A79:A93"/>
    <mergeCell ref="C79:C93"/>
    <mergeCell ref="A61:A75"/>
    <mergeCell ref="C61:C75"/>
    <mergeCell ref="C115:C129"/>
    <mergeCell ref="A97:A111"/>
    <mergeCell ref="C97:C111"/>
    <mergeCell ref="A115:A129"/>
    <mergeCell ref="B115:B129"/>
    <mergeCell ref="A205:A219"/>
    <mergeCell ref="A25:A39"/>
    <mergeCell ref="C25:C39"/>
    <mergeCell ref="H2:I4"/>
    <mergeCell ref="B7:B21"/>
    <mergeCell ref="G2:G5"/>
    <mergeCell ref="C1:D1"/>
    <mergeCell ref="A2:A5"/>
    <mergeCell ref="B2:B5"/>
    <mergeCell ref="C2:C5"/>
    <mergeCell ref="D2:E4"/>
    <mergeCell ref="Q2:Q5"/>
    <mergeCell ref="S2:S5"/>
    <mergeCell ref="U2:U5"/>
    <mergeCell ref="A7:A21"/>
    <mergeCell ref="C7:C21"/>
    <mergeCell ref="P2:P5"/>
    <mergeCell ref="N2:N5"/>
    <mergeCell ref="J2:J5"/>
    <mergeCell ref="T2:T5"/>
    <mergeCell ref="F2:F5"/>
    <mergeCell ref="O2:O5"/>
    <mergeCell ref="K2:K5"/>
    <mergeCell ref="L2:L5"/>
    <mergeCell ref="M2:M5"/>
    <mergeCell ref="R2:R5"/>
    <mergeCell ref="B205:B211"/>
    <mergeCell ref="C205:C219"/>
    <mergeCell ref="B213:B219"/>
    <mergeCell ref="B133:B147"/>
    <mergeCell ref="A133:A147"/>
    <mergeCell ref="C133:C147"/>
    <mergeCell ref="B159:B165"/>
    <mergeCell ref="A169:A183"/>
    <mergeCell ref="B169:B175"/>
    <mergeCell ref="C169:C183"/>
    <mergeCell ref="A151:A165"/>
    <mergeCell ref="B151:B157"/>
    <mergeCell ref="C151:C165"/>
    <mergeCell ref="B177:B183"/>
    <mergeCell ref="A187:A201"/>
    <mergeCell ref="B187:B193"/>
    <mergeCell ref="C187:C201"/>
    <mergeCell ref="B195:B201"/>
    <mergeCell ref="B25:B39"/>
    <mergeCell ref="B43:B57"/>
    <mergeCell ref="B61:B75"/>
    <mergeCell ref="B79:B93"/>
    <mergeCell ref="B97:B111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opLeftCell="A232" zoomScale="84" zoomScaleNormal="84" zoomScaleSheetLayoutView="80" workbookViewId="0">
      <selection activeCell="H257" sqref="H257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48">
        <v>2017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35.25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3228.04</v>
      </c>
      <c r="F7" s="95">
        <v>5.98</v>
      </c>
      <c r="G7" s="95">
        <v>40</v>
      </c>
      <c r="H7" s="97">
        <v>19303.68</v>
      </c>
      <c r="I7" s="182">
        <v>129121.60000000001</v>
      </c>
      <c r="J7" s="96">
        <f>(E7*F7)</f>
        <v>19303.679200000002</v>
      </c>
      <c r="K7" s="96">
        <f>SUM(E7*G7)</f>
        <v>129121.60000000001</v>
      </c>
      <c r="L7" s="96">
        <f>SUM(J7,K7)</f>
        <v>148425.27920000002</v>
      </c>
      <c r="M7" s="98">
        <f>SUM(J7-H7)</f>
        <v>-7.9999999798019417E-4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4448.62</v>
      </c>
      <c r="F8" s="95">
        <v>5.98</v>
      </c>
      <c r="G8" s="95">
        <v>40</v>
      </c>
      <c r="H8" s="97">
        <v>26602.75</v>
      </c>
      <c r="I8" s="182">
        <v>177944.8</v>
      </c>
      <c r="J8" s="96">
        <f t="shared" ref="J8:J21" si="0">(E8*F8)</f>
        <v>26602.747600000002</v>
      </c>
      <c r="K8" s="96">
        <f>SUM(E8*G8)</f>
        <v>177944.8</v>
      </c>
      <c r="L8" s="96">
        <f t="shared" ref="L8:L9" si="1">SUM(J8,K8)</f>
        <v>204547.54759999999</v>
      </c>
      <c r="M8" s="98">
        <f t="shared" ref="M8:N9" si="2">SUM(J8-H8)</f>
        <v>-2.3999999975785613E-3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x14ac:dyDescent="0.2">
      <c r="A9" s="257"/>
      <c r="B9" s="260"/>
      <c r="C9" s="264"/>
      <c r="D9" s="100" t="s">
        <v>10</v>
      </c>
      <c r="E9" s="101">
        <v>6341.08</v>
      </c>
      <c r="F9" s="95">
        <v>5.98</v>
      </c>
      <c r="G9" s="95">
        <v>40</v>
      </c>
      <c r="H9" s="97">
        <v>37919.660000000003</v>
      </c>
      <c r="I9" s="182">
        <v>253643.2</v>
      </c>
      <c r="J9" s="96">
        <f t="shared" si="0"/>
        <v>37919.6584</v>
      </c>
      <c r="K9" s="96">
        <f>SUM(E9*G9)</f>
        <v>253643.2</v>
      </c>
      <c r="L9" s="96">
        <f t="shared" si="1"/>
        <v>291562.85840000003</v>
      </c>
      <c r="M9" s="98">
        <f t="shared" si="2"/>
        <v>-1.6000000032363459E-3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57"/>
      <c r="B10" s="260"/>
      <c r="C10" s="264"/>
      <c r="D10" s="105" t="s">
        <v>52</v>
      </c>
      <c r="E10" s="106">
        <f>SUM(E7,E8,E9)</f>
        <v>14017.74</v>
      </c>
      <c r="F10" s="106"/>
      <c r="G10" s="106"/>
      <c r="H10" s="107">
        <f>SUM(H7:H9)</f>
        <v>83826.09</v>
      </c>
      <c r="I10" s="107">
        <f>SUM(I7:I9)</f>
        <v>560709.60000000009</v>
      </c>
      <c r="J10" s="106">
        <f t="shared" ref="J10:T10" si="3">SUM(J7,J8,J9)</f>
        <v>83826.085200000001</v>
      </c>
      <c r="K10" s="106">
        <f t="shared" si="3"/>
        <v>560709.60000000009</v>
      </c>
      <c r="L10" s="106">
        <f t="shared" si="3"/>
        <v>644535.68520000007</v>
      </c>
      <c r="M10" s="106">
        <f t="shared" si="3"/>
        <v>-4.7999999987951014E-3</v>
      </c>
      <c r="N10" s="106">
        <f t="shared" si="3"/>
        <v>0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57"/>
      <c r="B11" s="260"/>
      <c r="C11" s="264"/>
      <c r="D11" s="100" t="s">
        <v>11</v>
      </c>
      <c r="E11" s="101">
        <v>5086.3999999999996</v>
      </c>
      <c r="F11" s="95">
        <v>5.98</v>
      </c>
      <c r="G11" s="95">
        <v>40</v>
      </c>
      <c r="H11" s="97">
        <v>30416.67</v>
      </c>
      <c r="I11" s="182">
        <v>203456</v>
      </c>
      <c r="J11" s="96">
        <f t="shared" si="0"/>
        <v>30416.671999999999</v>
      </c>
      <c r="K11" s="96">
        <f>(E11*G11)</f>
        <v>203456</v>
      </c>
      <c r="L11" s="96">
        <f>SUM(J11,K11)</f>
        <v>233872.67199999999</v>
      </c>
      <c r="M11" s="98">
        <f>SUM(J11-H11)</f>
        <v>2.0000000004074536E-3</v>
      </c>
      <c r="N11" s="98">
        <f>SUM(K11-I11)</f>
        <v>0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57"/>
      <c r="B12" s="260"/>
      <c r="C12" s="264"/>
      <c r="D12" s="100" t="s">
        <v>12</v>
      </c>
      <c r="E12" s="101">
        <v>5406.66</v>
      </c>
      <c r="F12" s="95">
        <v>5.98</v>
      </c>
      <c r="G12" s="95">
        <v>40</v>
      </c>
      <c r="H12" s="97">
        <v>32331.83</v>
      </c>
      <c r="I12" s="182">
        <v>216266.4</v>
      </c>
      <c r="J12" s="96">
        <f t="shared" si="0"/>
        <v>32331.826800000003</v>
      </c>
      <c r="K12" s="96">
        <f>(E12*G12)</f>
        <v>216266.4</v>
      </c>
      <c r="L12" s="96">
        <f t="shared" ref="L12:L13" si="4">SUM(J12,K12)</f>
        <v>248598.2268</v>
      </c>
      <c r="M12" s="98">
        <f t="shared" ref="M12:N13" si="5">SUM(J12-H12)</f>
        <v>-3.1999999991967343E-3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57"/>
      <c r="B13" s="260"/>
      <c r="C13" s="264"/>
      <c r="D13" s="100" t="s">
        <v>13</v>
      </c>
      <c r="E13" s="101">
        <v>5381.1</v>
      </c>
      <c r="F13" s="95">
        <v>5.98</v>
      </c>
      <c r="G13" s="95">
        <v>40</v>
      </c>
      <c r="H13" s="97">
        <v>32178.98</v>
      </c>
      <c r="I13" s="182">
        <v>215244</v>
      </c>
      <c r="J13" s="96">
        <f t="shared" si="0"/>
        <v>32178.978000000003</v>
      </c>
      <c r="K13" s="96">
        <f>(E13*G13)</f>
        <v>215244</v>
      </c>
      <c r="L13" s="96">
        <f t="shared" si="4"/>
        <v>247422.978</v>
      </c>
      <c r="M13" s="98">
        <f t="shared" si="5"/>
        <v>-1.9999999967694748E-3</v>
      </c>
      <c r="N13" s="98">
        <f t="shared" si="5"/>
        <v>0</v>
      </c>
      <c r="O13" s="102"/>
      <c r="P13" s="102"/>
      <c r="Q13" s="231">
        <v>352798</v>
      </c>
      <c r="R13" s="98"/>
      <c r="S13" s="103"/>
      <c r="T13" s="103"/>
      <c r="U13" s="104"/>
    </row>
    <row r="14" spans="1:21" ht="24" x14ac:dyDescent="0.2">
      <c r="A14" s="257"/>
      <c r="B14" s="260"/>
      <c r="C14" s="264"/>
      <c r="D14" s="105" t="s">
        <v>53</v>
      </c>
      <c r="E14" s="106">
        <f>SUM(E11,E12,E13)</f>
        <v>15874.16</v>
      </c>
      <c r="F14" s="106"/>
      <c r="G14" s="106"/>
      <c r="H14" s="107">
        <f>SUM(H11:H13)</f>
        <v>94927.48</v>
      </c>
      <c r="I14" s="107">
        <f>SUM(I11:I13)</f>
        <v>634966.4</v>
      </c>
      <c r="J14" s="106">
        <f t="shared" ref="J14:T14" si="6">SUM(J11,J12,J13)</f>
        <v>94927.476800000004</v>
      </c>
      <c r="K14" s="106">
        <f t="shared" si="6"/>
        <v>634966.4</v>
      </c>
      <c r="L14" s="106">
        <f t="shared" si="6"/>
        <v>729893.87679999997</v>
      </c>
      <c r="M14" s="106">
        <f t="shared" si="6"/>
        <v>-3.1999999955587555E-3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352798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57"/>
      <c r="B15" s="261"/>
      <c r="C15" s="264"/>
      <c r="D15" s="100" t="s">
        <v>14</v>
      </c>
      <c r="E15" s="101">
        <v>4858.66</v>
      </c>
      <c r="F15" s="95">
        <v>5.98</v>
      </c>
      <c r="G15" s="95">
        <v>40</v>
      </c>
      <c r="H15" s="97">
        <v>29054.79</v>
      </c>
      <c r="I15" s="182">
        <v>194346.4</v>
      </c>
      <c r="J15" s="96">
        <f t="shared" si="0"/>
        <v>29054.786800000002</v>
      </c>
      <c r="K15" s="96">
        <f>(E15*G15)</f>
        <v>194346.4</v>
      </c>
      <c r="L15" s="96">
        <f>SUM(J15,K15)</f>
        <v>223401.1868</v>
      </c>
      <c r="M15" s="98">
        <f>SUM(J15-H15)</f>
        <v>-3.1999999991967343E-3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57"/>
      <c r="B16" s="261"/>
      <c r="C16" s="264"/>
      <c r="D16" s="100" t="s">
        <v>15</v>
      </c>
      <c r="E16" s="101">
        <v>4804.26</v>
      </c>
      <c r="F16" s="95">
        <v>5.98</v>
      </c>
      <c r="G16" s="95">
        <v>40</v>
      </c>
      <c r="H16" s="97">
        <v>28729.47</v>
      </c>
      <c r="I16" s="182">
        <v>192170.4</v>
      </c>
      <c r="J16" s="96">
        <f t="shared" si="0"/>
        <v>28729.474800000004</v>
      </c>
      <c r="K16" s="96">
        <f>(E16*G16)</f>
        <v>192170.40000000002</v>
      </c>
      <c r="L16" s="96">
        <f t="shared" ref="L16:L17" si="7">SUM(J16,K16)</f>
        <v>220899.87480000002</v>
      </c>
      <c r="M16" s="98">
        <f t="shared" ref="M16:N17" si="8">SUM(J16-H16)</f>
        <v>4.8000000024330802E-3</v>
      </c>
      <c r="N16" s="98">
        <f t="shared" si="8"/>
        <v>2.9103830456733704E-11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57"/>
      <c r="B17" s="261"/>
      <c r="C17" s="264"/>
      <c r="D17" s="100" t="s">
        <v>16</v>
      </c>
      <c r="E17" s="101">
        <v>4623.68</v>
      </c>
      <c r="F17" s="95">
        <v>5.98</v>
      </c>
      <c r="G17" s="95">
        <v>40</v>
      </c>
      <c r="H17" s="97">
        <v>27649.61</v>
      </c>
      <c r="I17" s="182">
        <v>184947.20000000001</v>
      </c>
      <c r="J17" s="96">
        <f t="shared" si="0"/>
        <v>27649.606400000004</v>
      </c>
      <c r="K17" s="96">
        <f>(E17*G17)</f>
        <v>184947.20000000001</v>
      </c>
      <c r="L17" s="96">
        <f t="shared" si="7"/>
        <v>212596.8064</v>
      </c>
      <c r="M17" s="98">
        <f t="shared" si="8"/>
        <v>-3.599999996367842E-3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57"/>
      <c r="B18" s="261"/>
      <c r="C18" s="264"/>
      <c r="D18" s="105" t="s">
        <v>54</v>
      </c>
      <c r="E18" s="106">
        <f>SUM(E15,E16,E17)</f>
        <v>14286.6</v>
      </c>
      <c r="F18" s="106"/>
      <c r="G18" s="106"/>
      <c r="H18" s="107">
        <f>SUM(H15:H17)</f>
        <v>85433.87</v>
      </c>
      <c r="I18" s="107">
        <f>SUM(I15:I17)</f>
        <v>571464</v>
      </c>
      <c r="J18" s="106">
        <f t="shared" ref="J18:T18" si="9">SUM(J15,J16,J17)</f>
        <v>85433.868000000017</v>
      </c>
      <c r="K18" s="106">
        <f t="shared" si="9"/>
        <v>571464</v>
      </c>
      <c r="L18" s="106">
        <f t="shared" si="9"/>
        <v>656897.86800000002</v>
      </c>
      <c r="M18" s="106">
        <f t="shared" si="9"/>
        <v>-1.999999993131496E-3</v>
      </c>
      <c r="N18" s="106">
        <f t="shared" si="9"/>
        <v>2.9103830456733704E-11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57"/>
      <c r="B19" s="261"/>
      <c r="C19" s="264"/>
      <c r="D19" s="100" t="s">
        <v>17</v>
      </c>
      <c r="E19" s="101">
        <v>5373.4</v>
      </c>
      <c r="F19" s="95">
        <v>5.98</v>
      </c>
      <c r="G19" s="95">
        <v>40</v>
      </c>
      <c r="H19" s="97">
        <v>32132.93</v>
      </c>
      <c r="I19" s="182">
        <v>214936</v>
      </c>
      <c r="J19" s="96">
        <f t="shared" si="0"/>
        <v>32132.932000000001</v>
      </c>
      <c r="K19" s="96">
        <f>(E19*G19)</f>
        <v>214936</v>
      </c>
      <c r="L19" s="96">
        <f>SUM(J19,K19)</f>
        <v>247068.932</v>
      </c>
      <c r="M19" s="98">
        <f>SUM(J19-H19)</f>
        <v>2.0000000004074536E-3</v>
      </c>
      <c r="N19" s="98">
        <f>SUM(K19-I19)</f>
        <v>0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57"/>
      <c r="B20" s="261"/>
      <c r="C20" s="264"/>
      <c r="D20" s="100" t="s">
        <v>18</v>
      </c>
      <c r="E20" s="101">
        <v>5792</v>
      </c>
      <c r="F20" s="95">
        <v>5.98</v>
      </c>
      <c r="G20" s="95">
        <v>40</v>
      </c>
      <c r="H20" s="97">
        <v>34636.160000000003</v>
      </c>
      <c r="I20" s="182">
        <v>231680</v>
      </c>
      <c r="J20" s="96">
        <f t="shared" si="0"/>
        <v>34636.160000000003</v>
      </c>
      <c r="K20" s="96">
        <f>(E20*G20)</f>
        <v>231680</v>
      </c>
      <c r="L20" s="96">
        <f t="shared" ref="L20:L21" si="10">SUM(J20,K20)</f>
        <v>266316.16000000003</v>
      </c>
      <c r="M20" s="98">
        <f t="shared" ref="M20:N21" si="11">SUM(J20-H20)</f>
        <v>0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58"/>
      <c r="B21" s="262"/>
      <c r="C21" s="265"/>
      <c r="D21" s="100" t="s">
        <v>19</v>
      </c>
      <c r="E21" s="101">
        <v>4397.18</v>
      </c>
      <c r="F21" s="95">
        <v>5.98</v>
      </c>
      <c r="G21" s="95">
        <v>40</v>
      </c>
      <c r="H21" s="97">
        <v>26295.14</v>
      </c>
      <c r="I21" s="182">
        <v>175887.2</v>
      </c>
      <c r="J21" s="96">
        <f t="shared" si="0"/>
        <v>26295.136400000003</v>
      </c>
      <c r="K21" s="96">
        <f>(E21*G21)</f>
        <v>175887.2</v>
      </c>
      <c r="L21" s="96">
        <f t="shared" si="10"/>
        <v>202182.33640000003</v>
      </c>
      <c r="M21" s="98">
        <f t="shared" si="11"/>
        <v>-3.599999996367842E-3</v>
      </c>
      <c r="N21" s="98">
        <f t="shared" si="11"/>
        <v>0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15562.58</v>
      </c>
      <c r="F22" s="106"/>
      <c r="G22" s="106"/>
      <c r="H22" s="107">
        <f>SUM(H19:H21)</f>
        <v>93064.23</v>
      </c>
      <c r="I22" s="107">
        <f>SUM(I19:I21)</f>
        <v>622503.19999999995</v>
      </c>
      <c r="J22" s="106">
        <f t="shared" ref="J22:T22" si="12">SUM(J19,J20,J21)</f>
        <v>93064.228400000007</v>
      </c>
      <c r="K22" s="106">
        <f t="shared" si="12"/>
        <v>622503.19999999995</v>
      </c>
      <c r="L22" s="106">
        <f t="shared" si="12"/>
        <v>715567.42840000009</v>
      </c>
      <c r="M22" s="106">
        <f t="shared" si="12"/>
        <v>-1.5999999959603883E-3</v>
      </c>
      <c r="N22" s="106">
        <f t="shared" si="12"/>
        <v>0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59741.08</v>
      </c>
      <c r="F23" s="137"/>
      <c r="G23" s="137"/>
      <c r="H23" s="137">
        <f t="shared" ref="H23:T23" si="13">SUM(H10+H14+H18+H22)</f>
        <v>357251.67</v>
      </c>
      <c r="I23" s="137">
        <f t="shared" si="13"/>
        <v>2389643.2000000002</v>
      </c>
      <c r="J23" s="137">
        <f t="shared" si="13"/>
        <v>357251.65840000007</v>
      </c>
      <c r="K23" s="137">
        <f t="shared" si="13"/>
        <v>2389643.2000000002</v>
      </c>
      <c r="L23" s="137">
        <f t="shared" si="13"/>
        <v>2746894.8584000003</v>
      </c>
      <c r="M23" s="137">
        <f t="shared" si="13"/>
        <v>-1.1599999983445741E-2</v>
      </c>
      <c r="N23" s="137">
        <f t="shared" si="13"/>
        <v>2.9103830456733704E-11</v>
      </c>
      <c r="O23" s="137">
        <f t="shared" si="13"/>
        <v>0</v>
      </c>
      <c r="P23" s="137">
        <f t="shared" si="13"/>
        <v>0</v>
      </c>
      <c r="Q23" s="137">
        <f t="shared" si="13"/>
        <v>352798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E23+'2016'!E24</f>
        <v>459480.64999999997</v>
      </c>
      <c r="F24" s="114"/>
      <c r="G24" s="114"/>
      <c r="H24" s="114">
        <f>H23+'2016'!H24</f>
        <v>2264009.39</v>
      </c>
      <c r="I24" s="114">
        <f>I23+'2016'!I24</f>
        <v>8976517.1500000004</v>
      </c>
      <c r="J24" s="114">
        <f>J23+'2016'!J24</f>
        <v>2264009.4073000001</v>
      </c>
      <c r="K24" s="114">
        <f>K23+'2016'!K24</f>
        <v>8976517.1500000004</v>
      </c>
      <c r="L24" s="114">
        <f>L23+'2016'!L24</f>
        <v>11240526.5573</v>
      </c>
      <c r="M24" s="114">
        <f>M23+'2016'!M24</f>
        <v>1.7299999879469397E-2</v>
      </c>
      <c r="N24" s="114">
        <f>N23+'2016'!N24</f>
        <v>-3.637978807091713E-12</v>
      </c>
      <c r="O24" s="114">
        <f>O23+'2016'!O24</f>
        <v>0</v>
      </c>
      <c r="P24" s="114">
        <f>P23+'2016'!P24</f>
        <v>0</v>
      </c>
      <c r="Q24" s="114">
        <f>Q23+'2016'!Q24</f>
        <v>3176356.49</v>
      </c>
      <c r="R24" s="114">
        <f>SUM(I24-Q24)</f>
        <v>5800160.6600000001</v>
      </c>
      <c r="S24" s="114">
        <f>S23+'2016'!S24</f>
        <v>0</v>
      </c>
      <c r="T24" s="114">
        <f>T23+'2016'!T24</f>
        <v>0</v>
      </c>
      <c r="U24" s="114">
        <f>U23+'2016'!U24</f>
        <v>0</v>
      </c>
    </row>
    <row r="25" spans="1:2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534.78</v>
      </c>
      <c r="F25" s="95">
        <v>5.98</v>
      </c>
      <c r="G25" s="95">
        <v>40</v>
      </c>
      <c r="H25" s="97">
        <v>3197.98</v>
      </c>
      <c r="I25" s="182">
        <v>21391.200000000001</v>
      </c>
      <c r="J25" s="102">
        <f>(E25*F25)</f>
        <v>3197.9844000000003</v>
      </c>
      <c r="K25" s="102">
        <f>(E25*G25)</f>
        <v>21391.199999999997</v>
      </c>
      <c r="L25" s="96">
        <f>SUM(J25,K25)</f>
        <v>24589.184399999998</v>
      </c>
      <c r="M25" s="98">
        <f>SUM(J25-H25)</f>
        <v>4.4000000002597517E-3</v>
      </c>
      <c r="N25" s="98">
        <f>SUM(K25-I25)</f>
        <v>-3.637978807091713E-12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57"/>
      <c r="B26" s="260"/>
      <c r="C26" s="268"/>
      <c r="D26" s="118" t="s">
        <v>9</v>
      </c>
      <c r="E26" s="120">
        <v>635.67999999999995</v>
      </c>
      <c r="F26" s="95">
        <v>5.98</v>
      </c>
      <c r="G26" s="95">
        <v>40</v>
      </c>
      <c r="H26" s="97">
        <v>3801.37</v>
      </c>
      <c r="I26" s="182">
        <v>25427.200000000001</v>
      </c>
      <c r="J26" s="102">
        <f>(E26*F26)</f>
        <v>3801.3663999999999</v>
      </c>
      <c r="K26" s="102">
        <f t="shared" ref="K26:K27" si="14">(E26*G26)</f>
        <v>25427.199999999997</v>
      </c>
      <c r="L26" s="96">
        <f t="shared" ref="L26:L27" si="15">SUM(J26,K26)</f>
        <v>29228.566399999996</v>
      </c>
      <c r="M26" s="98">
        <f t="shared" ref="M26:N27" si="16">SUM(J26-H26)</f>
        <v>-3.6000000000058208E-3</v>
      </c>
      <c r="N26" s="98">
        <f t="shared" si="16"/>
        <v>-3.637978807091713E-12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57"/>
      <c r="B27" s="260"/>
      <c r="C27" s="268"/>
      <c r="D27" s="118" t="s">
        <v>10</v>
      </c>
      <c r="E27" s="120">
        <v>852.12</v>
      </c>
      <c r="F27" s="95">
        <v>5.98</v>
      </c>
      <c r="G27" s="95">
        <v>40</v>
      </c>
      <c r="H27" s="97">
        <v>5095.68</v>
      </c>
      <c r="I27" s="182">
        <v>34084.800000000003</v>
      </c>
      <c r="J27" s="102">
        <f>(E27*F27)</f>
        <v>5095.6776</v>
      </c>
      <c r="K27" s="102">
        <f t="shared" si="14"/>
        <v>34084.800000000003</v>
      </c>
      <c r="L27" s="96">
        <f t="shared" si="15"/>
        <v>39180.477600000006</v>
      </c>
      <c r="M27" s="98">
        <f t="shared" si="16"/>
        <v>-2.4000000003070454E-3</v>
      </c>
      <c r="N27" s="98">
        <f t="shared" si="16"/>
        <v>0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57"/>
      <c r="B28" s="260"/>
      <c r="C28" s="268"/>
      <c r="D28" s="105" t="s">
        <v>52</v>
      </c>
      <c r="E28" s="106">
        <f>SUM(E25,E26,E27)</f>
        <v>2022.58</v>
      </c>
      <c r="F28" s="106"/>
      <c r="G28" s="106"/>
      <c r="H28" s="107">
        <f>SUM(H25:H27)</f>
        <v>12095.03</v>
      </c>
      <c r="I28" s="107">
        <f>SUM(I25:I27)</f>
        <v>80903.200000000012</v>
      </c>
      <c r="J28" s="106">
        <f t="shared" ref="J28:T28" si="17">SUM(J25,J26,J27)</f>
        <v>12095.028399999999</v>
      </c>
      <c r="K28" s="106">
        <f t="shared" si="17"/>
        <v>80903.199999999997</v>
      </c>
      <c r="L28" s="106">
        <f t="shared" si="17"/>
        <v>92998.228399999993</v>
      </c>
      <c r="M28" s="106">
        <f t="shared" si="17"/>
        <v>-1.6000000000531145E-3</v>
      </c>
      <c r="N28" s="106">
        <f t="shared" si="17"/>
        <v>-7.2759576141834259E-12</v>
      </c>
      <c r="O28" s="106">
        <f t="shared" si="17"/>
        <v>0</v>
      </c>
      <c r="P28" s="106">
        <f t="shared" si="17"/>
        <v>0</v>
      </c>
      <c r="Q28" s="106">
        <f>SUM(Q25,Q26,Q27)</f>
        <v>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57"/>
      <c r="B29" s="260"/>
      <c r="C29" s="268"/>
      <c r="D29" s="118" t="s">
        <v>11</v>
      </c>
      <c r="E29" s="119">
        <v>717.84</v>
      </c>
      <c r="F29" s="95">
        <v>5.98</v>
      </c>
      <c r="G29" s="95">
        <v>40</v>
      </c>
      <c r="H29" s="97">
        <v>4292.68</v>
      </c>
      <c r="I29" s="182">
        <v>28713.599999999999</v>
      </c>
      <c r="J29" s="102">
        <f>(E29*F29)</f>
        <v>4292.6832000000004</v>
      </c>
      <c r="K29" s="102">
        <f>(E29*G29)</f>
        <v>28713.600000000002</v>
      </c>
      <c r="L29" s="96">
        <f>SUM(J29,K29)</f>
        <v>33006.283200000005</v>
      </c>
      <c r="M29" s="98">
        <f>SUM(J29-H29)</f>
        <v>3.200000000106229E-3</v>
      </c>
      <c r="N29" s="98">
        <f>SUM(K29-I29)</f>
        <v>3.637978807091713E-12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57"/>
      <c r="B30" s="260"/>
      <c r="C30" s="268"/>
      <c r="D30" s="118" t="s">
        <v>12</v>
      </c>
      <c r="E30" s="119">
        <v>779.12</v>
      </c>
      <c r="F30" s="95">
        <v>5.98</v>
      </c>
      <c r="G30" s="95">
        <v>40</v>
      </c>
      <c r="H30" s="97">
        <v>4659.1400000000003</v>
      </c>
      <c r="I30" s="182">
        <v>31164.799999999999</v>
      </c>
      <c r="J30" s="102">
        <f>(E30*F30)</f>
        <v>4659.1376</v>
      </c>
      <c r="K30" s="102">
        <f t="shared" ref="K30:K31" si="18">(E30*G30)</f>
        <v>31164.799999999999</v>
      </c>
      <c r="L30" s="96">
        <f t="shared" ref="L30:L31" si="19">SUM(J30,K30)</f>
        <v>35823.937599999997</v>
      </c>
      <c r="M30" s="98">
        <f t="shared" ref="M30:N31" si="20">SUM(J30-H30)</f>
        <v>-2.4000000003070454E-3</v>
      </c>
      <c r="N30" s="98">
        <f t="shared" si="20"/>
        <v>0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57"/>
      <c r="B31" s="260"/>
      <c r="C31" s="268"/>
      <c r="D31" s="118" t="s">
        <v>13</v>
      </c>
      <c r="E31" s="119">
        <v>761.22</v>
      </c>
      <c r="F31" s="95">
        <v>5.98</v>
      </c>
      <c r="G31" s="95">
        <v>40</v>
      </c>
      <c r="H31" s="97">
        <v>4552.1000000000004</v>
      </c>
      <c r="I31" s="182">
        <v>30448.799999999999</v>
      </c>
      <c r="J31" s="102">
        <f>(E31*F31)</f>
        <v>4552.0956000000006</v>
      </c>
      <c r="K31" s="102">
        <f t="shared" si="18"/>
        <v>30448.800000000003</v>
      </c>
      <c r="L31" s="96">
        <f t="shared" si="19"/>
        <v>35000.895600000003</v>
      </c>
      <c r="M31" s="98">
        <f t="shared" si="20"/>
        <v>-4.3999999998050043E-3</v>
      </c>
      <c r="N31" s="98">
        <f t="shared" si="20"/>
        <v>3.637978807091713E-12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57"/>
      <c r="B32" s="260"/>
      <c r="C32" s="268"/>
      <c r="D32" s="105" t="s">
        <v>53</v>
      </c>
      <c r="E32" s="106">
        <f>SUM(E29,E30,E31)</f>
        <v>2258.1800000000003</v>
      </c>
      <c r="F32" s="106"/>
      <c r="G32" s="106"/>
      <c r="H32" s="107">
        <f>SUM(H29:H31)</f>
        <v>13503.92</v>
      </c>
      <c r="I32" s="107">
        <f>SUM(I29:I31)</f>
        <v>90327.2</v>
      </c>
      <c r="J32" s="106">
        <f t="shared" ref="J32:T32" si="21">SUM(J29,J30,J31)</f>
        <v>13503.916400000002</v>
      </c>
      <c r="K32" s="106">
        <f t="shared" si="21"/>
        <v>90327.200000000012</v>
      </c>
      <c r="L32" s="106">
        <f t="shared" si="21"/>
        <v>103831.11640000001</v>
      </c>
      <c r="M32" s="106">
        <f t="shared" si="21"/>
        <v>-3.6000000000058208E-3</v>
      </c>
      <c r="N32" s="106">
        <f t="shared" si="21"/>
        <v>7.2759576141834259E-12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57"/>
      <c r="B33" s="260"/>
      <c r="C33" s="268"/>
      <c r="D33" s="118" t="s">
        <v>14</v>
      </c>
      <c r="E33" s="119">
        <v>742.84</v>
      </c>
      <c r="F33" s="95">
        <v>5.98</v>
      </c>
      <c r="G33" s="95">
        <v>40</v>
      </c>
      <c r="H33" s="97">
        <v>4442.18</v>
      </c>
      <c r="I33" s="182">
        <v>29713.599999999999</v>
      </c>
      <c r="J33" s="102">
        <f>(E33*F33)</f>
        <v>4442.1832000000004</v>
      </c>
      <c r="K33" s="102">
        <f>(E33*G33)</f>
        <v>29713.600000000002</v>
      </c>
      <c r="L33" s="96">
        <f>SUM(J33,K33)</f>
        <v>34155.783200000005</v>
      </c>
      <c r="M33" s="98">
        <f>SUM(J33-H33)</f>
        <v>3.200000000106229E-3</v>
      </c>
      <c r="N33" s="98">
        <f>SUM(K33-I33)</f>
        <v>3.637978807091713E-12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57"/>
      <c r="B34" s="260"/>
      <c r="C34" s="268"/>
      <c r="D34" s="118" t="s">
        <v>15</v>
      </c>
      <c r="E34" s="119">
        <v>796.5</v>
      </c>
      <c r="F34" s="95">
        <v>5.98</v>
      </c>
      <c r="G34" s="95">
        <v>40</v>
      </c>
      <c r="H34" s="97">
        <v>4763.07</v>
      </c>
      <c r="I34" s="182">
        <v>31860</v>
      </c>
      <c r="J34" s="102">
        <f>(E34*F34)</f>
        <v>4763.0700000000006</v>
      </c>
      <c r="K34" s="102">
        <f t="shared" ref="K34:K35" si="22">(E34*G34)</f>
        <v>31860</v>
      </c>
      <c r="L34" s="96">
        <f t="shared" ref="L34:L35" si="23">SUM(J34,K34)</f>
        <v>36623.07</v>
      </c>
      <c r="M34" s="98">
        <f t="shared" ref="M34:N35" si="24">SUM(J34-H34)</f>
        <v>9.0949470177292824E-13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57"/>
      <c r="B35" s="260"/>
      <c r="C35" s="268"/>
      <c r="D35" s="118" t="s">
        <v>16</v>
      </c>
      <c r="E35" s="120">
        <v>738.2</v>
      </c>
      <c r="F35" s="95">
        <v>5.98</v>
      </c>
      <c r="G35" s="95">
        <v>40</v>
      </c>
      <c r="H35" s="97">
        <v>4414.4399999999996</v>
      </c>
      <c r="I35" s="182">
        <v>29528</v>
      </c>
      <c r="J35" s="102">
        <f>(E35*F35)</f>
        <v>4414.4360000000006</v>
      </c>
      <c r="K35" s="102">
        <f t="shared" si="22"/>
        <v>29528</v>
      </c>
      <c r="L35" s="96">
        <f t="shared" si="23"/>
        <v>33942.436000000002</v>
      </c>
      <c r="M35" s="98">
        <f t="shared" si="24"/>
        <v>-3.9999999989959178E-3</v>
      </c>
      <c r="N35" s="98">
        <f t="shared" si="24"/>
        <v>0</v>
      </c>
      <c r="O35" s="102"/>
      <c r="P35" s="102"/>
      <c r="Q35" s="231">
        <v>79597.2</v>
      </c>
      <c r="R35" s="98"/>
      <c r="S35" s="103"/>
      <c r="T35" s="103"/>
      <c r="U35" s="104"/>
    </row>
    <row r="36" spans="1:21" ht="24" x14ac:dyDescent="0.2">
      <c r="A36" s="257"/>
      <c r="B36" s="260"/>
      <c r="C36" s="268"/>
      <c r="D36" s="105" t="s">
        <v>54</v>
      </c>
      <c r="E36" s="106">
        <f>SUM(E33,E34,E35)</f>
        <v>2277.54</v>
      </c>
      <c r="F36" s="106"/>
      <c r="G36" s="106"/>
      <c r="H36" s="107">
        <f>SUM(H33:H35)</f>
        <v>13619.689999999999</v>
      </c>
      <c r="I36" s="107">
        <f>SUM(I33:I35)</f>
        <v>91101.6</v>
      </c>
      <c r="J36" s="106">
        <f t="shared" ref="J36:T36" si="25">SUM(J33,J34,J35)</f>
        <v>13619.689200000001</v>
      </c>
      <c r="K36" s="106">
        <f t="shared" si="25"/>
        <v>91101.6</v>
      </c>
      <c r="L36" s="106">
        <f t="shared" si="25"/>
        <v>104721.28920000001</v>
      </c>
      <c r="M36" s="106">
        <f t="shared" si="25"/>
        <v>-7.9999999798019417E-4</v>
      </c>
      <c r="N36" s="106">
        <f t="shared" si="25"/>
        <v>3.637978807091713E-12</v>
      </c>
      <c r="O36" s="106">
        <f t="shared" si="25"/>
        <v>0</v>
      </c>
      <c r="P36" s="106">
        <f t="shared" si="25"/>
        <v>0</v>
      </c>
      <c r="Q36" s="106">
        <f t="shared" si="25"/>
        <v>79597.2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57"/>
      <c r="B37" s="260"/>
      <c r="C37" s="268"/>
      <c r="D37" s="118" t="s">
        <v>17</v>
      </c>
      <c r="E37" s="119">
        <v>778.94</v>
      </c>
      <c r="F37" s="95">
        <v>5.98</v>
      </c>
      <c r="G37" s="95">
        <v>40</v>
      </c>
      <c r="H37" s="97">
        <v>4658.0600000000004</v>
      </c>
      <c r="I37" s="182">
        <v>31157.599999999999</v>
      </c>
      <c r="J37" s="102">
        <f>(E37*F37)</f>
        <v>4658.061200000001</v>
      </c>
      <c r="K37" s="102">
        <f>(E37*G37)</f>
        <v>31157.600000000002</v>
      </c>
      <c r="L37" s="96">
        <f>SUM(J37,K37)</f>
        <v>35815.661200000002</v>
      </c>
      <c r="M37" s="98">
        <f>SUM(J37-H37)</f>
        <v>1.2000000006082701E-3</v>
      </c>
      <c r="N37" s="98">
        <f>SUM(K37-I37)</f>
        <v>3.637978807091713E-12</v>
      </c>
      <c r="O37" s="102"/>
      <c r="P37" s="102"/>
      <c r="Q37" s="231">
        <v>122123.4</v>
      </c>
      <c r="R37" s="98"/>
      <c r="S37" s="103"/>
      <c r="T37" s="103"/>
      <c r="U37" s="104"/>
    </row>
    <row r="38" spans="1:21" x14ac:dyDescent="0.2">
      <c r="A38" s="257"/>
      <c r="B38" s="260"/>
      <c r="C38" s="268"/>
      <c r="D38" s="118" t="s">
        <v>18</v>
      </c>
      <c r="E38" s="119">
        <v>760.74</v>
      </c>
      <c r="F38" s="95">
        <v>5.98</v>
      </c>
      <c r="G38" s="95">
        <v>40</v>
      </c>
      <c r="H38" s="97">
        <v>4549.2299999999996</v>
      </c>
      <c r="I38" s="182">
        <v>30429.599999999999</v>
      </c>
      <c r="J38" s="102">
        <f>(E38*F38)</f>
        <v>4549.2252000000008</v>
      </c>
      <c r="K38" s="102">
        <f t="shared" ref="K38:K39" si="26">(E38*G38)</f>
        <v>30429.599999999999</v>
      </c>
      <c r="L38" s="96">
        <f t="shared" ref="L38:L39" si="27">SUM(J38,K38)</f>
        <v>34978.825199999999</v>
      </c>
      <c r="M38" s="98">
        <f t="shared" ref="M38:N39" si="28">SUM(J38-H38)</f>
        <v>-4.7999999987951014E-3</v>
      </c>
      <c r="N38" s="98">
        <f t="shared" si="28"/>
        <v>0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58"/>
      <c r="B39" s="266"/>
      <c r="C39" s="269"/>
      <c r="D39" s="118" t="s">
        <v>19</v>
      </c>
      <c r="E39" s="120">
        <v>618.24</v>
      </c>
      <c r="F39" s="95">
        <v>5.98</v>
      </c>
      <c r="G39" s="95">
        <v>40</v>
      </c>
      <c r="H39" s="97">
        <v>3697.08</v>
      </c>
      <c r="I39" s="182">
        <v>24729.599999999999</v>
      </c>
      <c r="J39" s="102">
        <f>(E39*F39)</f>
        <v>3697.0752000000002</v>
      </c>
      <c r="K39" s="102">
        <f t="shared" si="26"/>
        <v>24729.599999999999</v>
      </c>
      <c r="L39" s="96">
        <f t="shared" si="27"/>
        <v>28426.675199999998</v>
      </c>
      <c r="M39" s="98">
        <f t="shared" si="28"/>
        <v>-4.7999999997045961E-3</v>
      </c>
      <c r="N39" s="98">
        <f t="shared" si="28"/>
        <v>0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2157.92</v>
      </c>
      <c r="F40" s="106"/>
      <c r="G40" s="106"/>
      <c r="H40" s="107">
        <f>SUM(H37:H39)</f>
        <v>12904.37</v>
      </c>
      <c r="I40" s="107">
        <f>SUM(I37:I39)</f>
        <v>86316.799999999988</v>
      </c>
      <c r="J40" s="106">
        <f t="shared" ref="J40:T40" si="29">SUM(J37,J38,J39)</f>
        <v>12904.3616</v>
      </c>
      <c r="K40" s="106">
        <f t="shared" si="29"/>
        <v>86316.799999999988</v>
      </c>
      <c r="L40" s="106">
        <f t="shared" si="29"/>
        <v>99221.161599999992</v>
      </c>
      <c r="M40" s="106">
        <f t="shared" si="29"/>
        <v>-8.3999999978914275E-3</v>
      </c>
      <c r="N40" s="106">
        <f t="shared" si="29"/>
        <v>3.637978807091713E-12</v>
      </c>
      <c r="O40" s="106">
        <f t="shared" si="29"/>
        <v>0</v>
      </c>
      <c r="P40" s="106">
        <f t="shared" si="29"/>
        <v>0</v>
      </c>
      <c r="Q40" s="106">
        <f>SUM(Q37,Q38,Q39)</f>
        <v>122123.4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8716.2200000000012</v>
      </c>
      <c r="F41" s="137"/>
      <c r="G41" s="137"/>
      <c r="H41" s="138">
        <f>SUM(H28,H32,H36,H40)</f>
        <v>52123.01</v>
      </c>
      <c r="I41" s="138">
        <f>SUM(I28,I32,I36,I40)</f>
        <v>348648.8</v>
      </c>
      <c r="J41" s="137">
        <f t="shared" ref="J41:T41" si="30">SUM(J28+J32+J36+J40)</f>
        <v>52122.995600000009</v>
      </c>
      <c r="K41" s="137">
        <f t="shared" si="30"/>
        <v>348648.8</v>
      </c>
      <c r="L41" s="137">
        <f t="shared" si="30"/>
        <v>400771.79560000001</v>
      </c>
      <c r="M41" s="137">
        <f t="shared" si="30"/>
        <v>-1.4399999995930557E-2</v>
      </c>
      <c r="N41" s="137">
        <f t="shared" si="30"/>
        <v>7.2759576141834259E-12</v>
      </c>
      <c r="O41" s="137">
        <f t="shared" si="30"/>
        <v>0</v>
      </c>
      <c r="P41" s="137">
        <f t="shared" si="30"/>
        <v>0</v>
      </c>
      <c r="Q41" s="137">
        <f t="shared" si="30"/>
        <v>201720.59999999998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E41+'2016'!E42</f>
        <v>74820.86</v>
      </c>
      <c r="F42" s="114"/>
      <c r="G42" s="114"/>
      <c r="H42" s="114">
        <f>H41+'2016'!H42</f>
        <v>367442.14</v>
      </c>
      <c r="I42" s="114">
        <f>I41+'2016'!I42</f>
        <v>1530808.86</v>
      </c>
      <c r="J42" s="114">
        <f>J41+'2016'!J42</f>
        <v>367442.12839999993</v>
      </c>
      <c r="K42" s="114">
        <f>K41+'2016'!K42</f>
        <v>1530808.86</v>
      </c>
      <c r="L42" s="114">
        <f>L41+'2016'!L42</f>
        <v>1898250.9883999999</v>
      </c>
      <c r="M42" s="114">
        <f>M41+'2016'!M42</f>
        <v>-1.1600000023008761E-2</v>
      </c>
      <c r="N42" s="114">
        <f>N41+'2016'!N42</f>
        <v>2.9103830456733704E-11</v>
      </c>
      <c r="O42" s="114">
        <f>O41+'2016'!O42</f>
        <v>0</v>
      </c>
      <c r="P42" s="114">
        <f>P41+'2016'!P42</f>
        <v>0</v>
      </c>
      <c r="Q42" s="114">
        <f>Q41+'2016'!Q42</f>
        <v>458040.6</v>
      </c>
      <c r="R42" s="114">
        <f>SUM(I42-Q42)</f>
        <v>1072768.2600000002</v>
      </c>
      <c r="S42" s="114">
        <f>S41+'2016'!S42</f>
        <v>0</v>
      </c>
      <c r="T42" s="114">
        <f>T41+'2016'!T42</f>
        <v>0</v>
      </c>
      <c r="U42" s="116"/>
    </row>
    <row r="43" spans="1:2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67.760000000000005</v>
      </c>
      <c r="F43" s="95">
        <v>5.98</v>
      </c>
      <c r="G43" s="95">
        <v>40</v>
      </c>
      <c r="H43" s="97">
        <v>405.2</v>
      </c>
      <c r="I43" s="182">
        <v>2710.4</v>
      </c>
      <c r="J43" s="102">
        <f>SUM(E43*F39)</f>
        <v>405.20480000000003</v>
      </c>
      <c r="K43" s="102">
        <f>(E43*G43)</f>
        <v>2710.4</v>
      </c>
      <c r="L43" s="96">
        <f>SUM(J43,K43)</f>
        <v>3115.6048000000001</v>
      </c>
      <c r="M43" s="98">
        <f>SUM(J43-H43)</f>
        <v>4.8000000000456566E-3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57"/>
      <c r="B44" s="260"/>
      <c r="C44" s="268"/>
      <c r="D44" s="118" t="s">
        <v>9</v>
      </c>
      <c r="E44" s="120">
        <v>117.8</v>
      </c>
      <c r="F44" s="95">
        <v>5.98</v>
      </c>
      <c r="G44" s="95">
        <v>40</v>
      </c>
      <c r="H44" s="97">
        <v>704.44</v>
      </c>
      <c r="I44" s="182">
        <v>4712</v>
      </c>
      <c r="J44" s="102">
        <f>SUM(E44*F44)</f>
        <v>704.44400000000007</v>
      </c>
      <c r="K44" s="102">
        <f t="shared" ref="K44:K45" si="31">(E44*G44)</f>
        <v>4712</v>
      </c>
      <c r="L44" s="96">
        <f t="shared" ref="L44:L45" si="32">SUM(J44,K44)</f>
        <v>5416.4440000000004</v>
      </c>
      <c r="M44" s="98">
        <f t="shared" ref="M44:N45" si="33">SUM(J44-H44)</f>
        <v>4.0000000000190994E-3</v>
      </c>
      <c r="N44" s="98">
        <f t="shared" si="33"/>
        <v>0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57"/>
      <c r="B45" s="260"/>
      <c r="C45" s="268"/>
      <c r="D45" s="118" t="s">
        <v>10</v>
      </c>
      <c r="E45" s="120">
        <v>128.22</v>
      </c>
      <c r="F45" s="95">
        <v>5.98</v>
      </c>
      <c r="G45" s="95">
        <v>40</v>
      </c>
      <c r="H45" s="97">
        <v>766.76</v>
      </c>
      <c r="I45" s="182">
        <v>5128.8</v>
      </c>
      <c r="J45" s="102">
        <f>SUM(E45*F45)</f>
        <v>766.75560000000007</v>
      </c>
      <c r="K45" s="102">
        <f t="shared" si="31"/>
        <v>5128.8</v>
      </c>
      <c r="L45" s="96">
        <f t="shared" si="32"/>
        <v>5895.5556000000006</v>
      </c>
      <c r="M45" s="98">
        <f t="shared" si="33"/>
        <v>-4.3999999999186912E-3</v>
      </c>
      <c r="N45" s="98">
        <f t="shared" si="33"/>
        <v>0</v>
      </c>
      <c r="O45" s="102"/>
      <c r="P45" s="102"/>
      <c r="Q45" s="103"/>
      <c r="R45" s="98"/>
      <c r="S45" s="103"/>
      <c r="T45" s="103"/>
      <c r="U45" s="104"/>
    </row>
    <row r="46" spans="1:21" ht="24" x14ac:dyDescent="0.2">
      <c r="A46" s="257"/>
      <c r="B46" s="260"/>
      <c r="C46" s="268"/>
      <c r="D46" s="105" t="s">
        <v>52</v>
      </c>
      <c r="E46" s="106">
        <f>SUM(E43,E44,E45)</f>
        <v>313.77999999999997</v>
      </c>
      <c r="F46" s="106"/>
      <c r="G46" s="106"/>
      <c r="H46" s="107">
        <f>SUM(H43:H45)</f>
        <v>1876.4</v>
      </c>
      <c r="I46" s="107">
        <f>SUM(I43:I45)</f>
        <v>12551.2</v>
      </c>
      <c r="J46" s="106">
        <f t="shared" ref="J46:T46" si="34">SUM(J43,J44,J45)</f>
        <v>1876.4044000000004</v>
      </c>
      <c r="K46" s="106">
        <f t="shared" si="34"/>
        <v>12551.2</v>
      </c>
      <c r="L46" s="106">
        <f t="shared" si="34"/>
        <v>14427.6044</v>
      </c>
      <c r="M46" s="106">
        <f t="shared" si="34"/>
        <v>4.4000000001460648E-3</v>
      </c>
      <c r="N46" s="106">
        <f t="shared" si="34"/>
        <v>0</v>
      </c>
      <c r="O46" s="106">
        <f t="shared" si="34"/>
        <v>0</v>
      </c>
      <c r="P46" s="106">
        <f t="shared" si="34"/>
        <v>0</v>
      </c>
      <c r="Q46" s="106">
        <f t="shared" si="34"/>
        <v>0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57"/>
      <c r="B47" s="260"/>
      <c r="C47" s="268"/>
      <c r="D47" s="118" t="s">
        <v>11</v>
      </c>
      <c r="E47" s="119">
        <v>83.16</v>
      </c>
      <c r="F47" s="95">
        <v>5.98</v>
      </c>
      <c r="G47" s="95">
        <v>40</v>
      </c>
      <c r="H47" s="97">
        <v>497.3</v>
      </c>
      <c r="I47" s="182">
        <v>3326.4</v>
      </c>
      <c r="J47" s="102">
        <f>SUM(E47*F47)</f>
        <v>497.29680000000002</v>
      </c>
      <c r="K47" s="102">
        <f>(E47*G47)</f>
        <v>3326.3999999999996</v>
      </c>
      <c r="L47" s="96">
        <f>SUM(J47,K47)</f>
        <v>3823.6967999999997</v>
      </c>
      <c r="M47" s="98">
        <f>SUM(J47-H47)</f>
        <v>-3.1999999999925421E-3</v>
      </c>
      <c r="N47" s="98">
        <f>SUM(K47-I47)</f>
        <v>-4.5474735088646412E-13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57"/>
      <c r="B48" s="260"/>
      <c r="C48" s="268"/>
      <c r="D48" s="118" t="s">
        <v>12</v>
      </c>
      <c r="E48" s="119">
        <v>91.74</v>
      </c>
      <c r="F48" s="95">
        <v>5.98</v>
      </c>
      <c r="G48" s="95">
        <v>40</v>
      </c>
      <c r="H48" s="97">
        <v>548.61</v>
      </c>
      <c r="I48" s="182">
        <v>3669.6</v>
      </c>
      <c r="J48" s="102">
        <f t="shared" ref="J48:J49" si="35">SUM(E48*F48)</f>
        <v>548.60519999999997</v>
      </c>
      <c r="K48" s="102">
        <f t="shared" ref="K48:K49" si="36">(E48*G48)</f>
        <v>3669.6</v>
      </c>
      <c r="L48" s="96">
        <f t="shared" ref="L48:L49" si="37">SUM(J48,K48)</f>
        <v>4218.2052000000003</v>
      </c>
      <c r="M48" s="98">
        <f t="shared" ref="M48:N49" si="38">SUM(J48-H48)</f>
        <v>-4.8000000000456566E-3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57"/>
      <c r="B49" s="260"/>
      <c r="C49" s="268"/>
      <c r="D49" s="118" t="s">
        <v>13</v>
      </c>
      <c r="E49" s="119">
        <v>110.12</v>
      </c>
      <c r="F49" s="95">
        <v>5.98</v>
      </c>
      <c r="G49" s="95">
        <v>40</v>
      </c>
      <c r="H49" s="97">
        <v>658.52</v>
      </c>
      <c r="I49" s="182">
        <v>4404.8</v>
      </c>
      <c r="J49" s="102">
        <f t="shared" si="35"/>
        <v>658.51760000000013</v>
      </c>
      <c r="K49" s="102">
        <f t="shared" si="36"/>
        <v>4404.8</v>
      </c>
      <c r="L49" s="96">
        <f t="shared" si="37"/>
        <v>5063.3176000000003</v>
      </c>
      <c r="M49" s="98">
        <f t="shared" si="38"/>
        <v>-2.3999999998522981E-3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57"/>
      <c r="B50" s="260"/>
      <c r="C50" s="268"/>
      <c r="D50" s="105" t="s">
        <v>53</v>
      </c>
      <c r="E50" s="106">
        <f>SUM(E47,E48,E49)</f>
        <v>285.02</v>
      </c>
      <c r="F50" s="106"/>
      <c r="G50" s="106"/>
      <c r="H50" s="107">
        <f>SUM(H47:H49)</f>
        <v>1704.43</v>
      </c>
      <c r="I50" s="107">
        <f>SUM(I47:I49)</f>
        <v>11400.8</v>
      </c>
      <c r="J50" s="106">
        <f t="shared" ref="J50:T50" si="39">SUM(J47,J48,J49)</f>
        <v>1704.4196000000002</v>
      </c>
      <c r="K50" s="106">
        <f t="shared" si="39"/>
        <v>11400.8</v>
      </c>
      <c r="L50" s="106">
        <f t="shared" si="39"/>
        <v>13105.2196</v>
      </c>
      <c r="M50" s="106">
        <f t="shared" si="39"/>
        <v>-1.0399999999890497E-2</v>
      </c>
      <c r="N50" s="106">
        <f t="shared" si="39"/>
        <v>-4.5474735088646412E-13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57"/>
      <c r="B51" s="260"/>
      <c r="C51" s="268"/>
      <c r="D51" s="118" t="s">
        <v>14</v>
      </c>
      <c r="E51" s="119">
        <v>75.099999999999994</v>
      </c>
      <c r="F51" s="95">
        <v>5.98</v>
      </c>
      <c r="G51" s="95">
        <v>40</v>
      </c>
      <c r="H51" s="97">
        <v>449.1</v>
      </c>
      <c r="I51" s="182">
        <v>3004</v>
      </c>
      <c r="J51" s="102">
        <f>SUM(E51*F51)</f>
        <v>449.09800000000001</v>
      </c>
      <c r="K51" s="102">
        <f>(E51*G51)</f>
        <v>3004</v>
      </c>
      <c r="L51" s="96">
        <f>SUM(J51,K51)</f>
        <v>3453.098</v>
      </c>
      <c r="M51" s="98">
        <f>SUM(J51-H51)</f>
        <v>-2.0000000000095497E-3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57"/>
      <c r="B52" s="260"/>
      <c r="C52" s="268"/>
      <c r="D52" s="118" t="s">
        <v>15</v>
      </c>
      <c r="E52" s="119">
        <v>108.36</v>
      </c>
      <c r="F52" s="95">
        <v>5.98</v>
      </c>
      <c r="G52" s="95">
        <v>40</v>
      </c>
      <c r="H52" s="97">
        <v>647.99</v>
      </c>
      <c r="I52" s="182">
        <v>4334.3999999999996</v>
      </c>
      <c r="J52" s="102">
        <f t="shared" ref="J52:J53" si="40">SUM(E52*F52)</f>
        <v>647.99279999999999</v>
      </c>
      <c r="K52" s="102">
        <f t="shared" ref="K52:K53" si="41">(E52*G52)</f>
        <v>4334.3999999999996</v>
      </c>
      <c r="L52" s="96">
        <f t="shared" ref="L52:L53" si="42">SUM(J52,K52)</f>
        <v>4982.3927999999996</v>
      </c>
      <c r="M52" s="98">
        <f t="shared" ref="M52:N53" si="43">SUM(J52-H52)</f>
        <v>2.7999999999792635E-3</v>
      </c>
      <c r="N52" s="98">
        <f t="shared" si="43"/>
        <v>0</v>
      </c>
      <c r="O52" s="102"/>
      <c r="P52" s="102"/>
      <c r="Q52" s="103"/>
      <c r="R52" s="98"/>
      <c r="S52" s="103"/>
      <c r="T52" s="103"/>
      <c r="U52" s="104"/>
    </row>
    <row r="53" spans="1:21" x14ac:dyDescent="0.2">
      <c r="A53" s="257"/>
      <c r="B53" s="260"/>
      <c r="C53" s="268"/>
      <c r="D53" s="118" t="s">
        <v>16</v>
      </c>
      <c r="E53" s="120">
        <v>90.8</v>
      </c>
      <c r="F53" s="95">
        <v>5.98</v>
      </c>
      <c r="G53" s="95">
        <v>40</v>
      </c>
      <c r="H53" s="97">
        <v>542.98</v>
      </c>
      <c r="I53" s="182">
        <v>3632</v>
      </c>
      <c r="J53" s="102">
        <f t="shared" si="40"/>
        <v>542.98400000000004</v>
      </c>
      <c r="K53" s="102">
        <f t="shared" si="41"/>
        <v>3632</v>
      </c>
      <c r="L53" s="96">
        <f t="shared" si="42"/>
        <v>4174.9840000000004</v>
      </c>
      <c r="M53" s="98">
        <f t="shared" si="43"/>
        <v>4.0000000000190994E-3</v>
      </c>
      <c r="N53" s="98">
        <f t="shared" si="43"/>
        <v>0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57"/>
      <c r="B54" s="260"/>
      <c r="C54" s="268"/>
      <c r="D54" s="105" t="s">
        <v>54</v>
      </c>
      <c r="E54" s="106">
        <f>SUM(E51,E52,E53)</f>
        <v>274.26</v>
      </c>
      <c r="F54" s="106"/>
      <c r="G54" s="106"/>
      <c r="H54" s="107">
        <f>SUM(H51:H53)</f>
        <v>1640.0700000000002</v>
      </c>
      <c r="I54" s="107">
        <f>SUM(I51:I53)</f>
        <v>10970.4</v>
      </c>
      <c r="J54" s="106">
        <f t="shared" ref="J54:T54" si="44">SUM(J51,J52,J53)</f>
        <v>1640.0747999999999</v>
      </c>
      <c r="K54" s="106">
        <f t="shared" si="44"/>
        <v>10970.4</v>
      </c>
      <c r="L54" s="106">
        <f t="shared" si="44"/>
        <v>12610.4748</v>
      </c>
      <c r="M54" s="106">
        <f t="shared" si="44"/>
        <v>4.7999999999888132E-3</v>
      </c>
      <c r="N54" s="106">
        <f t="shared" si="44"/>
        <v>0</v>
      </c>
      <c r="O54" s="106">
        <f t="shared" si="44"/>
        <v>0</v>
      </c>
      <c r="P54" s="106">
        <f t="shared" si="44"/>
        <v>0</v>
      </c>
      <c r="Q54" s="106">
        <f t="shared" si="44"/>
        <v>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57"/>
      <c r="B55" s="260"/>
      <c r="C55" s="268"/>
      <c r="D55" s="118" t="s">
        <v>17</v>
      </c>
      <c r="E55" s="119">
        <v>129.54</v>
      </c>
      <c r="F55" s="95">
        <v>5.98</v>
      </c>
      <c r="G55" s="95">
        <v>40</v>
      </c>
      <c r="H55" s="97">
        <v>774.65</v>
      </c>
      <c r="I55" s="182">
        <v>5181.6000000000004</v>
      </c>
      <c r="J55" s="102">
        <f>SUM(E55*F55)</f>
        <v>774.64920000000006</v>
      </c>
      <c r="K55" s="102">
        <f>(E55*G55)</f>
        <v>5181.5999999999995</v>
      </c>
      <c r="L55" s="96">
        <f>SUM(J55,K55)</f>
        <v>5956.2491999999993</v>
      </c>
      <c r="M55" s="98">
        <f>SUM(J55-H55)</f>
        <v>-7.9999999991287041E-4</v>
      </c>
      <c r="N55" s="98">
        <f>SUM(K55-I55)</f>
        <v>-9.0949470177292824E-13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57"/>
      <c r="B56" s="260"/>
      <c r="C56" s="268"/>
      <c r="D56" s="118" t="s">
        <v>18</v>
      </c>
      <c r="E56" s="119">
        <v>98.66</v>
      </c>
      <c r="F56" s="95">
        <v>5.98</v>
      </c>
      <c r="G56" s="95">
        <v>40</v>
      </c>
      <c r="H56" s="97">
        <v>589.99</v>
      </c>
      <c r="I56" s="182">
        <v>3946.4</v>
      </c>
      <c r="J56" s="102">
        <f t="shared" ref="J56:J57" si="45">SUM(E56*F56)</f>
        <v>589.98680000000002</v>
      </c>
      <c r="K56" s="102">
        <f t="shared" ref="K56:K57" si="46">(E56*G56)</f>
        <v>3946.3999999999996</v>
      </c>
      <c r="L56" s="96">
        <f t="shared" ref="L56:L57" si="47">SUM(J56,K56)</f>
        <v>4536.3867999999993</v>
      </c>
      <c r="M56" s="98">
        <f t="shared" ref="M56:N57" si="48">SUM(J56-H56)</f>
        <v>-3.1999999999925421E-3</v>
      </c>
      <c r="N56" s="98">
        <f t="shared" si="48"/>
        <v>-4.5474735088646412E-13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58"/>
      <c r="B57" s="266"/>
      <c r="C57" s="269"/>
      <c r="D57" s="118" t="s">
        <v>19</v>
      </c>
      <c r="E57" s="120">
        <v>96.44</v>
      </c>
      <c r="F57" s="95">
        <v>5.98</v>
      </c>
      <c r="G57" s="95">
        <v>40</v>
      </c>
      <c r="H57" s="97">
        <v>576.71</v>
      </c>
      <c r="I57" s="182">
        <v>3857.6</v>
      </c>
      <c r="J57" s="102">
        <f t="shared" si="45"/>
        <v>576.71120000000008</v>
      </c>
      <c r="K57" s="102">
        <f t="shared" si="46"/>
        <v>3857.6</v>
      </c>
      <c r="L57" s="96">
        <f t="shared" si="47"/>
        <v>4434.3112000000001</v>
      </c>
      <c r="M57" s="98">
        <f t="shared" si="48"/>
        <v>1.2000000000398359E-3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324.64</v>
      </c>
      <c r="F58" s="106"/>
      <c r="G58" s="106"/>
      <c r="H58" s="107">
        <f>SUM(H55:H57)</f>
        <v>1941.35</v>
      </c>
      <c r="I58" s="107">
        <f>SUM(I55:I57)</f>
        <v>12985.6</v>
      </c>
      <c r="J58" s="106">
        <f t="shared" ref="J58:T58" si="49">SUM(J55,J56,J57)</f>
        <v>1941.3472000000002</v>
      </c>
      <c r="K58" s="106">
        <f t="shared" si="49"/>
        <v>12985.6</v>
      </c>
      <c r="L58" s="106">
        <f t="shared" si="49"/>
        <v>14926.947199999999</v>
      </c>
      <c r="M58" s="106">
        <f t="shared" si="49"/>
        <v>-2.7999999998655767E-3</v>
      </c>
      <c r="N58" s="106">
        <f t="shared" si="49"/>
        <v>-1.3642420526593924E-12</v>
      </c>
      <c r="O58" s="106">
        <f t="shared" si="49"/>
        <v>0</v>
      </c>
      <c r="P58" s="106">
        <f t="shared" si="49"/>
        <v>0</v>
      </c>
      <c r="Q58" s="106">
        <f t="shared" si="49"/>
        <v>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1197.6999999999998</v>
      </c>
      <c r="F59" s="137"/>
      <c r="G59" s="137"/>
      <c r="H59" s="137">
        <f t="shared" ref="H59:I59" si="50">SUM(H46+H50+H54+H58)</f>
        <v>7162.25</v>
      </c>
      <c r="I59" s="137">
        <f t="shared" si="50"/>
        <v>47908</v>
      </c>
      <c r="J59" s="137">
        <f t="shared" ref="J59:T59" si="51">SUM(J46+J50+J54+J58)</f>
        <v>7162.246000000001</v>
      </c>
      <c r="K59" s="137">
        <f t="shared" si="51"/>
        <v>47908</v>
      </c>
      <c r="L59" s="137">
        <f t="shared" si="51"/>
        <v>55070.245999999999</v>
      </c>
      <c r="M59" s="137">
        <f t="shared" si="51"/>
        <v>-3.9999999996211955E-3</v>
      </c>
      <c r="N59" s="137">
        <f t="shared" si="51"/>
        <v>-1.8189894035458565E-12</v>
      </c>
      <c r="O59" s="137">
        <f t="shared" si="51"/>
        <v>0</v>
      </c>
      <c r="P59" s="137">
        <f t="shared" si="51"/>
        <v>0</v>
      </c>
      <c r="Q59" s="137">
        <f t="shared" si="51"/>
        <v>0</v>
      </c>
      <c r="R59" s="137"/>
      <c r="S59" s="137">
        <f t="shared" si="51"/>
        <v>0</v>
      </c>
      <c r="T59" s="137">
        <f t="shared" si="51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E59+'2016'!E60</f>
        <v>10473.239999999998</v>
      </c>
      <c r="F60" s="114"/>
      <c r="G60" s="114"/>
      <c r="H60" s="114">
        <f>H59+'2016'!H60</f>
        <v>51406.559999999998</v>
      </c>
      <c r="I60" s="114">
        <f>I59+'2016'!I60</f>
        <v>217602.97999999998</v>
      </c>
      <c r="J60" s="114">
        <f>J59+'2016'!J60</f>
        <v>51406.571799999991</v>
      </c>
      <c r="K60" s="114">
        <f>K59+'2016'!K60</f>
        <v>217602.97999999998</v>
      </c>
      <c r="L60" s="114">
        <f>L59+'2016'!L60</f>
        <v>269009.55180000002</v>
      </c>
      <c r="M60" s="114">
        <f>M59+'2016'!M60</f>
        <v>1.1799999997208488E-2</v>
      </c>
      <c r="N60" s="114">
        <f>N59+'2016'!N60</f>
        <v>9.0949470177292824E-13</v>
      </c>
      <c r="O60" s="114">
        <f>O59+'2016'!O60</f>
        <v>0</v>
      </c>
      <c r="P60" s="114">
        <f>P59+'2016'!P60</f>
        <v>0</v>
      </c>
      <c r="Q60" s="114">
        <f>Q59+'2016'!Q60</f>
        <v>0</v>
      </c>
      <c r="R60" s="114">
        <f>SUM(I60)</f>
        <v>217602.97999999998</v>
      </c>
      <c r="S60" s="114">
        <f>S59+'2016'!S60</f>
        <v>0</v>
      </c>
      <c r="T60" s="114">
        <f>T59+'2016'!T60</f>
        <v>0</v>
      </c>
      <c r="U60" s="116"/>
    </row>
    <row r="61" spans="1:2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280.72000000000003</v>
      </c>
      <c r="F61" s="95">
        <v>5.98</v>
      </c>
      <c r="G61" s="95">
        <v>20</v>
      </c>
      <c r="H61" s="97">
        <v>1678.7056000000002</v>
      </c>
      <c r="I61" s="97">
        <v>5614.4000000000005</v>
      </c>
      <c r="J61" s="102">
        <f>(E61*F61)</f>
        <v>1678.7056000000002</v>
      </c>
      <c r="K61" s="102">
        <f>(E61*G61)</f>
        <v>5614.4000000000005</v>
      </c>
      <c r="L61" s="96">
        <f>SUM(J61,K61)</f>
        <v>7293.1056000000008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71"/>
      <c r="B62" s="260"/>
      <c r="C62" s="264"/>
      <c r="D62" s="118" t="s">
        <v>9</v>
      </c>
      <c r="E62" s="120">
        <v>624.9</v>
      </c>
      <c r="F62" s="95">
        <v>5.98</v>
      </c>
      <c r="G62" s="95">
        <v>20</v>
      </c>
      <c r="H62" s="97">
        <v>3736.902</v>
      </c>
      <c r="I62" s="97">
        <v>12498</v>
      </c>
      <c r="J62" s="102">
        <f>(E62*F62)</f>
        <v>3736.902</v>
      </c>
      <c r="K62" s="102">
        <f t="shared" ref="K62:K63" si="52">(E62*G62)</f>
        <v>12498</v>
      </c>
      <c r="L62" s="96">
        <f t="shared" ref="L62:L63" si="53">SUM(J62,K62)</f>
        <v>16234.902</v>
      </c>
      <c r="M62" s="98">
        <f t="shared" ref="M62:N63" si="54">SUM(J62-H62)</f>
        <v>0</v>
      </c>
      <c r="N62" s="98">
        <f t="shared" si="54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71"/>
      <c r="B63" s="260"/>
      <c r="C63" s="264"/>
      <c r="D63" s="118" t="s">
        <v>10</v>
      </c>
      <c r="E63" s="120">
        <v>591.38</v>
      </c>
      <c r="F63" s="95">
        <v>5.98</v>
      </c>
      <c r="G63" s="95">
        <v>20</v>
      </c>
      <c r="H63" s="97">
        <v>3536.4524000000001</v>
      </c>
      <c r="I63" s="97">
        <v>11827.6</v>
      </c>
      <c r="J63" s="102">
        <f>(E63*F63)</f>
        <v>3536.4524000000001</v>
      </c>
      <c r="K63" s="102">
        <f t="shared" si="52"/>
        <v>11827.6</v>
      </c>
      <c r="L63" s="96">
        <f t="shared" si="53"/>
        <v>15364.0524</v>
      </c>
      <c r="M63" s="98">
        <f t="shared" si="54"/>
        <v>0</v>
      </c>
      <c r="N63" s="98">
        <f t="shared" si="54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71"/>
      <c r="B64" s="260"/>
      <c r="C64" s="264"/>
      <c r="D64" s="105" t="s">
        <v>52</v>
      </c>
      <c r="E64" s="106">
        <f>SUM(E61,E62,E63)</f>
        <v>1497</v>
      </c>
      <c r="F64" s="106"/>
      <c r="G64" s="106"/>
      <c r="H64" s="107">
        <f>SUM(H61+H62+H63)</f>
        <v>8952.0600000000013</v>
      </c>
      <c r="I64" s="107">
        <f>SUM(I61+I62+I63)</f>
        <v>29940</v>
      </c>
      <c r="J64" s="106">
        <f t="shared" ref="J64:T64" si="55">SUM(J61,J62,J63)</f>
        <v>8952.0600000000013</v>
      </c>
      <c r="K64" s="106">
        <f t="shared" si="55"/>
        <v>29940</v>
      </c>
      <c r="L64" s="106">
        <f t="shared" si="55"/>
        <v>38892.06</v>
      </c>
      <c r="M64" s="106">
        <f t="shared" si="55"/>
        <v>0</v>
      </c>
      <c r="N64" s="106">
        <f t="shared" si="55"/>
        <v>0</v>
      </c>
      <c r="O64" s="106">
        <f t="shared" si="55"/>
        <v>0</v>
      </c>
      <c r="P64" s="106">
        <f t="shared" si="55"/>
        <v>0</v>
      </c>
      <c r="Q64" s="106">
        <f t="shared" si="55"/>
        <v>0</v>
      </c>
      <c r="R64" s="106"/>
      <c r="S64" s="106">
        <f t="shared" si="55"/>
        <v>0</v>
      </c>
      <c r="T64" s="106">
        <f t="shared" si="55"/>
        <v>0</v>
      </c>
      <c r="U64" s="108"/>
    </row>
    <row r="65" spans="1:21" x14ac:dyDescent="0.2">
      <c r="A65" s="271"/>
      <c r="B65" s="260"/>
      <c r="C65" s="264"/>
      <c r="D65" s="118" t="s">
        <v>11</v>
      </c>
      <c r="E65" s="119">
        <v>463.94</v>
      </c>
      <c r="F65" s="95">
        <v>5.98</v>
      </c>
      <c r="G65" s="95">
        <v>20</v>
      </c>
      <c r="H65" s="97">
        <v>2774.3612000000003</v>
      </c>
      <c r="I65" s="97">
        <v>9278.7999999999993</v>
      </c>
      <c r="J65" s="102">
        <f>(E65*F65)</f>
        <v>2774.3612000000003</v>
      </c>
      <c r="K65" s="102">
        <f>(E65*G65)</f>
        <v>9278.7999999999993</v>
      </c>
      <c r="L65" s="96">
        <f>SUM(J65,K65)</f>
        <v>12053.161199999999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71"/>
      <c r="B66" s="260"/>
      <c r="C66" s="264"/>
      <c r="D66" s="118" t="s">
        <v>12</v>
      </c>
      <c r="E66" s="119">
        <v>667.44</v>
      </c>
      <c r="F66" s="95">
        <v>5.98</v>
      </c>
      <c r="G66" s="95">
        <v>20</v>
      </c>
      <c r="H66" s="97">
        <v>3991.2912000000006</v>
      </c>
      <c r="I66" s="97">
        <v>13348.800000000001</v>
      </c>
      <c r="J66" s="102">
        <f>(E66*F66)</f>
        <v>3991.2912000000006</v>
      </c>
      <c r="K66" s="102">
        <f t="shared" ref="K66:K67" si="56">(E66*G66)</f>
        <v>13348.800000000001</v>
      </c>
      <c r="L66" s="96">
        <f t="shared" ref="L66:L67" si="57">SUM(J66,K66)</f>
        <v>17340.091200000003</v>
      </c>
      <c r="M66" s="98">
        <f t="shared" ref="M66:N67" si="58">SUM(J66-H66)</f>
        <v>0</v>
      </c>
      <c r="N66" s="98">
        <f t="shared" si="58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71"/>
      <c r="B67" s="260"/>
      <c r="C67" s="264"/>
      <c r="D67" s="118" t="s">
        <v>13</v>
      </c>
      <c r="E67" s="119">
        <v>586.4</v>
      </c>
      <c r="F67" s="95">
        <v>5.98</v>
      </c>
      <c r="G67" s="95">
        <v>20</v>
      </c>
      <c r="H67" s="97">
        <v>3506.672</v>
      </c>
      <c r="I67" s="97">
        <v>11728</v>
      </c>
      <c r="J67" s="102">
        <f>(E67*F67)</f>
        <v>3506.672</v>
      </c>
      <c r="K67" s="102">
        <f t="shared" si="56"/>
        <v>11728</v>
      </c>
      <c r="L67" s="96">
        <f t="shared" si="57"/>
        <v>15234.672</v>
      </c>
      <c r="M67" s="98">
        <f t="shared" si="58"/>
        <v>0</v>
      </c>
      <c r="N67" s="98">
        <f t="shared" si="58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53</v>
      </c>
      <c r="E68" s="106">
        <f>SUM(E65,E66,E67)</f>
        <v>1717.7800000000002</v>
      </c>
      <c r="F68" s="106"/>
      <c r="G68" s="106"/>
      <c r="H68" s="107">
        <f>SUM(H65+H66+H67)</f>
        <v>10272.324400000001</v>
      </c>
      <c r="I68" s="107">
        <f>SUM(I65+I66+I67)</f>
        <v>34355.599999999999</v>
      </c>
      <c r="J68" s="106">
        <f t="shared" ref="J68:T68" si="59">SUM(J65,J66,J67)</f>
        <v>10272.324400000001</v>
      </c>
      <c r="K68" s="106">
        <f t="shared" si="59"/>
        <v>34355.599999999999</v>
      </c>
      <c r="L68" s="106">
        <f t="shared" si="59"/>
        <v>44627.924400000004</v>
      </c>
      <c r="M68" s="106">
        <f t="shared" si="59"/>
        <v>0</v>
      </c>
      <c r="N68" s="106">
        <f t="shared" si="59"/>
        <v>0</v>
      </c>
      <c r="O68" s="106">
        <f t="shared" si="59"/>
        <v>0</v>
      </c>
      <c r="P68" s="106">
        <f t="shared" si="59"/>
        <v>0</v>
      </c>
      <c r="Q68" s="106">
        <f t="shared" si="59"/>
        <v>0</v>
      </c>
      <c r="R68" s="106"/>
      <c r="S68" s="106">
        <f t="shared" si="59"/>
        <v>0</v>
      </c>
      <c r="T68" s="106">
        <f t="shared" si="59"/>
        <v>0</v>
      </c>
      <c r="U68" s="108"/>
    </row>
    <row r="69" spans="1:21" x14ac:dyDescent="0.2">
      <c r="A69" s="271"/>
      <c r="B69" s="260"/>
      <c r="C69" s="264"/>
      <c r="D69" s="118" t="s">
        <v>14</v>
      </c>
      <c r="E69" s="119">
        <v>491.06</v>
      </c>
      <c r="F69" s="95">
        <v>5.98</v>
      </c>
      <c r="G69" s="95">
        <v>20</v>
      </c>
      <c r="H69" s="97">
        <v>2936.5388000000003</v>
      </c>
      <c r="I69" s="97">
        <v>9821.2000000000007</v>
      </c>
      <c r="J69" s="102">
        <f>(E69*F69)</f>
        <v>2936.5388000000003</v>
      </c>
      <c r="K69" s="102">
        <f>(E69*G69)</f>
        <v>9821.2000000000007</v>
      </c>
      <c r="L69" s="96">
        <f>SUM(J69,K69)</f>
        <v>12757.738800000001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71"/>
      <c r="B70" s="260"/>
      <c r="C70" s="264"/>
      <c r="D70" s="118" t="s">
        <v>15</v>
      </c>
      <c r="E70" s="119">
        <v>538.12</v>
      </c>
      <c r="F70" s="95">
        <v>5.98</v>
      </c>
      <c r="G70" s="95">
        <v>20</v>
      </c>
      <c r="H70" s="97">
        <v>3217.9576000000002</v>
      </c>
      <c r="I70" s="97">
        <v>10762.4</v>
      </c>
      <c r="J70" s="102">
        <f>(E70*F70)</f>
        <v>3217.9576000000002</v>
      </c>
      <c r="K70" s="102">
        <f t="shared" ref="K70:K71" si="60">(E70*G70)</f>
        <v>10762.4</v>
      </c>
      <c r="L70" s="96">
        <f t="shared" ref="L70:L71" si="61">SUM(J70,K70)</f>
        <v>13980.357599999999</v>
      </c>
      <c r="M70" s="98">
        <f t="shared" ref="M70:N71" si="62">SUM(J70-H70)</f>
        <v>0</v>
      </c>
      <c r="N70" s="98">
        <f t="shared" si="62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71"/>
      <c r="B71" s="260"/>
      <c r="C71" s="264"/>
      <c r="D71" s="118" t="s">
        <v>16</v>
      </c>
      <c r="E71" s="120">
        <v>472.44</v>
      </c>
      <c r="F71" s="95">
        <v>5.98</v>
      </c>
      <c r="G71" s="95">
        <v>20</v>
      </c>
      <c r="H71" s="97">
        <v>2825.1912000000002</v>
      </c>
      <c r="I71" s="97">
        <v>9448.7999999999993</v>
      </c>
      <c r="J71" s="102">
        <f>(E71*F71)</f>
        <v>2825.1912000000002</v>
      </c>
      <c r="K71" s="102">
        <f t="shared" si="60"/>
        <v>9448.7999999999993</v>
      </c>
      <c r="L71" s="96">
        <f t="shared" si="61"/>
        <v>12273.9912</v>
      </c>
      <c r="M71" s="98">
        <f t="shared" si="62"/>
        <v>0</v>
      </c>
      <c r="N71" s="98">
        <f t="shared" si="62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54</v>
      </c>
      <c r="E72" s="106">
        <f>SUM(E69,E70,E71)</f>
        <v>1501.6200000000001</v>
      </c>
      <c r="F72" s="106"/>
      <c r="G72" s="106"/>
      <c r="H72" s="107">
        <f>SUM(H69+H70+H71)</f>
        <v>8979.6876000000011</v>
      </c>
      <c r="I72" s="107">
        <f>SUM(I69+I70+I71)</f>
        <v>30032.399999999998</v>
      </c>
      <c r="J72" s="106">
        <f t="shared" ref="J72:T72" si="63">SUM(J69,J70,J71)</f>
        <v>8979.6876000000011</v>
      </c>
      <c r="K72" s="106">
        <f t="shared" si="63"/>
        <v>30032.399999999998</v>
      </c>
      <c r="L72" s="106">
        <f t="shared" si="63"/>
        <v>39012.087599999999</v>
      </c>
      <c r="M72" s="106">
        <f t="shared" si="63"/>
        <v>0</v>
      </c>
      <c r="N72" s="106">
        <f t="shared" si="63"/>
        <v>0</v>
      </c>
      <c r="O72" s="106">
        <f t="shared" si="63"/>
        <v>0</v>
      </c>
      <c r="P72" s="106">
        <f t="shared" si="63"/>
        <v>0</v>
      </c>
      <c r="Q72" s="106">
        <f t="shared" si="63"/>
        <v>0</v>
      </c>
      <c r="R72" s="106"/>
      <c r="S72" s="106">
        <f t="shared" si="63"/>
        <v>0</v>
      </c>
      <c r="T72" s="106">
        <f t="shared" si="63"/>
        <v>0</v>
      </c>
      <c r="U72" s="108"/>
    </row>
    <row r="73" spans="1:21" x14ac:dyDescent="0.2">
      <c r="A73" s="271"/>
      <c r="B73" s="260"/>
      <c r="C73" s="264"/>
      <c r="D73" s="118" t="s">
        <v>17</v>
      </c>
      <c r="E73" s="119">
        <v>554.67999999999995</v>
      </c>
      <c r="F73" s="95">
        <v>5.98</v>
      </c>
      <c r="G73" s="95">
        <v>20</v>
      </c>
      <c r="H73" s="97">
        <v>3316.9863999999998</v>
      </c>
      <c r="I73" s="97">
        <v>11093.599999999999</v>
      </c>
      <c r="J73" s="102">
        <f>(E73*F73)</f>
        <v>3316.9863999999998</v>
      </c>
      <c r="K73" s="102">
        <f>(E73*G73)</f>
        <v>11093.599999999999</v>
      </c>
      <c r="L73" s="96">
        <f>SUM(J73,K73)</f>
        <v>14410.586399999998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71"/>
      <c r="B74" s="260"/>
      <c r="C74" s="264"/>
      <c r="D74" s="118" t="s">
        <v>18</v>
      </c>
      <c r="E74" s="119">
        <v>508.04</v>
      </c>
      <c r="F74" s="95">
        <v>5.98</v>
      </c>
      <c r="G74" s="95">
        <v>20</v>
      </c>
      <c r="H74" s="97">
        <v>3038.0792000000001</v>
      </c>
      <c r="I74" s="97">
        <v>10160.800000000001</v>
      </c>
      <c r="J74" s="102">
        <f>(E74*F74)</f>
        <v>3038.0792000000001</v>
      </c>
      <c r="K74" s="102">
        <f t="shared" ref="K74:K75" si="64">(E74*G74)</f>
        <v>10160.800000000001</v>
      </c>
      <c r="L74" s="96">
        <f t="shared" ref="L74:L75" si="65">SUM(J74,K74)</f>
        <v>13198.879200000001</v>
      </c>
      <c r="M74" s="98">
        <f t="shared" ref="M74:N75" si="66">SUM(J74-H74)</f>
        <v>0</v>
      </c>
      <c r="N74" s="98">
        <f t="shared" si="66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72"/>
      <c r="B75" s="266"/>
      <c r="C75" s="265"/>
      <c r="D75" s="118" t="s">
        <v>19</v>
      </c>
      <c r="E75" s="120">
        <v>409.76</v>
      </c>
      <c r="F75" s="95">
        <v>5.98</v>
      </c>
      <c r="G75" s="95">
        <v>20</v>
      </c>
      <c r="H75" s="97">
        <v>2450.3648000000003</v>
      </c>
      <c r="I75" s="97">
        <v>8195.2000000000007</v>
      </c>
      <c r="J75" s="102">
        <f>(E75*F75)</f>
        <v>2450.3648000000003</v>
      </c>
      <c r="K75" s="102">
        <f t="shared" si="64"/>
        <v>8195.2000000000007</v>
      </c>
      <c r="L75" s="96">
        <f t="shared" si="65"/>
        <v>10645.5648</v>
      </c>
      <c r="M75" s="98">
        <f t="shared" si="66"/>
        <v>0</v>
      </c>
      <c r="N75" s="98">
        <f t="shared" si="66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1472.48</v>
      </c>
      <c r="F76" s="106"/>
      <c r="G76" s="106"/>
      <c r="H76" s="106">
        <f>SUM(H73+H74+H75)</f>
        <v>8805.4304000000011</v>
      </c>
      <c r="I76" s="106">
        <f t="shared" ref="I76" si="67">SUM(I73,I74,I75)</f>
        <v>29449.600000000002</v>
      </c>
      <c r="J76" s="106">
        <f t="shared" ref="J76:T76" si="68">SUM(J73,J74,J75)</f>
        <v>8805.4304000000011</v>
      </c>
      <c r="K76" s="106">
        <f t="shared" si="68"/>
        <v>29449.600000000002</v>
      </c>
      <c r="L76" s="106">
        <f t="shared" si="68"/>
        <v>38255.030400000003</v>
      </c>
      <c r="M76" s="106">
        <f t="shared" si="68"/>
        <v>0</v>
      </c>
      <c r="N76" s="106">
        <f t="shared" si="68"/>
        <v>0</v>
      </c>
      <c r="O76" s="106">
        <f t="shared" si="68"/>
        <v>0</v>
      </c>
      <c r="P76" s="106">
        <f t="shared" si="68"/>
        <v>0</v>
      </c>
      <c r="Q76" s="106">
        <f t="shared" si="68"/>
        <v>0</v>
      </c>
      <c r="R76" s="106"/>
      <c r="S76" s="106">
        <f t="shared" si="68"/>
        <v>0</v>
      </c>
      <c r="T76" s="106">
        <f t="shared" si="68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6188.880000000001</v>
      </c>
      <c r="F77" s="137"/>
      <c r="G77" s="137"/>
      <c r="H77" s="137">
        <f t="shared" ref="H77:I77" si="69">SUM(H64+H68+H72+H76)</f>
        <v>37009.502400000005</v>
      </c>
      <c r="I77" s="137">
        <f t="shared" si="69"/>
        <v>123777.60000000001</v>
      </c>
      <c r="J77" s="137">
        <f t="shared" ref="J77:T77" si="70">SUM(J64+J68+J72+J76)</f>
        <v>37009.502400000005</v>
      </c>
      <c r="K77" s="137">
        <f t="shared" si="70"/>
        <v>123777.60000000001</v>
      </c>
      <c r="L77" s="137">
        <f t="shared" si="70"/>
        <v>160787.1024</v>
      </c>
      <c r="M77" s="137">
        <f t="shared" si="70"/>
        <v>0</v>
      </c>
      <c r="N77" s="137">
        <f t="shared" si="70"/>
        <v>0</v>
      </c>
      <c r="O77" s="137">
        <f t="shared" si="70"/>
        <v>0</v>
      </c>
      <c r="P77" s="137">
        <f t="shared" si="70"/>
        <v>0</v>
      </c>
      <c r="Q77" s="137">
        <f t="shared" si="70"/>
        <v>0</v>
      </c>
      <c r="R77" s="137"/>
      <c r="S77" s="137">
        <f t="shared" si="70"/>
        <v>0</v>
      </c>
      <c r="T77" s="137">
        <f t="shared" si="70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E77+'2016'!E78</f>
        <v>43004.160000000003</v>
      </c>
      <c r="F78" s="114"/>
      <c r="G78" s="114"/>
      <c r="H78" s="114">
        <f>H77+'2016'!H78</f>
        <v>212618.40299999999</v>
      </c>
      <c r="I78" s="114">
        <f>I77+'2016'!I78</f>
        <v>827127.8</v>
      </c>
      <c r="J78" s="114">
        <f>J77+'2016'!J78</f>
        <v>212618.38800000001</v>
      </c>
      <c r="K78" s="114">
        <f>K77+'2016'!K78</f>
        <v>827127.79999999993</v>
      </c>
      <c r="L78" s="114">
        <f>L77+'2016'!L78</f>
        <v>1039746.188</v>
      </c>
      <c r="M78" s="114">
        <f>M77+'2016'!M78</f>
        <v>-1.5000000006693881E-2</v>
      </c>
      <c r="N78" s="114">
        <f>N77+'2016'!N78</f>
        <v>-9.0949470177292824E-13</v>
      </c>
      <c r="O78" s="114">
        <f>O77+'2016'!O78</f>
        <v>0</v>
      </c>
      <c r="P78" s="114">
        <f>P77+'2016'!P78</f>
        <v>0</v>
      </c>
      <c r="Q78" s="114">
        <f>Q77+'2016'!Q78</f>
        <v>138000</v>
      </c>
      <c r="R78" s="114">
        <f>SUM(I78-Q78)</f>
        <v>689127.8</v>
      </c>
      <c r="S78" s="114">
        <f>S77+'2016'!S78</f>
        <v>0</v>
      </c>
      <c r="T78" s="114">
        <f>T77+'2016'!T78</f>
        <v>0</v>
      </c>
      <c r="U78" s="116"/>
    </row>
    <row r="79" spans="1:2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182.12</v>
      </c>
      <c r="F79" s="95">
        <v>5.98</v>
      </c>
      <c r="G79" s="95">
        <v>40</v>
      </c>
      <c r="H79" s="97">
        <v>1089.08</v>
      </c>
      <c r="I79" s="182">
        <v>7284.8</v>
      </c>
      <c r="J79" s="102">
        <f>(E79*F79)</f>
        <v>1089.0776000000001</v>
      </c>
      <c r="K79" s="102">
        <f>(E79*G79)</f>
        <v>7284.8</v>
      </c>
      <c r="L79" s="96">
        <f>SUM(J79,K79)</f>
        <v>8373.8775999999998</v>
      </c>
      <c r="M79" s="98">
        <f>SUM(J79-H79)</f>
        <v>-2.3999999998522981E-3</v>
      </c>
      <c r="N79" s="98">
        <f>SUM(K79-I79)</f>
        <v>0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71"/>
      <c r="B80" s="260"/>
      <c r="C80" s="264"/>
      <c r="D80" s="118" t="s">
        <v>9</v>
      </c>
      <c r="E80" s="120">
        <v>273.92</v>
      </c>
      <c r="F80" s="95">
        <v>5.98</v>
      </c>
      <c r="G80" s="95">
        <v>40</v>
      </c>
      <c r="H80" s="97">
        <v>1638.04</v>
      </c>
      <c r="I80" s="182">
        <v>10956.8</v>
      </c>
      <c r="J80" s="102">
        <f>(E80*F80)</f>
        <v>1638.0416000000002</v>
      </c>
      <c r="K80" s="102">
        <f t="shared" ref="K80:K81" si="71">(E80*G80)</f>
        <v>10956.800000000001</v>
      </c>
      <c r="L80" s="96">
        <f t="shared" ref="L80:L81" si="72">SUM(J80,K80)</f>
        <v>12594.841600000002</v>
      </c>
      <c r="M80" s="98">
        <f t="shared" ref="M80:N81" si="73">SUM(J80-H80)</f>
        <v>1.6000000002804882E-3</v>
      </c>
      <c r="N80" s="98">
        <f t="shared" si="73"/>
        <v>1.8189894035458565E-12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71"/>
      <c r="B81" s="260"/>
      <c r="C81" s="264"/>
      <c r="D81" s="118" t="s">
        <v>10</v>
      </c>
      <c r="E81" s="120">
        <v>366.86</v>
      </c>
      <c r="F81" s="95">
        <v>5.98</v>
      </c>
      <c r="G81" s="95">
        <v>40</v>
      </c>
      <c r="H81" s="97">
        <v>2193.8200000000002</v>
      </c>
      <c r="I81" s="182">
        <v>14674.4</v>
      </c>
      <c r="J81" s="102">
        <f>(E81*F81)</f>
        <v>2193.8228000000004</v>
      </c>
      <c r="K81" s="102">
        <f t="shared" si="71"/>
        <v>14674.400000000001</v>
      </c>
      <c r="L81" s="96">
        <f t="shared" si="72"/>
        <v>16868.222800000003</v>
      </c>
      <c r="M81" s="98">
        <f t="shared" si="73"/>
        <v>2.8000000002066372E-3</v>
      </c>
      <c r="N81" s="98">
        <f t="shared" si="73"/>
        <v>1.8189894035458565E-12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71"/>
      <c r="B82" s="260"/>
      <c r="C82" s="264"/>
      <c r="D82" s="105" t="s">
        <v>52</v>
      </c>
      <c r="E82" s="106">
        <f>SUM(E79,E80,E81)</f>
        <v>822.90000000000009</v>
      </c>
      <c r="F82" s="106"/>
      <c r="G82" s="106"/>
      <c r="H82" s="107">
        <f>SUM(H79:H81)</f>
        <v>4920.9400000000005</v>
      </c>
      <c r="I82" s="107">
        <f>SUM(I79:I81)</f>
        <v>32916</v>
      </c>
      <c r="J82" s="106">
        <f t="shared" ref="J82:T82" si="74">SUM(J79,J80,J81)</f>
        <v>4920.9420000000009</v>
      </c>
      <c r="K82" s="106">
        <f t="shared" si="74"/>
        <v>32916</v>
      </c>
      <c r="L82" s="106">
        <f t="shared" si="74"/>
        <v>37836.942000000003</v>
      </c>
      <c r="M82" s="106">
        <f t="shared" si="74"/>
        <v>2.0000000006348273E-3</v>
      </c>
      <c r="N82" s="106">
        <f t="shared" si="74"/>
        <v>3.637978807091713E-12</v>
      </c>
      <c r="O82" s="106">
        <f t="shared" si="74"/>
        <v>0</v>
      </c>
      <c r="P82" s="106">
        <f t="shared" si="74"/>
        <v>0</v>
      </c>
      <c r="Q82" s="106">
        <f t="shared" si="74"/>
        <v>0</v>
      </c>
      <c r="R82" s="106"/>
      <c r="S82" s="106">
        <f t="shared" si="74"/>
        <v>0</v>
      </c>
      <c r="T82" s="106">
        <f t="shared" si="74"/>
        <v>0</v>
      </c>
      <c r="U82" s="108"/>
    </row>
    <row r="83" spans="1:21" x14ac:dyDescent="0.2">
      <c r="A83" s="271"/>
      <c r="B83" s="260"/>
      <c r="C83" s="264"/>
      <c r="D83" s="118" t="s">
        <v>11</v>
      </c>
      <c r="E83" s="119">
        <v>306.68</v>
      </c>
      <c r="F83" s="95">
        <v>5.98</v>
      </c>
      <c r="G83" s="95">
        <v>40</v>
      </c>
      <c r="H83" s="97">
        <v>1833.95</v>
      </c>
      <c r="I83" s="182">
        <v>12267.2</v>
      </c>
      <c r="J83" s="102">
        <f>(E83*F83)</f>
        <v>1833.9464000000003</v>
      </c>
      <c r="K83" s="102">
        <f>(E83*G83)</f>
        <v>12267.2</v>
      </c>
      <c r="L83" s="96">
        <f>SUM(J83,K83)</f>
        <v>14101.146400000001</v>
      </c>
      <c r="M83" s="98">
        <f>SUM(J83-H83)</f>
        <v>-3.5999999997784471E-3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71"/>
      <c r="B84" s="260"/>
      <c r="C84" s="264"/>
      <c r="D84" s="118" t="s">
        <v>12</v>
      </c>
      <c r="E84" s="119">
        <v>339.94</v>
      </c>
      <c r="F84" s="95">
        <v>5.98</v>
      </c>
      <c r="G84" s="95">
        <v>40</v>
      </c>
      <c r="H84" s="97">
        <v>2032.84</v>
      </c>
      <c r="I84" s="182">
        <v>13597.6</v>
      </c>
      <c r="J84" s="102">
        <f>(E84*F84)</f>
        <v>2032.8412000000001</v>
      </c>
      <c r="K84" s="102">
        <f t="shared" ref="K84:K85" si="75">(E84*G84)</f>
        <v>13597.6</v>
      </c>
      <c r="L84" s="96">
        <f t="shared" ref="L84:L85" si="76">SUM(J84,K84)</f>
        <v>15630.441200000001</v>
      </c>
      <c r="M84" s="98">
        <f t="shared" ref="M84:N85" si="77">SUM(J84-H84)</f>
        <v>1.2000000001535227E-3</v>
      </c>
      <c r="N84" s="98">
        <f t="shared" si="77"/>
        <v>0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71"/>
      <c r="B85" s="260"/>
      <c r="C85" s="264"/>
      <c r="D85" s="118" t="s">
        <v>13</v>
      </c>
      <c r="E85" s="119">
        <v>305.83999999999997</v>
      </c>
      <c r="F85" s="95">
        <v>5.98</v>
      </c>
      <c r="G85" s="95">
        <v>40</v>
      </c>
      <c r="H85" s="97">
        <v>1828.92</v>
      </c>
      <c r="I85" s="182">
        <v>12233.6</v>
      </c>
      <c r="J85" s="102">
        <f>(E85*F85)</f>
        <v>1828.9232</v>
      </c>
      <c r="K85" s="102">
        <f t="shared" si="75"/>
        <v>12233.599999999999</v>
      </c>
      <c r="L85" s="96">
        <f t="shared" si="76"/>
        <v>14062.523199999998</v>
      </c>
      <c r="M85" s="98">
        <f t="shared" si="77"/>
        <v>3.1999999998788553E-3</v>
      </c>
      <c r="N85" s="98">
        <f t="shared" si="77"/>
        <v>-1.8189894035458565E-12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71"/>
      <c r="B86" s="260"/>
      <c r="C86" s="264"/>
      <c r="D86" s="105" t="s">
        <v>53</v>
      </c>
      <c r="E86" s="106">
        <f>SUM(E83,E84,E85)</f>
        <v>952.46</v>
      </c>
      <c r="F86" s="106"/>
      <c r="G86" s="106"/>
      <c r="H86" s="107">
        <f>SUM(H83:H85)</f>
        <v>5695.71</v>
      </c>
      <c r="I86" s="107">
        <f>SUM(I83:I85)</f>
        <v>38098.400000000001</v>
      </c>
      <c r="J86" s="106">
        <f t="shared" ref="J86:T86" si="78">SUM(J83,J84,J85)</f>
        <v>5695.7108000000007</v>
      </c>
      <c r="K86" s="106">
        <f t="shared" si="78"/>
        <v>38098.400000000001</v>
      </c>
      <c r="L86" s="106">
        <f t="shared" si="78"/>
        <v>43794.110800000002</v>
      </c>
      <c r="M86" s="106">
        <f t="shared" si="78"/>
        <v>8.0000000025393092E-4</v>
      </c>
      <c r="N86" s="106">
        <f t="shared" si="78"/>
        <v>-1.8189894035458565E-12</v>
      </c>
      <c r="O86" s="106">
        <f t="shared" si="78"/>
        <v>0</v>
      </c>
      <c r="P86" s="106">
        <f t="shared" si="78"/>
        <v>0</v>
      </c>
      <c r="Q86" s="106">
        <f t="shared" si="78"/>
        <v>0</v>
      </c>
      <c r="R86" s="106"/>
      <c r="S86" s="106">
        <f t="shared" si="78"/>
        <v>0</v>
      </c>
      <c r="T86" s="106">
        <f t="shared" si="78"/>
        <v>0</v>
      </c>
      <c r="U86" s="108"/>
    </row>
    <row r="87" spans="1:21" x14ac:dyDescent="0.2">
      <c r="A87" s="271"/>
      <c r="B87" s="260"/>
      <c r="C87" s="264"/>
      <c r="D87" s="118" t="s">
        <v>14</v>
      </c>
      <c r="E87" s="119">
        <v>305.52</v>
      </c>
      <c r="F87" s="95">
        <v>5.98</v>
      </c>
      <c r="G87" s="95">
        <v>40</v>
      </c>
      <c r="H87" s="97">
        <v>1827.01</v>
      </c>
      <c r="I87" s="182">
        <v>12220.8</v>
      </c>
      <c r="J87" s="102">
        <f>(E87*F87)</f>
        <v>1827.0096000000001</v>
      </c>
      <c r="K87" s="102">
        <f>(E87*G87)</f>
        <v>12220.8</v>
      </c>
      <c r="L87" s="96">
        <f>SUM(J87,K87)</f>
        <v>14047.809599999999</v>
      </c>
      <c r="M87" s="98">
        <f>SUM(J87-H87)</f>
        <v>-3.9999999989959178E-4</v>
      </c>
      <c r="N87" s="98">
        <f>SUM(K87-I87)</f>
        <v>0</v>
      </c>
      <c r="O87" s="102"/>
      <c r="P87" s="102"/>
      <c r="Q87" s="103"/>
      <c r="R87" s="98"/>
      <c r="S87" s="103"/>
      <c r="T87" s="103"/>
      <c r="U87" s="104"/>
    </row>
    <row r="88" spans="1:21" x14ac:dyDescent="0.2">
      <c r="A88" s="271"/>
      <c r="B88" s="260"/>
      <c r="C88" s="264"/>
      <c r="D88" s="118" t="s">
        <v>15</v>
      </c>
      <c r="E88" s="119">
        <v>308.95999999999998</v>
      </c>
      <c r="F88" s="95">
        <v>5.98</v>
      </c>
      <c r="G88" s="95">
        <v>40</v>
      </c>
      <c r="H88" s="97">
        <v>1847.58</v>
      </c>
      <c r="I88" s="182">
        <v>12358.4</v>
      </c>
      <c r="J88" s="102">
        <f>(E88*F88)</f>
        <v>1847.5808</v>
      </c>
      <c r="K88" s="102">
        <f t="shared" ref="K88:K89" si="79">(E88*G88)</f>
        <v>12358.4</v>
      </c>
      <c r="L88" s="96">
        <f t="shared" ref="L88:L89" si="80">SUM(J88,K88)</f>
        <v>14205.980799999999</v>
      </c>
      <c r="M88" s="98">
        <f t="shared" ref="M88:N89" si="81">SUM(J88-H88)</f>
        <v>8.0000000002655725E-4</v>
      </c>
      <c r="N88" s="98">
        <f t="shared" si="81"/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71"/>
      <c r="B89" s="260"/>
      <c r="C89" s="264"/>
      <c r="D89" s="118" t="s">
        <v>16</v>
      </c>
      <c r="E89" s="120">
        <v>310.36</v>
      </c>
      <c r="F89" s="95">
        <v>5.98</v>
      </c>
      <c r="G89" s="95">
        <v>40</v>
      </c>
      <c r="H89" s="97">
        <v>1855.95</v>
      </c>
      <c r="I89" s="182">
        <v>12414.4</v>
      </c>
      <c r="J89" s="102">
        <f>(E89*F89)</f>
        <v>1855.9528000000003</v>
      </c>
      <c r="K89" s="102">
        <f t="shared" si="79"/>
        <v>12414.400000000001</v>
      </c>
      <c r="L89" s="96">
        <f t="shared" si="80"/>
        <v>14270.352800000002</v>
      </c>
      <c r="M89" s="98">
        <f t="shared" si="81"/>
        <v>2.8000000002066372E-3</v>
      </c>
      <c r="N89" s="98">
        <f t="shared" si="81"/>
        <v>1.8189894035458565E-12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71"/>
      <c r="B90" s="260"/>
      <c r="C90" s="264"/>
      <c r="D90" s="105" t="s">
        <v>54</v>
      </c>
      <c r="E90" s="106">
        <f>SUM(E87,E88,E89)</f>
        <v>924.84</v>
      </c>
      <c r="F90" s="106"/>
      <c r="G90" s="106"/>
      <c r="H90" s="107">
        <f>SUM(H87:H89)</f>
        <v>5530.54</v>
      </c>
      <c r="I90" s="107">
        <f>SUM(I87:I89)</f>
        <v>36993.599999999999</v>
      </c>
      <c r="J90" s="106">
        <f t="shared" ref="J90:T90" si="82">SUM(J87,J88,J89)</f>
        <v>5530.5432000000001</v>
      </c>
      <c r="K90" s="106">
        <f t="shared" si="82"/>
        <v>36993.599999999999</v>
      </c>
      <c r="L90" s="106">
        <f t="shared" si="82"/>
        <v>42524.143199999999</v>
      </c>
      <c r="M90" s="106">
        <f t="shared" si="82"/>
        <v>3.2000000003336027E-3</v>
      </c>
      <c r="N90" s="106">
        <f t="shared" si="82"/>
        <v>1.8189894035458565E-12</v>
      </c>
      <c r="O90" s="106">
        <f t="shared" si="82"/>
        <v>0</v>
      </c>
      <c r="P90" s="106">
        <f t="shared" si="82"/>
        <v>0</v>
      </c>
      <c r="Q90" s="106">
        <f t="shared" si="82"/>
        <v>0</v>
      </c>
      <c r="R90" s="106"/>
      <c r="S90" s="106">
        <f t="shared" si="82"/>
        <v>0</v>
      </c>
      <c r="T90" s="106">
        <f t="shared" si="82"/>
        <v>0</v>
      </c>
      <c r="U90" s="108"/>
    </row>
    <row r="91" spans="1:21" x14ac:dyDescent="0.2">
      <c r="A91" s="271"/>
      <c r="B91" s="260"/>
      <c r="C91" s="264"/>
      <c r="D91" s="118" t="s">
        <v>17</v>
      </c>
      <c r="E91" s="119">
        <v>307.76</v>
      </c>
      <c r="F91" s="95">
        <v>5.98</v>
      </c>
      <c r="G91" s="95">
        <v>40</v>
      </c>
      <c r="H91" s="97">
        <v>1840.4</v>
      </c>
      <c r="I91" s="182">
        <v>12310.4</v>
      </c>
      <c r="J91" s="102">
        <f>(E91*F91)</f>
        <v>1840.4048</v>
      </c>
      <c r="K91" s="102">
        <f>(E91*G91)</f>
        <v>12310.4</v>
      </c>
      <c r="L91" s="96">
        <f>SUM(J91,K91)</f>
        <v>14150.8048</v>
      </c>
      <c r="M91" s="98">
        <f>SUM(J91-H91)</f>
        <v>4.7999999999319698E-3</v>
      </c>
      <c r="N91" s="98">
        <f>SUM(K91-I91)</f>
        <v>0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71"/>
      <c r="B92" s="260"/>
      <c r="C92" s="264"/>
      <c r="D92" s="118" t="s">
        <v>18</v>
      </c>
      <c r="E92" s="119">
        <v>335.32</v>
      </c>
      <c r="F92" s="95">
        <v>5.98</v>
      </c>
      <c r="G92" s="95">
        <v>40</v>
      </c>
      <c r="H92" s="97">
        <v>2005.21</v>
      </c>
      <c r="I92" s="182">
        <v>13412.8</v>
      </c>
      <c r="J92" s="102">
        <f>(E92*F92)</f>
        <v>2005.2136</v>
      </c>
      <c r="K92" s="102">
        <f t="shared" ref="K92:K93" si="83">(E92*G92)</f>
        <v>13412.8</v>
      </c>
      <c r="L92" s="96">
        <f t="shared" ref="L92:L93" si="84">SUM(J92,K92)</f>
        <v>15418.013599999998</v>
      </c>
      <c r="M92" s="98">
        <f t="shared" ref="M92:N93" si="85">SUM(J92-H92)</f>
        <v>3.6000000000058208E-3</v>
      </c>
      <c r="N92" s="98">
        <f t="shared" si="85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72"/>
      <c r="B93" s="266"/>
      <c r="C93" s="265"/>
      <c r="D93" s="118" t="s">
        <v>19</v>
      </c>
      <c r="E93" s="120">
        <v>266.56</v>
      </c>
      <c r="F93" s="95">
        <v>5.98</v>
      </c>
      <c r="G93" s="95">
        <v>40</v>
      </c>
      <c r="H93" s="97">
        <v>1594.03</v>
      </c>
      <c r="I93" s="182">
        <v>10662.4</v>
      </c>
      <c r="J93" s="102">
        <f>(E93*F93)</f>
        <v>1594.0288</v>
      </c>
      <c r="K93" s="102">
        <f t="shared" si="83"/>
        <v>10662.4</v>
      </c>
      <c r="L93" s="96">
        <f t="shared" si="84"/>
        <v>12256.4288</v>
      </c>
      <c r="M93" s="98">
        <f t="shared" si="85"/>
        <v>-1.199999999926149E-3</v>
      </c>
      <c r="N93" s="98">
        <f t="shared" si="85"/>
        <v>0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909.63999999999987</v>
      </c>
      <c r="F94" s="106"/>
      <c r="G94" s="106"/>
      <c r="H94" s="107">
        <f>SUM(H91:H93)</f>
        <v>5439.64</v>
      </c>
      <c r="I94" s="107">
        <f>SUM(I91:I93)</f>
        <v>36385.599999999999</v>
      </c>
      <c r="J94" s="106">
        <f t="shared" ref="J94:T94" si="86">SUM(J91,J92,J93)</f>
        <v>5439.6472000000003</v>
      </c>
      <c r="K94" s="106">
        <f t="shared" si="86"/>
        <v>36385.599999999999</v>
      </c>
      <c r="L94" s="106">
        <f t="shared" si="86"/>
        <v>41825.247199999998</v>
      </c>
      <c r="M94" s="106">
        <f t="shared" si="86"/>
        <v>7.2000000000116415E-3</v>
      </c>
      <c r="N94" s="106">
        <f t="shared" si="86"/>
        <v>0</v>
      </c>
      <c r="O94" s="106">
        <f t="shared" si="86"/>
        <v>0</v>
      </c>
      <c r="P94" s="106">
        <f t="shared" si="86"/>
        <v>0</v>
      </c>
      <c r="Q94" s="106">
        <f t="shared" si="86"/>
        <v>0</v>
      </c>
      <c r="R94" s="106"/>
      <c r="S94" s="106">
        <f t="shared" si="86"/>
        <v>0</v>
      </c>
      <c r="T94" s="106">
        <f t="shared" si="86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3609.84</v>
      </c>
      <c r="F95" s="137"/>
      <c r="G95" s="137"/>
      <c r="H95" s="161">
        <f>SUM(H82,H86,H90,H94)</f>
        <v>21586.83</v>
      </c>
      <c r="I95" s="161">
        <f>SUM(I82,I86,I90,I94)</f>
        <v>144393.60000000001</v>
      </c>
      <c r="J95" s="137">
        <f t="shared" ref="J95:T95" si="87">SUM(J82+J86+J90+J94)</f>
        <v>21586.843200000003</v>
      </c>
      <c r="K95" s="137">
        <f t="shared" si="87"/>
        <v>144393.60000000001</v>
      </c>
      <c r="L95" s="137">
        <f t="shared" si="87"/>
        <v>165980.44319999998</v>
      </c>
      <c r="M95" s="137">
        <f t="shared" si="87"/>
        <v>1.3200000001234002E-2</v>
      </c>
      <c r="N95" s="137">
        <f t="shared" si="87"/>
        <v>3.637978807091713E-12</v>
      </c>
      <c r="O95" s="137">
        <f t="shared" si="87"/>
        <v>0</v>
      </c>
      <c r="P95" s="137">
        <f t="shared" si="87"/>
        <v>0</v>
      </c>
      <c r="Q95" s="137">
        <f t="shared" si="87"/>
        <v>0</v>
      </c>
      <c r="R95" s="137"/>
      <c r="S95" s="137">
        <f t="shared" si="87"/>
        <v>0</v>
      </c>
      <c r="T95" s="137">
        <f t="shared" si="87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E95+'2016'!E96</f>
        <v>22596.280000000002</v>
      </c>
      <c r="F96" s="114"/>
      <c r="G96" s="114"/>
      <c r="H96" s="114">
        <f>H95+'2016'!H96</f>
        <v>112152.17000000001</v>
      </c>
      <c r="I96" s="114">
        <f>I95+'2016'!I96</f>
        <v>518021.29999999993</v>
      </c>
      <c r="J96" s="114">
        <f>J95+'2016'!J96</f>
        <v>112152.16200000001</v>
      </c>
      <c r="K96" s="114">
        <f>K95+'2016'!K96</f>
        <v>518021.29999999993</v>
      </c>
      <c r="L96" s="114">
        <f>L95+'2016'!L96</f>
        <v>630173.46200000006</v>
      </c>
      <c r="M96" s="114">
        <f>M95+'2016'!M96</f>
        <v>-8.0000000060636012E-3</v>
      </c>
      <c r="N96" s="114">
        <f>N95+'2016'!N96</f>
        <v>1.1368683772161603E-13</v>
      </c>
      <c r="O96" s="114">
        <f>O95+'2016'!O96</f>
        <v>0</v>
      </c>
      <c r="P96" s="114">
        <f>P95+'2016'!P96</f>
        <v>0</v>
      </c>
      <c r="Q96" s="114">
        <f>Q95+'2016'!Q96</f>
        <v>6000</v>
      </c>
      <c r="R96" s="114">
        <f>SUM(I96-Q96)</f>
        <v>512021.29999999993</v>
      </c>
      <c r="S96" s="114">
        <f>S95+'2016'!S96</f>
        <v>0</v>
      </c>
      <c r="T96" s="114">
        <f>T95+'2016'!T96</f>
        <v>0</v>
      </c>
      <c r="U96" s="116"/>
    </row>
    <row r="97" spans="1:2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183.78</v>
      </c>
      <c r="F97" s="95">
        <v>5.98</v>
      </c>
      <c r="G97" s="95">
        <v>40</v>
      </c>
      <c r="H97" s="97">
        <v>1099</v>
      </c>
      <c r="I97" s="182">
        <v>7351.2</v>
      </c>
      <c r="J97" s="102">
        <f>(E97*F97)</f>
        <v>1099.0044</v>
      </c>
      <c r="K97" s="102">
        <f>(E97*G97)</f>
        <v>7351.2</v>
      </c>
      <c r="L97" s="96">
        <f>SUM(J97,K97)</f>
        <v>8450.2044000000005</v>
      </c>
      <c r="M97" s="98">
        <f>SUM(J97-H97)</f>
        <v>4.400000000032378E-3</v>
      </c>
      <c r="N97" s="98">
        <f>SUM(K97-I97)</f>
        <v>0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71"/>
      <c r="B98" s="260"/>
      <c r="C98" s="264"/>
      <c r="D98" s="118" t="s">
        <v>9</v>
      </c>
      <c r="E98" s="120">
        <v>260.27999999999997</v>
      </c>
      <c r="F98" s="95">
        <v>5.98</v>
      </c>
      <c r="G98" s="199">
        <v>40</v>
      </c>
      <c r="H98" s="103">
        <v>1556.47</v>
      </c>
      <c r="I98" s="200">
        <v>10411.200000000001</v>
      </c>
      <c r="J98" s="102">
        <f>(E98*F98)</f>
        <v>1556.4744000000001</v>
      </c>
      <c r="K98" s="102">
        <f t="shared" ref="K98:K99" si="88">(E98*G98)</f>
        <v>10411.199999999999</v>
      </c>
      <c r="L98" s="96">
        <f t="shared" ref="L98:L99" si="89">SUM(J98,K98)</f>
        <v>11967.6744</v>
      </c>
      <c r="M98" s="98">
        <f t="shared" ref="M98:N99" si="90">SUM(J98-H98)</f>
        <v>4.400000000032378E-3</v>
      </c>
      <c r="N98" s="98">
        <f t="shared" si="90"/>
        <v>-1.8189894035458565E-12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71"/>
      <c r="B99" s="260"/>
      <c r="C99" s="264"/>
      <c r="D99" s="118" t="s">
        <v>10</v>
      </c>
      <c r="E99" s="120">
        <v>290.68</v>
      </c>
      <c r="F99" s="95">
        <v>5.98</v>
      </c>
      <c r="G99" s="199">
        <v>40</v>
      </c>
      <c r="H99" s="103">
        <v>1738.27</v>
      </c>
      <c r="I99" s="200">
        <v>11627.2</v>
      </c>
      <c r="J99" s="102">
        <f>(E99*F99)</f>
        <v>1738.2664000000002</v>
      </c>
      <c r="K99" s="102">
        <f t="shared" si="88"/>
        <v>11627.2</v>
      </c>
      <c r="L99" s="96">
        <f t="shared" si="89"/>
        <v>13365.466400000001</v>
      </c>
      <c r="M99" s="98">
        <f t="shared" si="90"/>
        <v>-3.5999999997784471E-3</v>
      </c>
      <c r="N99" s="98">
        <f t="shared" si="90"/>
        <v>0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71"/>
      <c r="B100" s="260"/>
      <c r="C100" s="264"/>
      <c r="D100" s="105" t="s">
        <v>52</v>
      </c>
      <c r="E100" s="106">
        <f>SUM(E97,E98,E99)</f>
        <v>734.74</v>
      </c>
      <c r="F100" s="106"/>
      <c r="G100" s="106"/>
      <c r="H100" s="107">
        <f>SUM(H97:H99)</f>
        <v>4393.74</v>
      </c>
      <c r="I100" s="107">
        <f>SUM(I97:I99)</f>
        <v>29389.600000000002</v>
      </c>
      <c r="J100" s="106">
        <f t="shared" ref="J100:T100" si="91">SUM(J97,J98,J99)</f>
        <v>4393.7452000000003</v>
      </c>
      <c r="K100" s="106">
        <f t="shared" si="91"/>
        <v>29389.599999999999</v>
      </c>
      <c r="L100" s="106">
        <f t="shared" si="91"/>
        <v>33783.345199999996</v>
      </c>
      <c r="M100" s="106">
        <f t="shared" si="91"/>
        <v>5.2000000002863089E-3</v>
      </c>
      <c r="N100" s="106">
        <f t="shared" si="91"/>
        <v>-1.8189894035458565E-12</v>
      </c>
      <c r="O100" s="106">
        <f t="shared" si="91"/>
        <v>0</v>
      </c>
      <c r="P100" s="106">
        <f t="shared" si="91"/>
        <v>0</v>
      </c>
      <c r="Q100" s="106">
        <f t="shared" si="91"/>
        <v>0</v>
      </c>
      <c r="R100" s="106"/>
      <c r="S100" s="106">
        <f t="shared" si="91"/>
        <v>0</v>
      </c>
      <c r="T100" s="106">
        <f t="shared" si="91"/>
        <v>0</v>
      </c>
      <c r="U100" s="108"/>
    </row>
    <row r="101" spans="1:21" x14ac:dyDescent="0.2">
      <c r="A101" s="271"/>
      <c r="B101" s="260"/>
      <c r="C101" s="264"/>
      <c r="D101" s="118" t="s">
        <v>11</v>
      </c>
      <c r="E101" s="119">
        <v>259.88</v>
      </c>
      <c r="F101" s="95">
        <v>5.98</v>
      </c>
      <c r="G101" s="199">
        <v>40</v>
      </c>
      <c r="H101" s="103">
        <v>1554.08</v>
      </c>
      <c r="I101" s="200">
        <v>10395.200000000001</v>
      </c>
      <c r="J101" s="102">
        <f>(E101*F101)</f>
        <v>1554.0824</v>
      </c>
      <c r="K101" s="102">
        <f>(E101*G101)</f>
        <v>10395.200000000001</v>
      </c>
      <c r="L101" s="96">
        <f>SUM(J101,K101)</f>
        <v>11949.2824</v>
      </c>
      <c r="M101" s="98">
        <f>SUM(J101-H101)</f>
        <v>2.4000000000796717E-3</v>
      </c>
      <c r="N101" s="98">
        <f>SUM(K101-I101)</f>
        <v>0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71"/>
      <c r="B102" s="260"/>
      <c r="C102" s="264"/>
      <c r="D102" s="118" t="s">
        <v>12</v>
      </c>
      <c r="E102" s="119">
        <v>277.86</v>
      </c>
      <c r="F102" s="95">
        <v>5.98</v>
      </c>
      <c r="G102" s="199">
        <v>40</v>
      </c>
      <c r="H102" s="103">
        <v>1661.6</v>
      </c>
      <c r="I102" s="200">
        <v>11114.4</v>
      </c>
      <c r="J102" s="102">
        <f>(E102*F102)</f>
        <v>1661.6028000000001</v>
      </c>
      <c r="K102" s="102">
        <f t="shared" ref="K102:K103" si="92">(E102*G102)</f>
        <v>11114.400000000001</v>
      </c>
      <c r="L102" s="96">
        <f t="shared" ref="L102:L103" si="93">SUM(J102,K102)</f>
        <v>12776.002800000002</v>
      </c>
      <c r="M102" s="98">
        <f t="shared" ref="M102:N103" si="94">SUM(J102-H102)</f>
        <v>2.8000000002066372E-3</v>
      </c>
      <c r="N102" s="98">
        <f t="shared" si="94"/>
        <v>1.8189894035458565E-12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71"/>
      <c r="B103" s="260"/>
      <c r="C103" s="264"/>
      <c r="D103" s="118" t="s">
        <v>13</v>
      </c>
      <c r="E103" s="119">
        <v>267.12</v>
      </c>
      <c r="F103" s="95">
        <v>5.98</v>
      </c>
      <c r="G103" s="95">
        <v>40</v>
      </c>
      <c r="H103" s="97">
        <v>1597.38</v>
      </c>
      <c r="I103" s="182">
        <v>10684.8</v>
      </c>
      <c r="J103" s="102">
        <f>(E103*F103)</f>
        <v>1597.3776</v>
      </c>
      <c r="K103" s="102">
        <f t="shared" si="92"/>
        <v>10684.8</v>
      </c>
      <c r="L103" s="96">
        <f t="shared" si="93"/>
        <v>12282.177599999999</v>
      </c>
      <c r="M103" s="98">
        <f t="shared" si="94"/>
        <v>-2.4000000000796717E-3</v>
      </c>
      <c r="N103" s="98">
        <f t="shared" si="94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71"/>
      <c r="B104" s="260"/>
      <c r="C104" s="264"/>
      <c r="D104" s="105" t="s">
        <v>53</v>
      </c>
      <c r="E104" s="106">
        <f>SUM(E101,E102,E103)</f>
        <v>804.86</v>
      </c>
      <c r="F104" s="106"/>
      <c r="G104" s="106"/>
      <c r="H104" s="107">
        <f>SUM(H101:H103)</f>
        <v>4813.0599999999995</v>
      </c>
      <c r="I104" s="107">
        <f>SUM(I101:I103)</f>
        <v>32194.399999999998</v>
      </c>
      <c r="J104" s="106">
        <f t="shared" ref="J104:T104" si="95">SUM(J101,J102,J103)</f>
        <v>4813.0627999999997</v>
      </c>
      <c r="K104" s="106">
        <f t="shared" si="95"/>
        <v>32194.400000000001</v>
      </c>
      <c r="L104" s="106">
        <f t="shared" si="95"/>
        <v>37007.462800000001</v>
      </c>
      <c r="M104" s="106">
        <f t="shared" si="95"/>
        <v>2.8000000002066372E-3</v>
      </c>
      <c r="N104" s="106">
        <f t="shared" si="95"/>
        <v>1.8189894035458565E-12</v>
      </c>
      <c r="O104" s="106">
        <f t="shared" si="95"/>
        <v>0</v>
      </c>
      <c r="P104" s="106">
        <f t="shared" si="95"/>
        <v>0</v>
      </c>
      <c r="Q104" s="106">
        <f t="shared" si="95"/>
        <v>0</v>
      </c>
      <c r="R104" s="106"/>
      <c r="S104" s="106">
        <f t="shared" si="95"/>
        <v>0</v>
      </c>
      <c r="T104" s="106">
        <f t="shared" si="95"/>
        <v>0</v>
      </c>
      <c r="U104" s="108"/>
    </row>
    <row r="105" spans="1:21" x14ac:dyDescent="0.2">
      <c r="A105" s="271"/>
      <c r="B105" s="260"/>
      <c r="C105" s="264"/>
      <c r="D105" s="118" t="s">
        <v>14</v>
      </c>
      <c r="E105" s="119">
        <v>270.7</v>
      </c>
      <c r="F105" s="95">
        <v>5.98</v>
      </c>
      <c r="G105" s="95">
        <v>40</v>
      </c>
      <c r="H105" s="97">
        <v>1618.79</v>
      </c>
      <c r="I105" s="182">
        <v>10828</v>
      </c>
      <c r="J105" s="102">
        <f>(E105*F105)</f>
        <v>1618.7860000000001</v>
      </c>
      <c r="K105" s="102">
        <f>(E105*G105)</f>
        <v>10828</v>
      </c>
      <c r="L105" s="96">
        <f>SUM(J105,K105)</f>
        <v>12446.786</v>
      </c>
      <c r="M105" s="98">
        <f>SUM(J105-H105)</f>
        <v>-3.9999999999054126E-3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71"/>
      <c r="B106" s="260"/>
      <c r="C106" s="264"/>
      <c r="D106" s="118" t="s">
        <v>15</v>
      </c>
      <c r="E106" s="119">
        <v>291.83999999999997</v>
      </c>
      <c r="F106" s="95">
        <v>5.98</v>
      </c>
      <c r="G106" s="95">
        <v>40</v>
      </c>
      <c r="H106" s="97">
        <v>1745.2</v>
      </c>
      <c r="I106" s="182">
        <v>11673.6</v>
      </c>
      <c r="J106" s="102">
        <f>(E106*F106)</f>
        <v>1745.2031999999999</v>
      </c>
      <c r="K106" s="102">
        <f t="shared" ref="K106:K107" si="96">(E106*G106)</f>
        <v>11673.599999999999</v>
      </c>
      <c r="L106" s="96">
        <f t="shared" ref="L106:L107" si="97">SUM(J106,K106)</f>
        <v>13418.803199999998</v>
      </c>
      <c r="M106" s="98">
        <f t="shared" ref="M106:N107" si="98">SUM(J106-H106)</f>
        <v>3.1999999998788553E-3</v>
      </c>
      <c r="N106" s="98">
        <f t="shared" si="98"/>
        <v>-1.8189894035458565E-12</v>
      </c>
      <c r="O106" s="102"/>
      <c r="P106" s="102"/>
      <c r="Q106" s="231">
        <v>88980</v>
      </c>
      <c r="R106" s="98"/>
      <c r="S106" s="103"/>
      <c r="T106" s="103"/>
      <c r="U106" s="104"/>
    </row>
    <row r="107" spans="1:21" x14ac:dyDescent="0.2">
      <c r="A107" s="271"/>
      <c r="B107" s="260"/>
      <c r="C107" s="264"/>
      <c r="D107" s="118" t="s">
        <v>16</v>
      </c>
      <c r="E107" s="120">
        <v>293.8</v>
      </c>
      <c r="F107" s="95">
        <v>5.98</v>
      </c>
      <c r="G107" s="95">
        <v>40</v>
      </c>
      <c r="H107" s="97">
        <v>1756.92</v>
      </c>
      <c r="I107" s="182">
        <v>11752</v>
      </c>
      <c r="J107" s="102">
        <f>(E107*F107)</f>
        <v>1756.9240000000002</v>
      </c>
      <c r="K107" s="102">
        <f t="shared" si="96"/>
        <v>11752</v>
      </c>
      <c r="L107" s="96">
        <f t="shared" si="97"/>
        <v>13508.924000000001</v>
      </c>
      <c r="M107" s="98">
        <f t="shared" si="98"/>
        <v>4.0000000001327862E-3</v>
      </c>
      <c r="N107" s="98">
        <f t="shared" si="98"/>
        <v>0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71"/>
      <c r="B108" s="260"/>
      <c r="C108" s="264"/>
      <c r="D108" s="105" t="s">
        <v>54</v>
      </c>
      <c r="E108" s="106">
        <f>SUM(E105,E106,E107)</f>
        <v>856.33999999999992</v>
      </c>
      <c r="F108" s="106"/>
      <c r="G108" s="106"/>
      <c r="H108" s="107">
        <f>SUM(H105:H107)</f>
        <v>5120.91</v>
      </c>
      <c r="I108" s="107">
        <f>SUM(I105:I107)</f>
        <v>34253.599999999999</v>
      </c>
      <c r="J108" s="106">
        <f t="shared" ref="J108:T108" si="99">SUM(J105,J106,J107)</f>
        <v>5120.9132</v>
      </c>
      <c r="K108" s="106">
        <f t="shared" si="99"/>
        <v>34253.599999999999</v>
      </c>
      <c r="L108" s="106">
        <f t="shared" si="99"/>
        <v>39374.513200000001</v>
      </c>
      <c r="M108" s="106">
        <f t="shared" si="99"/>
        <v>3.200000000106229E-3</v>
      </c>
      <c r="N108" s="106">
        <f t="shared" si="99"/>
        <v>-1.8189894035458565E-12</v>
      </c>
      <c r="O108" s="106">
        <f t="shared" si="99"/>
        <v>0</v>
      </c>
      <c r="P108" s="106">
        <f t="shared" si="99"/>
        <v>0</v>
      </c>
      <c r="Q108" s="106">
        <f t="shared" si="99"/>
        <v>88980</v>
      </c>
      <c r="R108" s="106"/>
      <c r="S108" s="106">
        <f t="shared" si="99"/>
        <v>0</v>
      </c>
      <c r="T108" s="106">
        <f t="shared" si="99"/>
        <v>0</v>
      </c>
      <c r="U108" s="108"/>
    </row>
    <row r="109" spans="1:21" x14ac:dyDescent="0.2">
      <c r="A109" s="271"/>
      <c r="B109" s="260"/>
      <c r="C109" s="264"/>
      <c r="D109" s="118" t="s">
        <v>17</v>
      </c>
      <c r="E109" s="119">
        <v>324.33999999999997</v>
      </c>
      <c r="F109" s="95">
        <v>5.98</v>
      </c>
      <c r="G109" s="95">
        <v>40</v>
      </c>
      <c r="H109" s="97">
        <v>1939.55</v>
      </c>
      <c r="I109" s="182">
        <v>12973.6</v>
      </c>
      <c r="J109" s="102">
        <f>(E109*F109)</f>
        <v>1939.5532000000001</v>
      </c>
      <c r="K109" s="102">
        <f>(E109*G109)</f>
        <v>12973.599999999999</v>
      </c>
      <c r="L109" s="96">
        <f>SUM(J109,K109)</f>
        <v>14913.153199999999</v>
      </c>
      <c r="M109" s="98">
        <f>SUM(J109-H109)</f>
        <v>3.200000000106229E-3</v>
      </c>
      <c r="N109" s="98">
        <f>SUM(K109-I109)</f>
        <v>-1.8189894035458565E-12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71"/>
      <c r="B110" s="260"/>
      <c r="C110" s="264"/>
      <c r="D110" s="118" t="s">
        <v>18</v>
      </c>
      <c r="E110" s="119">
        <v>333.8</v>
      </c>
      <c r="F110" s="95">
        <v>5.98</v>
      </c>
      <c r="G110" s="95">
        <v>40</v>
      </c>
      <c r="H110" s="97">
        <v>1996.12</v>
      </c>
      <c r="I110" s="182">
        <v>13352</v>
      </c>
      <c r="J110" s="102">
        <f>(E110*F110)</f>
        <v>1996.1240000000003</v>
      </c>
      <c r="K110" s="102">
        <f t="shared" ref="K110:K111" si="100">(E110*G110)</f>
        <v>13352</v>
      </c>
      <c r="L110" s="96">
        <f t="shared" ref="L110:L111" si="101">SUM(J110,K110)</f>
        <v>15348.124</v>
      </c>
      <c r="M110" s="98">
        <f t="shared" ref="M110:N111" si="102">SUM(J110-H110)</f>
        <v>4.0000000003601599E-3</v>
      </c>
      <c r="N110" s="98">
        <f t="shared" si="102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72"/>
      <c r="B111" s="266"/>
      <c r="C111" s="265"/>
      <c r="D111" s="118" t="s">
        <v>19</v>
      </c>
      <c r="E111" s="120">
        <v>231.38</v>
      </c>
      <c r="F111" s="95">
        <v>5.98</v>
      </c>
      <c r="G111" s="95">
        <v>40</v>
      </c>
      <c r="H111" s="97">
        <v>1383.65</v>
      </c>
      <c r="I111" s="182">
        <v>9255.2000000000007</v>
      </c>
      <c r="J111" s="102">
        <f>(E111*F111)</f>
        <v>1383.6524000000002</v>
      </c>
      <c r="K111" s="102">
        <f t="shared" si="100"/>
        <v>9255.2000000000007</v>
      </c>
      <c r="L111" s="96">
        <f t="shared" si="101"/>
        <v>10638.852400000002</v>
      </c>
      <c r="M111" s="98">
        <f t="shared" si="102"/>
        <v>2.4000000000796717E-3</v>
      </c>
      <c r="N111" s="98">
        <f t="shared" si="102"/>
        <v>0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889.52</v>
      </c>
      <c r="F112" s="106"/>
      <c r="G112" s="106"/>
      <c r="H112" s="107">
        <f>SUM(H109:H111)</f>
        <v>5319.32</v>
      </c>
      <c r="I112" s="107">
        <f>SUM(I109:I111)</f>
        <v>35580.800000000003</v>
      </c>
      <c r="J112" s="106">
        <f t="shared" ref="J112:T112" si="103">SUM(J109,J110,J111)</f>
        <v>5319.3296</v>
      </c>
      <c r="K112" s="106">
        <f t="shared" si="103"/>
        <v>35580.800000000003</v>
      </c>
      <c r="L112" s="106">
        <f t="shared" si="103"/>
        <v>40900.1296</v>
      </c>
      <c r="M112" s="106">
        <f t="shared" si="103"/>
        <v>9.6000000005460606E-3</v>
      </c>
      <c r="N112" s="106">
        <f t="shared" si="103"/>
        <v>-1.8189894035458565E-12</v>
      </c>
      <c r="O112" s="106">
        <f t="shared" si="103"/>
        <v>0</v>
      </c>
      <c r="P112" s="106">
        <f t="shared" si="103"/>
        <v>0</v>
      </c>
      <c r="Q112" s="106">
        <f t="shared" si="103"/>
        <v>0</v>
      </c>
      <c r="R112" s="106"/>
      <c r="S112" s="106">
        <f t="shared" si="103"/>
        <v>0</v>
      </c>
      <c r="T112" s="106">
        <f t="shared" si="103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3285.4599999999996</v>
      </c>
      <c r="F113" s="137"/>
      <c r="G113" s="137"/>
      <c r="H113" s="161">
        <f>SUM(H100,H104,H108,H112)</f>
        <v>19647.03</v>
      </c>
      <c r="I113" s="161">
        <f>SUM(I100,I104,I108,I112)</f>
        <v>131418.40000000002</v>
      </c>
      <c r="J113" s="137">
        <f t="shared" ref="J113:T113" si="104">SUM(J100+J104+J108+J112)</f>
        <v>19647.050800000001</v>
      </c>
      <c r="K113" s="137">
        <f t="shared" si="104"/>
        <v>131418.40000000002</v>
      </c>
      <c r="L113" s="137">
        <f t="shared" si="104"/>
        <v>151065.45079999999</v>
      </c>
      <c r="M113" s="137">
        <f t="shared" si="104"/>
        <v>2.0800000001145236E-2</v>
      </c>
      <c r="N113" s="137">
        <f t="shared" si="104"/>
        <v>-3.637978807091713E-12</v>
      </c>
      <c r="O113" s="137">
        <f t="shared" si="104"/>
        <v>0</v>
      </c>
      <c r="P113" s="137">
        <f t="shared" si="104"/>
        <v>0</v>
      </c>
      <c r="Q113" s="137">
        <f t="shared" si="104"/>
        <v>88980</v>
      </c>
      <c r="R113" s="137"/>
      <c r="S113" s="137">
        <f t="shared" si="104"/>
        <v>0</v>
      </c>
      <c r="T113" s="137">
        <f t="shared" si="104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E113+'2016'!E114</f>
        <v>22312.74</v>
      </c>
      <c r="F114" s="114"/>
      <c r="G114" s="114"/>
      <c r="H114" s="114">
        <f>H113+'2016'!H114</f>
        <v>110407.21999999999</v>
      </c>
      <c r="I114" s="114">
        <f>I113+'2016'!I114</f>
        <v>502958.12000000005</v>
      </c>
      <c r="J114" s="114">
        <f>J113+'2016'!J114</f>
        <v>110407.17639999998</v>
      </c>
      <c r="K114" s="114">
        <f>K113+'2016'!K114</f>
        <v>502958.12</v>
      </c>
      <c r="L114" s="114">
        <f>L113+'2016'!L114</f>
        <v>613365.29639999999</v>
      </c>
      <c r="M114" s="114">
        <f>M113+'2016'!M114</f>
        <v>-4.3600000006335904E-2</v>
      </c>
      <c r="N114" s="114">
        <f>N113+'2016'!N114</f>
        <v>-4.2064129956997931E-12</v>
      </c>
      <c r="O114" s="114">
        <f>O113+'2016'!O114</f>
        <v>0</v>
      </c>
      <c r="P114" s="114">
        <f>P113+'2016'!P114</f>
        <v>0</v>
      </c>
      <c r="Q114" s="114">
        <f>Q113+'2016'!Q114</f>
        <v>222180</v>
      </c>
      <c r="R114" s="114">
        <f>SUM(I114-Q114)</f>
        <v>280778.12000000005</v>
      </c>
      <c r="S114" s="114">
        <f>S113+'2016'!S114</f>
        <v>0</v>
      </c>
      <c r="T114" s="114">
        <f>T113+'2016'!T114</f>
        <v>0</v>
      </c>
      <c r="U114" s="116"/>
    </row>
    <row r="115" spans="1:2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759.64</v>
      </c>
      <c r="F115" s="95">
        <v>5.98</v>
      </c>
      <c r="G115" s="95">
        <v>40</v>
      </c>
      <c r="H115" s="97">
        <v>4542.6499999999996</v>
      </c>
      <c r="I115" s="182">
        <v>30385.599999999999</v>
      </c>
      <c r="J115" s="102">
        <f>(E115*F115)</f>
        <v>4542.6472000000003</v>
      </c>
      <c r="K115" s="102">
        <f>(E115*G115)</f>
        <v>30385.599999999999</v>
      </c>
      <c r="L115" s="96">
        <f>SUM(J115,K115)</f>
        <v>34928.247199999998</v>
      </c>
      <c r="M115" s="98">
        <f>SUM(J115-H115)</f>
        <v>-2.7999999992971425E-3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71"/>
      <c r="B116" s="260"/>
      <c r="C116" s="264"/>
      <c r="D116" s="118" t="s">
        <v>9</v>
      </c>
      <c r="E116" s="120">
        <v>1033.5</v>
      </c>
      <c r="F116" s="95">
        <v>5.98</v>
      </c>
      <c r="G116" s="95">
        <v>40</v>
      </c>
      <c r="H116" s="97">
        <v>6180.33</v>
      </c>
      <c r="I116" s="182">
        <v>41340</v>
      </c>
      <c r="J116" s="102">
        <f>(E116*F116)</f>
        <v>6180.3300000000008</v>
      </c>
      <c r="K116" s="102">
        <f t="shared" ref="K116:K117" si="105">(E116*G116)</f>
        <v>41340</v>
      </c>
      <c r="L116" s="96">
        <f t="shared" ref="L116:L117" si="106">SUM(J116,K116)</f>
        <v>47520.33</v>
      </c>
      <c r="M116" s="98">
        <f t="shared" ref="M116:N117" si="107">SUM(J116-H116)</f>
        <v>9.0949470177292824E-13</v>
      </c>
      <c r="N116" s="98">
        <f t="shared" si="107"/>
        <v>0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71"/>
      <c r="B117" s="260"/>
      <c r="C117" s="264"/>
      <c r="D117" s="118" t="s">
        <v>10</v>
      </c>
      <c r="E117" s="120">
        <v>1174.7</v>
      </c>
      <c r="F117" s="95">
        <v>5.98</v>
      </c>
      <c r="G117" s="95">
        <v>40</v>
      </c>
      <c r="H117" s="97">
        <v>7024.71</v>
      </c>
      <c r="I117" s="182">
        <v>46988</v>
      </c>
      <c r="J117" s="102">
        <f>(E117*F117)</f>
        <v>7024.706000000001</v>
      </c>
      <c r="K117" s="102">
        <f t="shared" si="105"/>
        <v>46988</v>
      </c>
      <c r="L117" s="96">
        <f t="shared" si="106"/>
        <v>54012.705999999998</v>
      </c>
      <c r="M117" s="98">
        <f t="shared" si="107"/>
        <v>-3.9999999989959178E-3</v>
      </c>
      <c r="N117" s="98">
        <f t="shared" si="107"/>
        <v>0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71"/>
      <c r="B118" s="260"/>
      <c r="C118" s="264"/>
      <c r="D118" s="105" t="s">
        <v>52</v>
      </c>
      <c r="E118" s="106">
        <f>SUM(E115,E116,E117)</f>
        <v>2967.84</v>
      </c>
      <c r="F118" s="106"/>
      <c r="G118" s="106"/>
      <c r="H118" s="106">
        <f t="shared" ref="H118:I118" si="108">SUM(H115,H116,H117)</f>
        <v>17747.689999999999</v>
      </c>
      <c r="I118" s="106">
        <f t="shared" si="108"/>
        <v>118713.60000000001</v>
      </c>
      <c r="J118" s="106">
        <f t="shared" ref="J118:T118" si="109">SUM(J115,J116,J117)</f>
        <v>17747.683200000003</v>
      </c>
      <c r="K118" s="106">
        <f t="shared" si="109"/>
        <v>118713.60000000001</v>
      </c>
      <c r="L118" s="106">
        <f t="shared" si="109"/>
        <v>136461.28320000001</v>
      </c>
      <c r="M118" s="106">
        <f t="shared" si="109"/>
        <v>-6.7999999973835656E-3</v>
      </c>
      <c r="N118" s="106">
        <f t="shared" si="109"/>
        <v>0</v>
      </c>
      <c r="O118" s="106">
        <f t="shared" si="109"/>
        <v>0</v>
      </c>
      <c r="P118" s="106">
        <f t="shared" si="109"/>
        <v>0</v>
      </c>
      <c r="Q118" s="106">
        <f t="shared" si="109"/>
        <v>0</v>
      </c>
      <c r="R118" s="106"/>
      <c r="S118" s="106">
        <f t="shared" si="109"/>
        <v>0</v>
      </c>
      <c r="T118" s="106">
        <f t="shared" si="109"/>
        <v>0</v>
      </c>
      <c r="U118" s="108"/>
    </row>
    <row r="119" spans="1:21" x14ac:dyDescent="0.2">
      <c r="A119" s="271"/>
      <c r="B119" s="260"/>
      <c r="C119" s="264"/>
      <c r="D119" s="118" t="s">
        <v>11</v>
      </c>
      <c r="E119" s="119">
        <v>986.54</v>
      </c>
      <c r="F119" s="95">
        <v>5.98</v>
      </c>
      <c r="G119" s="95">
        <v>40</v>
      </c>
      <c r="H119" s="97">
        <v>5899.51</v>
      </c>
      <c r="I119" s="182">
        <v>39461.599999999999</v>
      </c>
      <c r="J119" s="102">
        <f>(E119*F119)</f>
        <v>5899.5092000000004</v>
      </c>
      <c r="K119" s="102">
        <f>(E119*G119)</f>
        <v>39461.599999999999</v>
      </c>
      <c r="L119" s="96">
        <f>SUM(J119,K119)</f>
        <v>45361.109199999999</v>
      </c>
      <c r="M119" s="98">
        <f>SUM(J119-H119)</f>
        <v>-7.9999999979918357E-4</v>
      </c>
      <c r="N119" s="98">
        <f>SUM(K119-I119)</f>
        <v>0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71"/>
      <c r="B120" s="260"/>
      <c r="C120" s="264"/>
      <c r="D120" s="118" t="s">
        <v>12</v>
      </c>
      <c r="E120" s="119">
        <v>1142.82</v>
      </c>
      <c r="F120" s="95">
        <v>5.98</v>
      </c>
      <c r="G120" s="95">
        <v>40</v>
      </c>
      <c r="H120" s="97">
        <v>6834.06</v>
      </c>
      <c r="I120" s="182">
        <v>45712.800000000003</v>
      </c>
      <c r="J120" s="102">
        <f t="shared" ref="J120:J121" si="110">(E120*F120)</f>
        <v>6834.0636000000004</v>
      </c>
      <c r="K120" s="102">
        <f t="shared" ref="K120:K121" si="111">(E120*G120)</f>
        <v>45712.799999999996</v>
      </c>
      <c r="L120" s="96">
        <f t="shared" ref="L120:L121" si="112">SUM(J120,K120)</f>
        <v>52546.863599999997</v>
      </c>
      <c r="M120" s="98">
        <f t="shared" ref="M120:N121" si="113">SUM(J120-H120)</f>
        <v>3.6000000000058208E-3</v>
      </c>
      <c r="N120" s="98">
        <f t="shared" si="113"/>
        <v>-7.2759576141834259E-12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71"/>
      <c r="B121" s="260"/>
      <c r="C121" s="264"/>
      <c r="D121" s="118" t="s">
        <v>13</v>
      </c>
      <c r="E121" s="119">
        <v>1081.78</v>
      </c>
      <c r="F121" s="95">
        <v>5.98</v>
      </c>
      <c r="G121" s="95">
        <v>40</v>
      </c>
      <c r="H121" s="97">
        <v>6469.04</v>
      </c>
      <c r="I121" s="182">
        <v>43271.199999999997</v>
      </c>
      <c r="J121" s="102">
        <f t="shared" si="110"/>
        <v>6469.0444000000007</v>
      </c>
      <c r="K121" s="102">
        <f t="shared" si="111"/>
        <v>43271.199999999997</v>
      </c>
      <c r="L121" s="96">
        <f t="shared" si="112"/>
        <v>49740.244399999996</v>
      </c>
      <c r="M121" s="98">
        <f t="shared" si="113"/>
        <v>4.400000000714499E-3</v>
      </c>
      <c r="N121" s="98">
        <f t="shared" si="113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71"/>
      <c r="B122" s="260"/>
      <c r="C122" s="264"/>
      <c r="D122" s="105" t="s">
        <v>53</v>
      </c>
      <c r="E122" s="106">
        <f>SUM(E119,E120,E121)</f>
        <v>3211.1399999999994</v>
      </c>
      <c r="F122" s="106"/>
      <c r="G122" s="106"/>
      <c r="H122" s="106">
        <f t="shared" ref="H122:I122" si="114">SUM(H119,H120,H121)</f>
        <v>19202.61</v>
      </c>
      <c r="I122" s="106">
        <f t="shared" si="114"/>
        <v>128445.59999999999</v>
      </c>
      <c r="J122" s="106">
        <f t="shared" ref="J122:T122" si="115">SUM(J119,J120,J121)</f>
        <v>19202.617200000001</v>
      </c>
      <c r="K122" s="106">
        <f t="shared" si="115"/>
        <v>128445.59999999999</v>
      </c>
      <c r="L122" s="106">
        <f t="shared" si="115"/>
        <v>147648.21719999998</v>
      </c>
      <c r="M122" s="106">
        <f t="shared" si="115"/>
        <v>7.2000000009211362E-3</v>
      </c>
      <c r="N122" s="106">
        <f t="shared" si="115"/>
        <v>-7.2759576141834259E-12</v>
      </c>
      <c r="O122" s="106">
        <f t="shared" si="115"/>
        <v>0</v>
      </c>
      <c r="P122" s="106">
        <f t="shared" si="115"/>
        <v>0</v>
      </c>
      <c r="Q122" s="106">
        <f t="shared" si="115"/>
        <v>0</v>
      </c>
      <c r="R122" s="106"/>
      <c r="S122" s="106">
        <f t="shared" si="115"/>
        <v>0</v>
      </c>
      <c r="T122" s="106">
        <f t="shared" si="115"/>
        <v>0</v>
      </c>
      <c r="U122" s="108"/>
    </row>
    <row r="123" spans="1:21" x14ac:dyDescent="0.2">
      <c r="A123" s="271"/>
      <c r="B123" s="260"/>
      <c r="C123" s="264"/>
      <c r="D123" s="118" t="s">
        <v>14</v>
      </c>
      <c r="E123" s="119">
        <v>1185.02</v>
      </c>
      <c r="F123" s="95">
        <v>5.98</v>
      </c>
      <c r="G123" s="95">
        <v>40</v>
      </c>
      <c r="H123" s="97">
        <v>7086.42</v>
      </c>
      <c r="I123" s="182">
        <v>47400.800000000003</v>
      </c>
      <c r="J123" s="102">
        <f>(E123*F123)</f>
        <v>7086.4196000000002</v>
      </c>
      <c r="K123" s="102">
        <f>(E123*G123)</f>
        <v>47400.800000000003</v>
      </c>
      <c r="L123" s="96">
        <f>SUM(J123,K123)</f>
        <v>54487.219600000004</v>
      </c>
      <c r="M123" s="98">
        <f>SUM(J123-H123)</f>
        <v>-3.9999999989959178E-4</v>
      </c>
      <c r="N123" s="98">
        <f>SUM(K123-I123)</f>
        <v>0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71"/>
      <c r="B124" s="260"/>
      <c r="C124" s="264"/>
      <c r="D124" s="118" t="s">
        <v>15</v>
      </c>
      <c r="E124" s="119">
        <v>1244.08</v>
      </c>
      <c r="F124" s="95">
        <v>5.98</v>
      </c>
      <c r="G124" s="95">
        <v>40</v>
      </c>
      <c r="H124" s="97">
        <v>7439.6</v>
      </c>
      <c r="I124" s="182">
        <v>49763.199999999997</v>
      </c>
      <c r="J124" s="102">
        <f>(E124*F124)</f>
        <v>7439.5983999999999</v>
      </c>
      <c r="K124" s="102">
        <f t="shared" ref="K124:K125" si="116">(E124*G124)</f>
        <v>49763.199999999997</v>
      </c>
      <c r="L124" s="96">
        <f t="shared" ref="L124:L125" si="117">SUM(J124,K124)</f>
        <v>57202.7984</v>
      </c>
      <c r="M124" s="98">
        <f t="shared" ref="M124:N125" si="118">SUM(J124-H124)</f>
        <v>-1.6000000005078618E-3</v>
      </c>
      <c r="N124" s="98">
        <f t="shared" si="118"/>
        <v>0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71"/>
      <c r="B125" s="260"/>
      <c r="C125" s="264"/>
      <c r="D125" s="118" t="s">
        <v>16</v>
      </c>
      <c r="E125" s="120">
        <v>1112.76</v>
      </c>
      <c r="F125" s="95">
        <v>5.98</v>
      </c>
      <c r="G125" s="95">
        <v>40</v>
      </c>
      <c r="H125" s="97">
        <v>6654.3</v>
      </c>
      <c r="I125" s="182">
        <v>44510.400000000001</v>
      </c>
      <c r="J125" s="102">
        <f>(E125*F125)</f>
        <v>6654.3048000000008</v>
      </c>
      <c r="K125" s="102">
        <f t="shared" si="116"/>
        <v>44510.400000000001</v>
      </c>
      <c r="L125" s="96">
        <f t="shared" si="117"/>
        <v>51164.7048</v>
      </c>
      <c r="M125" s="98">
        <f t="shared" si="118"/>
        <v>4.8000000006140908E-3</v>
      </c>
      <c r="N125" s="98">
        <f t="shared" si="118"/>
        <v>0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71"/>
      <c r="B126" s="260"/>
      <c r="C126" s="264"/>
      <c r="D126" s="105" t="s">
        <v>54</v>
      </c>
      <c r="E126" s="106">
        <f>SUM(E123,E124,E125)</f>
        <v>3541.8599999999997</v>
      </c>
      <c r="F126" s="106"/>
      <c r="G126" s="106"/>
      <c r="H126" s="106">
        <f t="shared" ref="H126:I126" si="119">SUM(H123,H124,H125)</f>
        <v>21180.32</v>
      </c>
      <c r="I126" s="106">
        <f t="shared" si="119"/>
        <v>141674.4</v>
      </c>
      <c r="J126" s="106">
        <f t="shared" ref="J126:T126" si="120">SUM(J123,J124,J125)</f>
        <v>21180.322800000002</v>
      </c>
      <c r="K126" s="106">
        <f t="shared" si="120"/>
        <v>141674.4</v>
      </c>
      <c r="L126" s="106">
        <f t="shared" si="120"/>
        <v>162854.72280000002</v>
      </c>
      <c r="M126" s="106">
        <f t="shared" si="120"/>
        <v>2.8000000002066372E-3</v>
      </c>
      <c r="N126" s="106">
        <f t="shared" si="120"/>
        <v>0</v>
      </c>
      <c r="O126" s="106">
        <f t="shared" si="120"/>
        <v>0</v>
      </c>
      <c r="P126" s="106">
        <f t="shared" si="120"/>
        <v>0</v>
      </c>
      <c r="Q126" s="106">
        <f t="shared" si="120"/>
        <v>0</v>
      </c>
      <c r="R126" s="106"/>
      <c r="S126" s="106">
        <f t="shared" si="120"/>
        <v>0</v>
      </c>
      <c r="T126" s="106">
        <f t="shared" si="120"/>
        <v>0</v>
      </c>
      <c r="U126" s="108"/>
    </row>
    <row r="127" spans="1:21" x14ac:dyDescent="0.2">
      <c r="A127" s="271"/>
      <c r="B127" s="260"/>
      <c r="C127" s="264"/>
      <c r="D127" s="118" t="s">
        <v>17</v>
      </c>
      <c r="E127" s="119">
        <v>1151.1600000000001</v>
      </c>
      <c r="F127" s="95">
        <v>5.98</v>
      </c>
      <c r="G127" s="95">
        <v>40</v>
      </c>
      <c r="H127" s="97">
        <v>6883.94</v>
      </c>
      <c r="I127" s="182">
        <v>46046.400000000001</v>
      </c>
      <c r="J127" s="102">
        <f>(E127*F127)</f>
        <v>6883.9368000000013</v>
      </c>
      <c r="K127" s="102">
        <f>(E127*G127)</f>
        <v>46046.400000000001</v>
      </c>
      <c r="L127" s="96">
        <f>SUM(J127,K127)</f>
        <v>52930.336800000005</v>
      </c>
      <c r="M127" s="98">
        <f>SUM(J127-H127)</f>
        <v>-3.1999999982872396E-3</v>
      </c>
      <c r="N127" s="98">
        <f>SUM(K127-I127)</f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71"/>
      <c r="B128" s="260"/>
      <c r="C128" s="264"/>
      <c r="D128" s="118" t="s">
        <v>18</v>
      </c>
      <c r="E128" s="119">
        <v>1145.6400000000001</v>
      </c>
      <c r="F128" s="95">
        <v>5.98</v>
      </c>
      <c r="G128" s="95">
        <v>40</v>
      </c>
      <c r="H128" s="97">
        <v>6850.93</v>
      </c>
      <c r="I128" s="182">
        <v>45825.599999999999</v>
      </c>
      <c r="J128" s="102">
        <f>(E128*F128)</f>
        <v>6850.927200000001</v>
      </c>
      <c r="K128" s="102">
        <f t="shared" ref="K128:K129" si="121">(E128*G128)</f>
        <v>45825.600000000006</v>
      </c>
      <c r="L128" s="96">
        <f t="shared" ref="L128:L129" si="122">SUM(J128,K128)</f>
        <v>52676.527200000004</v>
      </c>
      <c r="M128" s="98">
        <f t="shared" ref="M128:N129" si="123">SUM(J128-H128)</f>
        <v>-2.7999999992971425E-3</v>
      </c>
      <c r="N128" s="98">
        <f t="shared" si="123"/>
        <v>7.2759576141834259E-12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72"/>
      <c r="B129" s="266"/>
      <c r="C129" s="265"/>
      <c r="D129" s="118" t="s">
        <v>19</v>
      </c>
      <c r="E129" s="120">
        <v>999.42</v>
      </c>
      <c r="F129" s="95">
        <v>5.98</v>
      </c>
      <c r="G129" s="95">
        <v>40</v>
      </c>
      <c r="H129" s="97">
        <v>5976.53</v>
      </c>
      <c r="I129" s="182">
        <v>39976.800000000003</v>
      </c>
      <c r="J129" s="102">
        <f>(E129*F129)</f>
        <v>5976.5316000000003</v>
      </c>
      <c r="K129" s="102">
        <f t="shared" si="121"/>
        <v>39976.799999999996</v>
      </c>
      <c r="L129" s="96">
        <f t="shared" si="122"/>
        <v>45953.331599999998</v>
      </c>
      <c r="M129" s="98">
        <f t="shared" si="123"/>
        <v>1.6000000005078618E-3</v>
      </c>
      <c r="N129" s="98">
        <f t="shared" si="123"/>
        <v>-7.2759576141834259E-12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3296.2200000000003</v>
      </c>
      <c r="F130" s="106"/>
      <c r="G130" s="106"/>
      <c r="H130" s="164">
        <f>SUM(H127:H129)</f>
        <v>19711.399999999998</v>
      </c>
      <c r="I130" s="164">
        <f>SUM(I127:I129)</f>
        <v>131848.79999999999</v>
      </c>
      <c r="J130" s="106">
        <f t="shared" ref="J130:T130" si="124">SUM(J127,J128,J129)</f>
        <v>19711.395600000003</v>
      </c>
      <c r="K130" s="106">
        <f t="shared" si="124"/>
        <v>131848.79999999999</v>
      </c>
      <c r="L130" s="106">
        <f t="shared" si="124"/>
        <v>151560.19560000001</v>
      </c>
      <c r="M130" s="106">
        <f t="shared" si="124"/>
        <v>-4.3999999970765202E-3</v>
      </c>
      <c r="N130" s="106">
        <f t="shared" si="124"/>
        <v>0</v>
      </c>
      <c r="O130" s="106">
        <f t="shared" si="124"/>
        <v>0</v>
      </c>
      <c r="P130" s="106">
        <f t="shared" si="124"/>
        <v>0</v>
      </c>
      <c r="Q130" s="106">
        <f t="shared" si="124"/>
        <v>0</v>
      </c>
      <c r="R130" s="106"/>
      <c r="S130" s="106">
        <f t="shared" si="124"/>
        <v>0</v>
      </c>
      <c r="T130" s="106">
        <f t="shared" si="124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13017.060000000001</v>
      </c>
      <c r="F131" s="137"/>
      <c r="G131" s="137"/>
      <c r="H131" s="161">
        <f>SUM(H118,H122,H126,H130)</f>
        <v>77842.02</v>
      </c>
      <c r="I131" s="161">
        <f>SUM(I118,I122,I126,I130)</f>
        <v>520682.39999999997</v>
      </c>
      <c r="J131" s="137">
        <f t="shared" ref="J131:T131" si="125">SUM(J118+J122+J126+J130)</f>
        <v>77842.01880000002</v>
      </c>
      <c r="K131" s="137">
        <f t="shared" si="125"/>
        <v>520682.39999999997</v>
      </c>
      <c r="L131" s="137">
        <f t="shared" si="125"/>
        <v>598524.41879999998</v>
      </c>
      <c r="M131" s="137">
        <f t="shared" si="125"/>
        <v>-1.1999999933323124E-3</v>
      </c>
      <c r="N131" s="137">
        <f t="shared" si="125"/>
        <v>-7.2759576141834259E-12</v>
      </c>
      <c r="O131" s="137">
        <f t="shared" si="125"/>
        <v>0</v>
      </c>
      <c r="P131" s="137">
        <f t="shared" si="125"/>
        <v>0</v>
      </c>
      <c r="Q131" s="137">
        <f t="shared" si="125"/>
        <v>0</v>
      </c>
      <c r="R131" s="137"/>
      <c r="S131" s="137">
        <f t="shared" si="125"/>
        <v>0</v>
      </c>
      <c r="T131" s="137">
        <f t="shared" si="125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E131+'2016'!E132</f>
        <v>92864.079999999987</v>
      </c>
      <c r="F132" s="114"/>
      <c r="G132" s="114"/>
      <c r="H132" s="114">
        <f>H131+'2016'!H132</f>
        <v>279180.96620000002</v>
      </c>
      <c r="I132" s="114">
        <f>I131+'2016'!I132</f>
        <v>1404682.88</v>
      </c>
      <c r="J132" s="114">
        <f>J131+'2016'!J132</f>
        <v>458712.30420000007</v>
      </c>
      <c r="K132" s="114">
        <f>K131+'2016'!K132</f>
        <v>2055848.94</v>
      </c>
      <c r="L132" s="114">
        <f>L131+'2016'!L132</f>
        <v>2514561.2442000001</v>
      </c>
      <c r="M132" s="114">
        <f>M131+'2016'!M132</f>
        <v>179531.33799999999</v>
      </c>
      <c r="N132" s="114">
        <f>N131+'2016'!N132</f>
        <v>651166.06000000006</v>
      </c>
      <c r="O132" s="114">
        <f>O131+'2016'!O132</f>
        <v>0</v>
      </c>
      <c r="P132" s="114">
        <f>P131+'2016'!P132</f>
        <v>0</v>
      </c>
      <c r="Q132" s="114">
        <f>Q131+'2016'!Q132</f>
        <v>0</v>
      </c>
      <c r="R132" s="114">
        <f>SUM(I132-Q132)</f>
        <v>1404682.88</v>
      </c>
      <c r="S132" s="114">
        <f>S131+'2016'!S132</f>
        <v>0</v>
      </c>
      <c r="T132" s="114">
        <f>T131+'2016'!T132</f>
        <v>0</v>
      </c>
      <c r="U132" s="116"/>
    </row>
    <row r="133" spans="1:21" x14ac:dyDescent="0.2">
      <c r="A133" s="282">
        <v>8</v>
      </c>
      <c r="B133" s="285" t="s">
        <v>33</v>
      </c>
      <c r="C133" s="288" t="s">
        <v>28</v>
      </c>
      <c r="D133" s="118" t="s">
        <v>8</v>
      </c>
      <c r="E133" s="119">
        <v>60.5</v>
      </c>
      <c r="F133" s="95">
        <v>5.98</v>
      </c>
      <c r="G133" s="95">
        <v>40</v>
      </c>
      <c r="H133" s="97">
        <v>361.79</v>
      </c>
      <c r="I133" s="182">
        <v>2420</v>
      </c>
      <c r="J133" s="102">
        <f>SUM(E133*F133)</f>
        <v>361.79</v>
      </c>
      <c r="K133" s="102">
        <f>SUM(E133*G133)</f>
        <v>2420</v>
      </c>
      <c r="L133" s="96">
        <f>SUM(J133,K133)</f>
        <v>2781.79</v>
      </c>
      <c r="M133" s="98">
        <f>SUM(J133-H133)</f>
        <v>0</v>
      </c>
      <c r="N133" s="98">
        <f>SUM(K133-I133)</f>
        <v>0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3"/>
      <c r="B134" s="286"/>
      <c r="C134" s="289"/>
      <c r="D134" s="118" t="s">
        <v>9</v>
      </c>
      <c r="E134" s="120">
        <v>67</v>
      </c>
      <c r="F134" s="95">
        <v>5.98</v>
      </c>
      <c r="G134" s="95">
        <v>40</v>
      </c>
      <c r="H134" s="97">
        <v>400.66</v>
      </c>
      <c r="I134" s="182">
        <v>2680</v>
      </c>
      <c r="J134" s="102">
        <f t="shared" ref="J134:J135" si="126">SUM(E134*F134)</f>
        <v>400.66</v>
      </c>
      <c r="K134" s="102">
        <f t="shared" ref="K134:K135" si="127">SUM(E134*G134)</f>
        <v>2680</v>
      </c>
      <c r="L134" s="96">
        <f t="shared" ref="L134:L135" si="128">SUM(J134,K134)</f>
        <v>3080.66</v>
      </c>
      <c r="M134" s="98">
        <f t="shared" ref="M134:N135" si="129">SUM(J134-H134)</f>
        <v>0</v>
      </c>
      <c r="N134" s="98">
        <f t="shared" si="129"/>
        <v>0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3"/>
      <c r="B135" s="286"/>
      <c r="C135" s="289"/>
      <c r="D135" s="118" t="s">
        <v>10</v>
      </c>
      <c r="E135" s="120">
        <v>84.82</v>
      </c>
      <c r="F135" s="95">
        <v>5.98</v>
      </c>
      <c r="G135" s="95">
        <v>40</v>
      </c>
      <c r="H135" s="97">
        <v>507.22</v>
      </c>
      <c r="I135" s="182">
        <v>3392.8</v>
      </c>
      <c r="J135" s="102">
        <f t="shared" si="126"/>
        <v>507.22359999999998</v>
      </c>
      <c r="K135" s="102">
        <f t="shared" si="127"/>
        <v>3392.7999999999997</v>
      </c>
      <c r="L135" s="96">
        <f t="shared" si="128"/>
        <v>3900.0235999999995</v>
      </c>
      <c r="M135" s="98">
        <f t="shared" si="129"/>
        <v>3.5999999999489773E-3</v>
      </c>
      <c r="N135" s="98">
        <f t="shared" si="129"/>
        <v>-4.5474735088646412E-13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3"/>
      <c r="B136" s="286"/>
      <c r="C136" s="289"/>
      <c r="D136" s="105" t="s">
        <v>52</v>
      </c>
      <c r="E136" s="106">
        <f>SUM(E133,E134,E135)</f>
        <v>212.32</v>
      </c>
      <c r="F136" s="106"/>
      <c r="G136" s="106"/>
      <c r="H136" s="107">
        <f>SUM(H133:H135)</f>
        <v>1269.67</v>
      </c>
      <c r="I136" s="107">
        <f>SUM(I133:I135)</f>
        <v>8492.7999999999993</v>
      </c>
      <c r="J136" s="106">
        <f t="shared" ref="J136:T136" si="130">SUM(J133,J134,J135)</f>
        <v>1269.6736000000001</v>
      </c>
      <c r="K136" s="106">
        <f t="shared" si="130"/>
        <v>8492.7999999999993</v>
      </c>
      <c r="L136" s="106">
        <f t="shared" si="130"/>
        <v>9762.4735999999994</v>
      </c>
      <c r="M136" s="106">
        <f t="shared" si="130"/>
        <v>3.5999999999489773E-3</v>
      </c>
      <c r="N136" s="106">
        <f t="shared" si="130"/>
        <v>-4.5474735088646412E-13</v>
      </c>
      <c r="O136" s="106">
        <f t="shared" si="130"/>
        <v>0</v>
      </c>
      <c r="P136" s="106">
        <f t="shared" si="130"/>
        <v>0</v>
      </c>
      <c r="Q136" s="106">
        <f t="shared" si="130"/>
        <v>0</v>
      </c>
      <c r="R136" s="106"/>
      <c r="S136" s="106">
        <f t="shared" si="130"/>
        <v>0</v>
      </c>
      <c r="T136" s="106">
        <f t="shared" si="130"/>
        <v>0</v>
      </c>
      <c r="U136" s="108"/>
    </row>
    <row r="137" spans="1:21" x14ac:dyDescent="0.2">
      <c r="A137" s="283"/>
      <c r="B137" s="286"/>
      <c r="C137" s="289"/>
      <c r="D137" s="118" t="s">
        <v>11</v>
      </c>
      <c r="E137" s="119">
        <v>57.14</v>
      </c>
      <c r="F137" s="95">
        <v>5.98</v>
      </c>
      <c r="G137" s="95">
        <v>40</v>
      </c>
      <c r="H137" s="97">
        <v>341.7</v>
      </c>
      <c r="I137" s="182">
        <v>2285.6</v>
      </c>
      <c r="J137" s="102">
        <f>SUM(E137*F137)</f>
        <v>341.69720000000001</v>
      </c>
      <c r="K137" s="102">
        <f>(E137*G137)</f>
        <v>2285.6</v>
      </c>
      <c r="L137" s="96">
        <f>SUM(J137,K137)</f>
        <v>2627.2972</v>
      </c>
      <c r="M137" s="98">
        <f>SUM(J137-H137)</f>
        <v>-2.7999999999792635E-3</v>
      </c>
      <c r="N137" s="98">
        <f>SUM(K137-I137)</f>
        <v>0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3"/>
      <c r="B138" s="286"/>
      <c r="C138" s="289"/>
      <c r="D138" s="118" t="s">
        <v>12</v>
      </c>
      <c r="E138" s="119">
        <v>78.28</v>
      </c>
      <c r="F138" s="95">
        <v>5.98</v>
      </c>
      <c r="G138" s="95">
        <v>40</v>
      </c>
      <c r="H138" s="97">
        <v>468.11</v>
      </c>
      <c r="I138" s="182">
        <v>3131.2</v>
      </c>
      <c r="J138" s="102">
        <f t="shared" ref="J138:J139" si="131">SUM(E138*F138)</f>
        <v>468.11440000000005</v>
      </c>
      <c r="K138" s="102">
        <f t="shared" ref="K138:K139" si="132">(E138*G138)</f>
        <v>3131.2</v>
      </c>
      <c r="L138" s="96">
        <f t="shared" ref="L138:L139" si="133">SUM(J138,K138)</f>
        <v>3599.3143999999998</v>
      </c>
      <c r="M138" s="98">
        <f t="shared" ref="M138:N139" si="134">SUM(J138-H138)</f>
        <v>4.400000000032378E-3</v>
      </c>
      <c r="N138" s="98">
        <f t="shared" si="134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3"/>
      <c r="B139" s="286"/>
      <c r="C139" s="289"/>
      <c r="D139" s="118" t="s">
        <v>13</v>
      </c>
      <c r="E139" s="119">
        <v>69.92</v>
      </c>
      <c r="F139" s="95">
        <v>5.98</v>
      </c>
      <c r="G139" s="95">
        <v>40</v>
      </c>
      <c r="H139" s="97">
        <v>418.12</v>
      </c>
      <c r="I139" s="182">
        <v>2796.8</v>
      </c>
      <c r="J139" s="102">
        <f t="shared" si="131"/>
        <v>418.12160000000006</v>
      </c>
      <c r="K139" s="102">
        <f t="shared" si="132"/>
        <v>2796.8</v>
      </c>
      <c r="L139" s="96">
        <f t="shared" si="133"/>
        <v>3214.9216000000001</v>
      </c>
      <c r="M139" s="98">
        <f t="shared" si="134"/>
        <v>1.6000000000531145E-3</v>
      </c>
      <c r="N139" s="98">
        <f t="shared" si="134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3"/>
      <c r="B140" s="286"/>
      <c r="C140" s="289"/>
      <c r="D140" s="105" t="s">
        <v>53</v>
      </c>
      <c r="E140" s="106">
        <f>SUM(E137,E138,E139)</f>
        <v>205.34000000000003</v>
      </c>
      <c r="F140" s="106"/>
      <c r="G140" s="106"/>
      <c r="H140" s="107">
        <f>SUM(H137:H139)</f>
        <v>1227.9299999999998</v>
      </c>
      <c r="I140" s="107">
        <f>SUM(I137:I139)</f>
        <v>8213.5999999999985</v>
      </c>
      <c r="J140" s="106">
        <f t="shared" ref="J140:T140" si="135">SUM(J137,J138,J139)</f>
        <v>1227.9331999999999</v>
      </c>
      <c r="K140" s="106">
        <f t="shared" si="135"/>
        <v>8213.5999999999985</v>
      </c>
      <c r="L140" s="106">
        <f t="shared" si="135"/>
        <v>9441.5331999999999</v>
      </c>
      <c r="M140" s="106">
        <f t="shared" si="135"/>
        <v>3.200000000106229E-3</v>
      </c>
      <c r="N140" s="106">
        <f t="shared" si="135"/>
        <v>0</v>
      </c>
      <c r="O140" s="106">
        <f t="shared" si="135"/>
        <v>0</v>
      </c>
      <c r="P140" s="106">
        <f t="shared" si="135"/>
        <v>0</v>
      </c>
      <c r="Q140" s="106">
        <f t="shared" si="135"/>
        <v>0</v>
      </c>
      <c r="R140" s="106"/>
      <c r="S140" s="106">
        <f t="shared" si="135"/>
        <v>0</v>
      </c>
      <c r="T140" s="106">
        <f t="shared" si="135"/>
        <v>0</v>
      </c>
      <c r="U140" s="108"/>
    </row>
    <row r="141" spans="1:21" x14ac:dyDescent="0.2">
      <c r="A141" s="283"/>
      <c r="B141" s="286"/>
      <c r="C141" s="289"/>
      <c r="D141" s="118" t="s">
        <v>14</v>
      </c>
      <c r="E141" s="119">
        <v>59.38</v>
      </c>
      <c r="F141" s="95">
        <v>5.98</v>
      </c>
      <c r="G141" s="95">
        <v>40</v>
      </c>
      <c r="H141" s="97">
        <v>355.09</v>
      </c>
      <c r="I141" s="182">
        <v>2375.1999999999998</v>
      </c>
      <c r="J141" s="102">
        <f>SUM(E141*F141)</f>
        <v>355.09240000000005</v>
      </c>
      <c r="K141" s="102">
        <f>(E141*G141)</f>
        <v>2375.2000000000003</v>
      </c>
      <c r="L141" s="96">
        <f>SUM(J141,K141)</f>
        <v>2730.2924000000003</v>
      </c>
      <c r="M141" s="98">
        <f>SUM(J141-H141)</f>
        <v>2.4000000000796717E-3</v>
      </c>
      <c r="N141" s="98">
        <f>SUM(K141-I141)</f>
        <v>4.5474735088646412E-13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3"/>
      <c r="B142" s="286"/>
      <c r="C142" s="289"/>
      <c r="D142" s="118" t="s">
        <v>15</v>
      </c>
      <c r="E142" s="119">
        <v>67.56</v>
      </c>
      <c r="F142" s="95">
        <v>5.98</v>
      </c>
      <c r="G142" s="95">
        <v>40</v>
      </c>
      <c r="H142" s="97">
        <v>404.01</v>
      </c>
      <c r="I142" s="182">
        <v>2702.4</v>
      </c>
      <c r="J142" s="102">
        <f t="shared" ref="J142:J143" si="136">SUM(E142*F142)</f>
        <v>404.00880000000006</v>
      </c>
      <c r="K142" s="102">
        <f t="shared" ref="K142:K143" si="137">(E142*G142)</f>
        <v>2702.4</v>
      </c>
      <c r="L142" s="96">
        <f t="shared" ref="L142:L143" si="138">SUM(J142,K142)</f>
        <v>3106.4088000000002</v>
      </c>
      <c r="M142" s="98">
        <f t="shared" ref="M142:N143" si="139">SUM(J142-H142)</f>
        <v>-1.199999999926149E-3</v>
      </c>
      <c r="N142" s="98">
        <f t="shared" si="139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3"/>
      <c r="B143" s="286"/>
      <c r="C143" s="289"/>
      <c r="D143" s="118" t="s">
        <v>16</v>
      </c>
      <c r="E143" s="120">
        <v>57.1</v>
      </c>
      <c r="F143" s="95">
        <v>5.98</v>
      </c>
      <c r="G143" s="95">
        <v>40</v>
      </c>
      <c r="H143" s="97">
        <v>341.46</v>
      </c>
      <c r="I143" s="182">
        <v>2284</v>
      </c>
      <c r="J143" s="102">
        <f t="shared" si="136"/>
        <v>341.45800000000003</v>
      </c>
      <c r="K143" s="102">
        <f t="shared" si="137"/>
        <v>2284</v>
      </c>
      <c r="L143" s="96">
        <f t="shared" si="138"/>
        <v>2625.4580000000001</v>
      </c>
      <c r="M143" s="98">
        <f t="shared" si="139"/>
        <v>-1.9999999999527063E-3</v>
      </c>
      <c r="N143" s="98">
        <f t="shared" si="139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3"/>
      <c r="B144" s="286"/>
      <c r="C144" s="289"/>
      <c r="D144" s="105" t="s">
        <v>54</v>
      </c>
      <c r="E144" s="106">
        <f>SUM(E141,E142,E143)</f>
        <v>184.04</v>
      </c>
      <c r="F144" s="106"/>
      <c r="G144" s="106"/>
      <c r="H144" s="107">
        <f>SUM(H141:H143)</f>
        <v>1100.56</v>
      </c>
      <c r="I144" s="107">
        <f>SUM(I141:I143)</f>
        <v>7361.6</v>
      </c>
      <c r="J144" s="106">
        <f t="shared" ref="J144:T144" si="140">SUM(J141,J142,J143)</f>
        <v>1100.5592000000001</v>
      </c>
      <c r="K144" s="106">
        <f t="shared" si="140"/>
        <v>7361.6</v>
      </c>
      <c r="L144" s="106">
        <f t="shared" si="140"/>
        <v>8462.1592000000001</v>
      </c>
      <c r="M144" s="106">
        <f t="shared" si="140"/>
        <v>-7.9999999979918357E-4</v>
      </c>
      <c r="N144" s="106">
        <f t="shared" si="140"/>
        <v>4.5474735088646412E-13</v>
      </c>
      <c r="O144" s="106">
        <f t="shared" si="140"/>
        <v>0</v>
      </c>
      <c r="P144" s="106">
        <f t="shared" si="140"/>
        <v>0</v>
      </c>
      <c r="Q144" s="106">
        <f t="shared" si="140"/>
        <v>0</v>
      </c>
      <c r="R144" s="106"/>
      <c r="S144" s="106">
        <f t="shared" si="140"/>
        <v>0</v>
      </c>
      <c r="T144" s="106">
        <f t="shared" si="140"/>
        <v>0</v>
      </c>
      <c r="U144" s="108"/>
    </row>
    <row r="145" spans="1:21" x14ac:dyDescent="0.2">
      <c r="A145" s="283"/>
      <c r="B145" s="286"/>
      <c r="C145" s="289"/>
      <c r="D145" s="118" t="s">
        <v>17</v>
      </c>
      <c r="E145" s="119">
        <v>88.7</v>
      </c>
      <c r="F145" s="95">
        <v>5.98</v>
      </c>
      <c r="G145" s="95">
        <v>40</v>
      </c>
      <c r="H145" s="97">
        <v>530.42999999999995</v>
      </c>
      <c r="I145" s="182">
        <v>3548</v>
      </c>
      <c r="J145" s="102">
        <f>SUM(E145*F145)</f>
        <v>530.42600000000004</v>
      </c>
      <c r="K145" s="102">
        <f>(E145*G145)</f>
        <v>3548</v>
      </c>
      <c r="L145" s="96">
        <f>SUM(J145,K145)</f>
        <v>4078.4259999999999</v>
      </c>
      <c r="M145" s="98">
        <f>SUM(J145-H145)</f>
        <v>-3.9999999999054126E-3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3"/>
      <c r="B146" s="286"/>
      <c r="C146" s="289"/>
      <c r="D146" s="118" t="s">
        <v>18</v>
      </c>
      <c r="E146" s="119">
        <v>81.099999999999994</v>
      </c>
      <c r="F146" s="95">
        <v>5.98</v>
      </c>
      <c r="G146" s="95">
        <v>40</v>
      </c>
      <c r="H146" s="97">
        <v>484.98</v>
      </c>
      <c r="I146" s="182">
        <v>3244</v>
      </c>
      <c r="J146" s="102">
        <f t="shared" ref="J146:J147" si="141">SUM(E146*F146)</f>
        <v>484.97800000000001</v>
      </c>
      <c r="K146" s="102">
        <f t="shared" ref="K146:K147" si="142">(E146*G146)</f>
        <v>3244</v>
      </c>
      <c r="L146" s="96">
        <f t="shared" ref="L146:L147" si="143">SUM(J146,K146)</f>
        <v>3728.9780000000001</v>
      </c>
      <c r="M146" s="98">
        <f t="shared" ref="M146:N147" si="144">SUM(J146-H146)</f>
        <v>-2.0000000000095497E-3</v>
      </c>
      <c r="N146" s="98">
        <f t="shared" si="144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4"/>
      <c r="B147" s="287"/>
      <c r="C147" s="290"/>
      <c r="D147" s="118" t="s">
        <v>19</v>
      </c>
      <c r="E147" s="120">
        <v>60.86</v>
      </c>
      <c r="F147" s="95">
        <v>5.98</v>
      </c>
      <c r="G147" s="95">
        <v>40</v>
      </c>
      <c r="H147" s="97">
        <v>363.94</v>
      </c>
      <c r="I147" s="182">
        <v>2434.4</v>
      </c>
      <c r="J147" s="102">
        <f t="shared" si="141"/>
        <v>363.94280000000003</v>
      </c>
      <c r="K147" s="102">
        <f t="shared" si="142"/>
        <v>2434.4</v>
      </c>
      <c r="L147" s="96">
        <f t="shared" si="143"/>
        <v>2798.3428000000004</v>
      </c>
      <c r="M147" s="98">
        <f t="shared" si="144"/>
        <v>2.8000000000361069E-3</v>
      </c>
      <c r="N147" s="98">
        <f t="shared" si="144"/>
        <v>0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230.66000000000003</v>
      </c>
      <c r="F148" s="106"/>
      <c r="G148" s="106"/>
      <c r="H148" s="164">
        <f>SUM(H145:H147)</f>
        <v>1379.35</v>
      </c>
      <c r="I148" s="164">
        <f>SUM(I145:I147)</f>
        <v>9226.4</v>
      </c>
      <c r="J148" s="106">
        <f t="shared" ref="J148:T148" si="145">SUM(J145,J146,J147)</f>
        <v>1379.3468</v>
      </c>
      <c r="K148" s="106">
        <f t="shared" si="145"/>
        <v>9226.4</v>
      </c>
      <c r="L148" s="106">
        <f t="shared" si="145"/>
        <v>10605.746800000001</v>
      </c>
      <c r="M148" s="106">
        <f t="shared" si="145"/>
        <v>-3.1999999998788553E-3</v>
      </c>
      <c r="N148" s="106">
        <f t="shared" si="145"/>
        <v>0</v>
      </c>
      <c r="O148" s="106">
        <f t="shared" si="145"/>
        <v>0</v>
      </c>
      <c r="P148" s="106">
        <f t="shared" si="145"/>
        <v>0</v>
      </c>
      <c r="Q148" s="106">
        <f t="shared" si="145"/>
        <v>0</v>
      </c>
      <c r="R148" s="106"/>
      <c r="S148" s="106">
        <f t="shared" si="145"/>
        <v>0</v>
      </c>
      <c r="T148" s="106">
        <f t="shared" si="145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832.36000000000013</v>
      </c>
      <c r="F149" s="137"/>
      <c r="G149" s="137"/>
      <c r="H149" s="161">
        <f>SUM(H136,H140,H144,H148)</f>
        <v>4977.51</v>
      </c>
      <c r="I149" s="161">
        <f>SUM(I136,I140,I144,I148)</f>
        <v>33294.400000000001</v>
      </c>
      <c r="J149" s="137">
        <f t="shared" ref="J149:T149" si="146">SUM(J136+J140+J144+J148)</f>
        <v>4977.5128000000004</v>
      </c>
      <c r="K149" s="137">
        <f t="shared" si="146"/>
        <v>33294.400000000001</v>
      </c>
      <c r="L149" s="137">
        <f t="shared" si="146"/>
        <v>38271.912799999998</v>
      </c>
      <c r="M149" s="137">
        <f t="shared" si="146"/>
        <v>2.8000000003771675E-3</v>
      </c>
      <c r="N149" s="137">
        <f t="shared" si="146"/>
        <v>0</v>
      </c>
      <c r="O149" s="137">
        <f t="shared" si="146"/>
        <v>0</v>
      </c>
      <c r="P149" s="137">
        <f t="shared" si="146"/>
        <v>0</v>
      </c>
      <c r="Q149" s="137">
        <f t="shared" si="146"/>
        <v>0</v>
      </c>
      <c r="R149" s="137"/>
      <c r="S149" s="137">
        <f t="shared" si="146"/>
        <v>0</v>
      </c>
      <c r="T149" s="137">
        <f t="shared" si="146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E149+'2016'!E150</f>
        <v>7039.7400000000016</v>
      </c>
      <c r="F150" s="114"/>
      <c r="G150" s="114"/>
      <c r="H150" s="114">
        <f>H149+'2016'!H150</f>
        <v>34586.69</v>
      </c>
      <c r="I150" s="114">
        <f>I149+'2016'!I150</f>
        <v>136093.4</v>
      </c>
      <c r="J150" s="114">
        <f>J149+'2016'!J150</f>
        <v>34586.715400000001</v>
      </c>
      <c r="K150" s="114">
        <f>K149+'2016'!K150</f>
        <v>136093.4</v>
      </c>
      <c r="L150" s="114">
        <f>L149+'2016'!L150</f>
        <v>170680.11540000001</v>
      </c>
      <c r="M150" s="114">
        <f>M149+'2016'!M150</f>
        <v>3.1599999993204619E-2</v>
      </c>
      <c r="N150" s="114">
        <f>N149+'2016'!N150</f>
        <v>2.6147972675971687E-12</v>
      </c>
      <c r="O150" s="114">
        <f>O149+'2016'!O150</f>
        <v>0</v>
      </c>
      <c r="P150" s="114">
        <f>P149+'2016'!P150</f>
        <v>0</v>
      </c>
      <c r="Q150" s="114">
        <f>Q149+'2016'!Q150</f>
        <v>0</v>
      </c>
      <c r="R150" s="114">
        <f>SUM(I150-Q150)</f>
        <v>136093.4</v>
      </c>
      <c r="S150" s="114">
        <f>S149+'2016'!S150</f>
        <v>0</v>
      </c>
      <c r="T150" s="114">
        <f>T149+'2016'!T150</f>
        <v>0</v>
      </c>
      <c r="U150" s="116"/>
    </row>
    <row r="151" spans="1:21" x14ac:dyDescent="0.2">
      <c r="A151" s="282">
        <v>9</v>
      </c>
      <c r="B151" s="285" t="s">
        <v>33</v>
      </c>
      <c r="C151" s="288" t="s">
        <v>30</v>
      </c>
      <c r="D151" s="118" t="s">
        <v>8</v>
      </c>
      <c r="E151" s="119">
        <v>0</v>
      </c>
      <c r="F151" s="95">
        <v>5.98</v>
      </c>
      <c r="G151" s="95">
        <v>40</v>
      </c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3"/>
      <c r="B152" s="286"/>
      <c r="C152" s="289"/>
      <c r="D152" s="118" t="s">
        <v>9</v>
      </c>
      <c r="E152" s="120">
        <v>0</v>
      </c>
      <c r="F152" s="95">
        <v>5.98</v>
      </c>
      <c r="G152" s="95">
        <v>40</v>
      </c>
      <c r="H152" s="97"/>
      <c r="I152" s="97"/>
      <c r="J152" s="102">
        <f t="shared" ref="J152:J153" si="147">SUM(E152*F152)</f>
        <v>0</v>
      </c>
      <c r="K152" s="102">
        <f t="shared" ref="K152:K153" si="148">SUM(E152*G152)</f>
        <v>0</v>
      </c>
      <c r="L152" s="96">
        <f t="shared" ref="L152:L153" si="149">SUM(J152,K152)</f>
        <v>0</v>
      </c>
      <c r="M152" s="98">
        <f t="shared" ref="M152:M153" si="150">SUM(J152-H152)</f>
        <v>0</v>
      </c>
      <c r="N152" s="98">
        <f t="shared" ref="N152:N153" si="151">SUM(K152-I152)</f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3"/>
      <c r="B153" s="286"/>
      <c r="C153" s="289"/>
      <c r="D153" s="118" t="s">
        <v>10</v>
      </c>
      <c r="E153" s="120">
        <v>0</v>
      </c>
      <c r="F153" s="95">
        <v>5.98</v>
      </c>
      <c r="G153" s="95">
        <v>40</v>
      </c>
      <c r="H153" s="97"/>
      <c r="I153" s="97"/>
      <c r="J153" s="102">
        <f t="shared" si="147"/>
        <v>0</v>
      </c>
      <c r="K153" s="102">
        <f t="shared" si="148"/>
        <v>0</v>
      </c>
      <c r="L153" s="96">
        <f t="shared" si="149"/>
        <v>0</v>
      </c>
      <c r="M153" s="98">
        <f t="shared" si="150"/>
        <v>0</v>
      </c>
      <c r="N153" s="98">
        <f t="shared" si="151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3"/>
      <c r="B154" s="286"/>
      <c r="C154" s="289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52">SUM(J151,J152,J153)</f>
        <v>0</v>
      </c>
      <c r="K154" s="106">
        <f t="shared" si="152"/>
        <v>0</v>
      </c>
      <c r="L154" s="106">
        <f t="shared" si="152"/>
        <v>0</v>
      </c>
      <c r="M154" s="106">
        <f t="shared" si="152"/>
        <v>0</v>
      </c>
      <c r="N154" s="106">
        <f t="shared" si="152"/>
        <v>0</v>
      </c>
      <c r="O154" s="106">
        <f t="shared" si="152"/>
        <v>0</v>
      </c>
      <c r="P154" s="106">
        <f t="shared" si="152"/>
        <v>0</v>
      </c>
      <c r="Q154" s="106">
        <f t="shared" si="152"/>
        <v>0</v>
      </c>
      <c r="R154" s="106"/>
      <c r="S154" s="106">
        <f t="shared" si="152"/>
        <v>0</v>
      </c>
      <c r="T154" s="106">
        <f t="shared" si="152"/>
        <v>0</v>
      </c>
      <c r="U154" s="108"/>
    </row>
    <row r="155" spans="1:21" x14ac:dyDescent="0.2">
      <c r="A155" s="283"/>
      <c r="B155" s="286"/>
      <c r="C155" s="289"/>
      <c r="D155" s="118" t="s">
        <v>11</v>
      </c>
      <c r="E155" s="119">
        <v>0</v>
      </c>
      <c r="F155" s="95">
        <v>5.98</v>
      </c>
      <c r="G155" s="95">
        <v>40</v>
      </c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3"/>
      <c r="B156" s="286"/>
      <c r="C156" s="289"/>
      <c r="D156" s="118" t="s">
        <v>12</v>
      </c>
      <c r="E156" s="119">
        <v>0</v>
      </c>
      <c r="F156" s="95">
        <v>5.98</v>
      </c>
      <c r="G156" s="95">
        <v>40</v>
      </c>
      <c r="H156" s="97"/>
      <c r="I156" s="97"/>
      <c r="J156" s="102">
        <f t="shared" ref="J156:J157" si="153">SUM(E156*F156)</f>
        <v>0</v>
      </c>
      <c r="K156" s="102">
        <f t="shared" ref="K156:K157" si="154">(E156*G156)</f>
        <v>0</v>
      </c>
      <c r="L156" s="96">
        <f t="shared" ref="L156:L157" si="155">SUM(J156,K156)</f>
        <v>0</v>
      </c>
      <c r="M156" s="98">
        <f t="shared" ref="M156:M157" si="156">SUM(J156-H156)</f>
        <v>0</v>
      </c>
      <c r="N156" s="98">
        <f t="shared" ref="N156:N157" si="157">SUM(K156-I156)</f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3"/>
      <c r="B157" s="286"/>
      <c r="C157" s="289"/>
      <c r="D157" s="118" t="s">
        <v>13</v>
      </c>
      <c r="E157" s="119">
        <v>16.36</v>
      </c>
      <c r="F157" s="95">
        <v>5.98</v>
      </c>
      <c r="G157" s="95">
        <v>40</v>
      </c>
      <c r="H157" s="97">
        <v>97.83</v>
      </c>
      <c r="I157" s="182">
        <v>654.4</v>
      </c>
      <c r="J157" s="102">
        <f t="shared" si="153"/>
        <v>97.832800000000006</v>
      </c>
      <c r="K157" s="102">
        <f t="shared" si="154"/>
        <v>654.4</v>
      </c>
      <c r="L157" s="96">
        <f t="shared" si="155"/>
        <v>752.2328</v>
      </c>
      <c r="M157" s="98">
        <f t="shared" si="156"/>
        <v>2.8000000000076852E-3</v>
      </c>
      <c r="N157" s="98">
        <f t="shared" si="157"/>
        <v>0</v>
      </c>
      <c r="O157" s="102"/>
      <c r="P157" s="102"/>
      <c r="Q157" s="103"/>
      <c r="R157" s="98"/>
      <c r="S157" s="103"/>
      <c r="T157" s="103"/>
      <c r="U157" s="104"/>
    </row>
    <row r="158" spans="1:21" ht="24" x14ac:dyDescent="0.2">
      <c r="A158" s="283"/>
      <c r="B158" s="286"/>
      <c r="C158" s="289"/>
      <c r="D158" s="105" t="s">
        <v>53</v>
      </c>
      <c r="E158" s="106">
        <f>SUM(E155,E156,E157)</f>
        <v>16.36</v>
      </c>
      <c r="F158" s="106"/>
      <c r="G158" s="106"/>
      <c r="H158" s="107">
        <f>SUM(H155:H157)</f>
        <v>97.83</v>
      </c>
      <c r="I158" s="107">
        <f>SUM(I155:I157)</f>
        <v>654.4</v>
      </c>
      <c r="J158" s="106">
        <f t="shared" ref="J158:T158" si="158">SUM(J155,J156,J157)</f>
        <v>97.832800000000006</v>
      </c>
      <c r="K158" s="106">
        <f t="shared" si="158"/>
        <v>654.4</v>
      </c>
      <c r="L158" s="106">
        <f t="shared" si="158"/>
        <v>752.2328</v>
      </c>
      <c r="M158" s="106">
        <f t="shared" si="158"/>
        <v>2.8000000000076852E-3</v>
      </c>
      <c r="N158" s="106">
        <f t="shared" si="158"/>
        <v>0</v>
      </c>
      <c r="O158" s="106">
        <f t="shared" si="158"/>
        <v>0</v>
      </c>
      <c r="P158" s="106">
        <f t="shared" si="158"/>
        <v>0</v>
      </c>
      <c r="Q158" s="106">
        <f t="shared" si="158"/>
        <v>0</v>
      </c>
      <c r="R158" s="106"/>
      <c r="S158" s="106">
        <f t="shared" si="158"/>
        <v>0</v>
      </c>
      <c r="T158" s="106">
        <f t="shared" si="158"/>
        <v>0</v>
      </c>
      <c r="U158" s="108"/>
    </row>
    <row r="159" spans="1:21" x14ac:dyDescent="0.2">
      <c r="A159" s="283"/>
      <c r="B159" s="286"/>
      <c r="C159" s="289"/>
      <c r="D159" s="118" t="s">
        <v>14</v>
      </c>
      <c r="E159" s="119"/>
      <c r="F159" s="95">
        <v>5.98</v>
      </c>
      <c r="G159" s="95">
        <v>40</v>
      </c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3"/>
      <c r="B160" s="286"/>
      <c r="C160" s="289"/>
      <c r="D160" s="118" t="s">
        <v>15</v>
      </c>
      <c r="E160" s="119"/>
      <c r="F160" s="95">
        <v>5.98</v>
      </c>
      <c r="G160" s="95">
        <v>40</v>
      </c>
      <c r="H160" s="97"/>
      <c r="I160" s="97"/>
      <c r="J160" s="102">
        <f t="shared" ref="J160:J161" si="159">SUM(E160*F160)</f>
        <v>0</v>
      </c>
      <c r="K160" s="102">
        <f t="shared" ref="K160:K161" si="160">(E160*G160)</f>
        <v>0</v>
      </c>
      <c r="L160" s="96">
        <f t="shared" ref="L160:L161" si="161">SUM(J160,K160)</f>
        <v>0</v>
      </c>
      <c r="M160" s="98">
        <f t="shared" ref="M160:M161" si="162">SUM(J160-H160)</f>
        <v>0</v>
      </c>
      <c r="N160" s="98">
        <f t="shared" ref="N160:N161" si="163">SUM(K160-I160)</f>
        <v>0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3"/>
      <c r="B161" s="286"/>
      <c r="C161" s="289"/>
      <c r="D161" s="118" t="s">
        <v>16</v>
      </c>
      <c r="E161" s="120"/>
      <c r="F161" s="95">
        <v>5.98</v>
      </c>
      <c r="G161" s="95">
        <v>40</v>
      </c>
      <c r="H161" s="97"/>
      <c r="I161" s="97"/>
      <c r="J161" s="102">
        <f t="shared" si="159"/>
        <v>0</v>
      </c>
      <c r="K161" s="102">
        <f t="shared" si="160"/>
        <v>0</v>
      </c>
      <c r="L161" s="96">
        <f t="shared" si="161"/>
        <v>0</v>
      </c>
      <c r="M161" s="98">
        <f t="shared" si="162"/>
        <v>0</v>
      </c>
      <c r="N161" s="98">
        <f t="shared" si="163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3"/>
      <c r="B162" s="286"/>
      <c r="C162" s="289"/>
      <c r="D162" s="105" t="s">
        <v>54</v>
      </c>
      <c r="E162" s="106">
        <f>SUM(E159,E160,E161)</f>
        <v>0</v>
      </c>
      <c r="F162" s="106"/>
      <c r="G162" s="106"/>
      <c r="H162" s="107">
        <f>SUM(H159:H161)</f>
        <v>0</v>
      </c>
      <c r="I162" s="107">
        <f>SUM(I159:I161)</f>
        <v>0</v>
      </c>
      <c r="J162" s="106">
        <f t="shared" ref="J162:T162" si="164">SUM(J159,J160,J161)</f>
        <v>0</v>
      </c>
      <c r="K162" s="106">
        <f t="shared" si="164"/>
        <v>0</v>
      </c>
      <c r="L162" s="106">
        <f t="shared" si="164"/>
        <v>0</v>
      </c>
      <c r="M162" s="106">
        <f t="shared" si="164"/>
        <v>0</v>
      </c>
      <c r="N162" s="106">
        <f t="shared" si="164"/>
        <v>0</v>
      </c>
      <c r="O162" s="106">
        <f t="shared" si="164"/>
        <v>0</v>
      </c>
      <c r="P162" s="106">
        <f t="shared" si="164"/>
        <v>0</v>
      </c>
      <c r="Q162" s="106">
        <f t="shared" si="164"/>
        <v>0</v>
      </c>
      <c r="R162" s="106"/>
      <c r="S162" s="106">
        <f t="shared" si="164"/>
        <v>0</v>
      </c>
      <c r="T162" s="106">
        <f t="shared" si="164"/>
        <v>0</v>
      </c>
      <c r="U162" s="108"/>
    </row>
    <row r="163" spans="1:21" x14ac:dyDescent="0.2">
      <c r="A163" s="283"/>
      <c r="B163" s="286"/>
      <c r="C163" s="289"/>
      <c r="D163" s="118" t="s">
        <v>17</v>
      </c>
      <c r="E163" s="119"/>
      <c r="F163" s="95">
        <v>5.98</v>
      </c>
      <c r="G163" s="95">
        <v>40</v>
      </c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3"/>
      <c r="B164" s="286"/>
      <c r="C164" s="289"/>
      <c r="D164" s="118" t="s">
        <v>18</v>
      </c>
      <c r="E164" s="119"/>
      <c r="F164" s="95">
        <v>5.98</v>
      </c>
      <c r="G164" s="95">
        <v>40</v>
      </c>
      <c r="H164" s="97"/>
      <c r="I164" s="97"/>
      <c r="J164" s="102">
        <f t="shared" ref="J164:J165" si="165">SUM(E164*F164)</f>
        <v>0</v>
      </c>
      <c r="K164" s="102">
        <f t="shared" ref="K164:K165" si="166">(E164*G164)</f>
        <v>0</v>
      </c>
      <c r="L164" s="96">
        <f t="shared" ref="L164:L165" si="167">SUM(J164,K164)</f>
        <v>0</v>
      </c>
      <c r="M164" s="98">
        <f t="shared" ref="M164:M165" si="168">SUM(J164-H164)</f>
        <v>0</v>
      </c>
      <c r="N164" s="98">
        <f t="shared" ref="N164:N165" si="169">SUM(K164-I164)</f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4"/>
      <c r="B165" s="287"/>
      <c r="C165" s="290"/>
      <c r="D165" s="118" t="s">
        <v>19</v>
      </c>
      <c r="E165" s="120"/>
      <c r="F165" s="95">
        <v>5.98</v>
      </c>
      <c r="G165" s="95">
        <v>40</v>
      </c>
      <c r="H165" s="97"/>
      <c r="I165" s="97"/>
      <c r="J165" s="102">
        <f t="shared" si="165"/>
        <v>0</v>
      </c>
      <c r="K165" s="102">
        <f t="shared" si="166"/>
        <v>0</v>
      </c>
      <c r="L165" s="96">
        <f t="shared" si="167"/>
        <v>0</v>
      </c>
      <c r="M165" s="98">
        <f t="shared" si="168"/>
        <v>0</v>
      </c>
      <c r="N165" s="98">
        <f t="shared" si="16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70">SUM(J163,J164,J165)</f>
        <v>0</v>
      </c>
      <c r="K166" s="106">
        <f t="shared" si="170"/>
        <v>0</v>
      </c>
      <c r="L166" s="106">
        <f t="shared" si="170"/>
        <v>0</v>
      </c>
      <c r="M166" s="106">
        <f t="shared" si="170"/>
        <v>0</v>
      </c>
      <c r="N166" s="106">
        <f t="shared" si="170"/>
        <v>0</v>
      </c>
      <c r="O166" s="106">
        <f t="shared" si="170"/>
        <v>0</v>
      </c>
      <c r="P166" s="106">
        <f t="shared" si="170"/>
        <v>0</v>
      </c>
      <c r="Q166" s="106">
        <f t="shared" si="170"/>
        <v>0</v>
      </c>
      <c r="R166" s="106"/>
      <c r="S166" s="106">
        <f t="shared" si="170"/>
        <v>0</v>
      </c>
      <c r="T166" s="106">
        <f t="shared" si="17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16.36</v>
      </c>
      <c r="F167" s="137"/>
      <c r="G167" s="137"/>
      <c r="H167" s="161">
        <f>SUM(H154,H158,H162,H166)</f>
        <v>97.83</v>
      </c>
      <c r="I167" s="161">
        <f>SUM(I154,I158,I162,I166)</f>
        <v>654.4</v>
      </c>
      <c r="J167" s="137">
        <f t="shared" ref="J167:T168" si="171">SUM(J154+J158+J162+J166)</f>
        <v>97.832800000000006</v>
      </c>
      <c r="K167" s="137">
        <f t="shared" si="171"/>
        <v>654.4</v>
      </c>
      <c r="L167" s="137">
        <f t="shared" si="171"/>
        <v>752.2328</v>
      </c>
      <c r="M167" s="137">
        <f t="shared" si="171"/>
        <v>2.8000000000076852E-3</v>
      </c>
      <c r="N167" s="137">
        <f t="shared" si="171"/>
        <v>0</v>
      </c>
      <c r="O167" s="137">
        <f t="shared" si="171"/>
        <v>0</v>
      </c>
      <c r="P167" s="137">
        <f t="shared" si="171"/>
        <v>0</v>
      </c>
      <c r="Q167" s="137">
        <f t="shared" si="171"/>
        <v>0</v>
      </c>
      <c r="R167" s="137"/>
      <c r="S167" s="137">
        <f t="shared" si="171"/>
        <v>0</v>
      </c>
      <c r="T167" s="137">
        <f t="shared" si="171"/>
        <v>0</v>
      </c>
      <c r="U167" s="139"/>
    </row>
    <row r="168" spans="1:21" ht="36" x14ac:dyDescent="0.2">
      <c r="A168" s="111"/>
      <c r="B168" s="111"/>
      <c r="C168" s="112"/>
      <c r="D168" s="113" t="s">
        <v>59</v>
      </c>
      <c r="E168" s="114">
        <f>SUM(E155+E159+E163+E167)</f>
        <v>16.36</v>
      </c>
      <c r="F168" s="114"/>
      <c r="G168" s="114"/>
      <c r="H168" s="114">
        <f>SUM(H155,H159,H163,H167)</f>
        <v>97.83</v>
      </c>
      <c r="I168" s="114">
        <f>SUM(I155,I159,I163,I167)</f>
        <v>654.4</v>
      </c>
      <c r="J168" s="114">
        <f t="shared" si="171"/>
        <v>97.832800000000006</v>
      </c>
      <c r="K168" s="114">
        <f t="shared" si="171"/>
        <v>654.4</v>
      </c>
      <c r="L168" s="114">
        <f t="shared" si="171"/>
        <v>752.2328</v>
      </c>
      <c r="M168" s="114">
        <f t="shared" si="171"/>
        <v>2.8000000000076852E-3</v>
      </c>
      <c r="N168" s="114">
        <f t="shared" si="171"/>
        <v>0</v>
      </c>
      <c r="O168" s="114">
        <f t="shared" si="171"/>
        <v>0</v>
      </c>
      <c r="P168" s="114">
        <f t="shared" si="171"/>
        <v>0</v>
      </c>
      <c r="Q168" s="114">
        <f t="shared" si="171"/>
        <v>0</v>
      </c>
      <c r="R168" s="114">
        <f>SUM(I168-Q168)</f>
        <v>654.4</v>
      </c>
      <c r="S168" s="114">
        <f t="shared" si="171"/>
        <v>0</v>
      </c>
      <c r="T168" s="114">
        <f t="shared" si="171"/>
        <v>0</v>
      </c>
      <c r="U168" s="116"/>
    </row>
    <row r="169" spans="1:21" x14ac:dyDescent="0.2">
      <c r="A169" s="270">
        <v>10</v>
      </c>
      <c r="B169" s="273" t="s">
        <v>20</v>
      </c>
      <c r="C169" s="236" t="s">
        <v>21</v>
      </c>
      <c r="D169" s="118" t="s">
        <v>8</v>
      </c>
      <c r="E169" s="119">
        <v>1902.1420000000001</v>
      </c>
      <c r="F169" s="122">
        <v>6.02</v>
      </c>
      <c r="G169" s="95">
        <v>40</v>
      </c>
      <c r="H169" s="97">
        <v>11450.89</v>
      </c>
      <c r="I169" s="182">
        <v>76085.679999999993</v>
      </c>
      <c r="J169" s="102">
        <f>(E169*F169)</f>
        <v>11450.894839999999</v>
      </c>
      <c r="K169" s="102">
        <f>(E169*G169)</f>
        <v>76085.680000000008</v>
      </c>
      <c r="L169" s="96">
        <f>SUM(J169,K169)</f>
        <v>87536.574840000001</v>
      </c>
      <c r="M169" s="98">
        <f>SUM(J169-H169)</f>
        <v>4.8399999996036058E-3</v>
      </c>
      <c r="N169" s="98">
        <f>SUM(K169-I169)</f>
        <v>1.4551915228366852E-11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71"/>
      <c r="B170" s="274"/>
      <c r="C170" s="237"/>
      <c r="D170" s="118" t="s">
        <v>9</v>
      </c>
      <c r="E170" s="120">
        <v>1941.64</v>
      </c>
      <c r="F170" s="122">
        <v>6.02</v>
      </c>
      <c r="G170" s="95">
        <v>40</v>
      </c>
      <c r="H170" s="97">
        <v>11688.67</v>
      </c>
      <c r="I170" s="182">
        <v>77665.600000000006</v>
      </c>
      <c r="J170" s="102">
        <f>(E170*F170)</f>
        <v>11688.6728</v>
      </c>
      <c r="K170" s="102">
        <f t="shared" ref="K170:K171" si="172">(E170*G170)</f>
        <v>77665.600000000006</v>
      </c>
      <c r="L170" s="96">
        <f t="shared" ref="L170:L171" si="173">SUM(J170,K170)</f>
        <v>89354.272800000006</v>
      </c>
      <c r="M170" s="98">
        <f t="shared" ref="M170:N171" si="174">SUM(J170-H170)</f>
        <v>2.8000000002066372E-3</v>
      </c>
      <c r="N170" s="98">
        <f t="shared" si="174"/>
        <v>0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71"/>
      <c r="B171" s="274"/>
      <c r="C171" s="237"/>
      <c r="D171" s="118" t="s">
        <v>10</v>
      </c>
      <c r="E171" s="120">
        <v>2242.0169999999998</v>
      </c>
      <c r="F171" s="122">
        <v>6.02</v>
      </c>
      <c r="G171" s="95">
        <v>40</v>
      </c>
      <c r="H171" s="97">
        <v>13496.94</v>
      </c>
      <c r="I171" s="182">
        <v>89680.68</v>
      </c>
      <c r="J171" s="102">
        <f>(E171*F171)</f>
        <v>13496.942339999998</v>
      </c>
      <c r="K171" s="102">
        <f t="shared" si="172"/>
        <v>89680.68</v>
      </c>
      <c r="L171" s="96">
        <f t="shared" si="173"/>
        <v>103177.62233999999</v>
      </c>
      <c r="M171" s="98">
        <f t="shared" si="174"/>
        <v>2.3399999972752994E-3</v>
      </c>
      <c r="N171" s="98">
        <f t="shared" si="174"/>
        <v>0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71"/>
      <c r="B172" s="274"/>
      <c r="C172" s="237"/>
      <c r="D172" s="105" t="s">
        <v>52</v>
      </c>
      <c r="E172" s="106">
        <f>SUM(E169,E170,E171)</f>
        <v>6085.799</v>
      </c>
      <c r="F172" s="106"/>
      <c r="G172" s="106"/>
      <c r="H172" s="106">
        <f t="shared" ref="H172:I172" si="175">SUM(H169,H170,H171)</f>
        <v>36636.5</v>
      </c>
      <c r="I172" s="106">
        <f t="shared" si="175"/>
        <v>243431.96</v>
      </c>
      <c r="J172" s="106">
        <f t="shared" ref="J172:T172" si="176">SUM(J169,J170,J171)</f>
        <v>36636.509980000003</v>
      </c>
      <c r="K172" s="106">
        <f t="shared" si="176"/>
        <v>243431.96000000002</v>
      </c>
      <c r="L172" s="106">
        <f t="shared" si="176"/>
        <v>280068.46997999999</v>
      </c>
      <c r="M172" s="106">
        <f t="shared" si="176"/>
        <v>9.9799999970855424E-3</v>
      </c>
      <c r="N172" s="106">
        <f t="shared" si="176"/>
        <v>1.4551915228366852E-11</v>
      </c>
      <c r="O172" s="106">
        <f t="shared" si="176"/>
        <v>0</v>
      </c>
      <c r="P172" s="106">
        <f t="shared" si="176"/>
        <v>0</v>
      </c>
      <c r="Q172" s="106">
        <f t="shared" si="176"/>
        <v>0</v>
      </c>
      <c r="R172" s="106"/>
      <c r="S172" s="106">
        <f t="shared" si="176"/>
        <v>0</v>
      </c>
      <c r="T172" s="106">
        <f t="shared" si="176"/>
        <v>0</v>
      </c>
      <c r="U172" s="108"/>
    </row>
    <row r="173" spans="1:21" x14ac:dyDescent="0.2">
      <c r="A173" s="271"/>
      <c r="B173" s="274"/>
      <c r="C173" s="237"/>
      <c r="D173" s="118" t="s">
        <v>11</v>
      </c>
      <c r="E173" s="119">
        <v>2107.0990000000002</v>
      </c>
      <c r="F173" s="122">
        <v>6.02</v>
      </c>
      <c r="G173" s="95">
        <v>40</v>
      </c>
      <c r="H173" s="97">
        <v>12684.74</v>
      </c>
      <c r="I173" s="182">
        <v>84283.96</v>
      </c>
      <c r="J173" s="102">
        <f>(E173*F173)</f>
        <v>12684.735979999999</v>
      </c>
      <c r="K173" s="102">
        <f>(E173*G173)</f>
        <v>84283.96</v>
      </c>
      <c r="L173" s="96">
        <f>SUM(J173,K173)</f>
        <v>96968.695980000004</v>
      </c>
      <c r="M173" s="98">
        <f>SUM(J173-H173)</f>
        <v>-4.0200000003096648E-3</v>
      </c>
      <c r="N173" s="98">
        <f>SUM(K173-I173)</f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71"/>
      <c r="B174" s="274"/>
      <c r="C174" s="237"/>
      <c r="D174" s="118" t="s">
        <v>12</v>
      </c>
      <c r="E174" s="119">
        <v>2236.989</v>
      </c>
      <c r="F174" s="122">
        <v>6.02</v>
      </c>
      <c r="G174" s="95">
        <v>40</v>
      </c>
      <c r="H174" s="97">
        <v>13466.67</v>
      </c>
      <c r="I174" s="182">
        <v>89479.56</v>
      </c>
      <c r="J174" s="102">
        <f>(E174*F174)</f>
        <v>13466.673779999999</v>
      </c>
      <c r="K174" s="102">
        <f t="shared" ref="K174:K175" si="177">(E174*G174)</f>
        <v>89479.56</v>
      </c>
      <c r="L174" s="96">
        <f t="shared" ref="L174:L175" si="178">SUM(J174,K174)</f>
        <v>102946.23378</v>
      </c>
      <c r="M174" s="98">
        <f t="shared" ref="M174:N175" si="179">SUM(J174-H174)</f>
        <v>3.7799999990966171E-3</v>
      </c>
      <c r="N174" s="98">
        <f t="shared" si="179"/>
        <v>0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71"/>
      <c r="B175" s="275"/>
      <c r="C175" s="237"/>
      <c r="D175" s="118" t="s">
        <v>13</v>
      </c>
      <c r="E175" s="119">
        <v>1790.17</v>
      </c>
      <c r="F175" s="122">
        <v>6.02</v>
      </c>
      <c r="G175" s="95">
        <v>40</v>
      </c>
      <c r="H175" s="97">
        <v>10776.82</v>
      </c>
      <c r="I175" s="182">
        <v>71606.8</v>
      </c>
      <c r="J175" s="102">
        <f>(E175*F175)</f>
        <v>10776.823399999999</v>
      </c>
      <c r="K175" s="102">
        <f t="shared" si="177"/>
        <v>71606.8</v>
      </c>
      <c r="L175" s="96">
        <f t="shared" si="178"/>
        <v>82383.623399999997</v>
      </c>
      <c r="M175" s="98">
        <f t="shared" si="179"/>
        <v>3.3999999996012775E-3</v>
      </c>
      <c r="N175" s="98">
        <f t="shared" si="179"/>
        <v>0</v>
      </c>
      <c r="O175" s="102"/>
      <c r="P175" s="102"/>
      <c r="Q175" s="103"/>
      <c r="R175" s="98"/>
      <c r="S175" s="103"/>
      <c r="T175" s="103"/>
      <c r="U175" s="104"/>
    </row>
    <row r="176" spans="1:21" ht="24" x14ac:dyDescent="0.2">
      <c r="A176" s="271"/>
      <c r="B176" s="123"/>
      <c r="C176" s="237"/>
      <c r="D176" s="105" t="s">
        <v>53</v>
      </c>
      <c r="E176" s="106">
        <f>SUM(E173,E174,E175)</f>
        <v>6134.2579999999998</v>
      </c>
      <c r="F176" s="106"/>
      <c r="G176" s="106"/>
      <c r="H176" s="106">
        <f t="shared" ref="H176:I176" si="180">SUM(H173,H174,H175)</f>
        <v>36928.229999999996</v>
      </c>
      <c r="I176" s="106">
        <f t="shared" si="180"/>
        <v>245370.32</v>
      </c>
      <c r="J176" s="106">
        <f t="shared" ref="J176:T176" si="181">SUM(J173,J174,J175)</f>
        <v>36928.233159999996</v>
      </c>
      <c r="K176" s="106">
        <f t="shared" si="181"/>
        <v>245370.32</v>
      </c>
      <c r="L176" s="106">
        <f t="shared" si="181"/>
        <v>282298.55316000001</v>
      </c>
      <c r="M176" s="106">
        <f t="shared" si="181"/>
        <v>3.1599999983882299E-3</v>
      </c>
      <c r="N176" s="106">
        <f t="shared" si="181"/>
        <v>0</v>
      </c>
      <c r="O176" s="106">
        <f t="shared" si="181"/>
        <v>0</v>
      </c>
      <c r="P176" s="106">
        <f t="shared" si="181"/>
        <v>0</v>
      </c>
      <c r="Q176" s="106">
        <f>SUM(Q173,Q174,Q175)</f>
        <v>0</v>
      </c>
      <c r="R176" s="106"/>
      <c r="S176" s="106">
        <f t="shared" si="181"/>
        <v>0</v>
      </c>
      <c r="T176" s="106">
        <f t="shared" si="181"/>
        <v>0</v>
      </c>
      <c r="U176" s="108"/>
    </row>
    <row r="177" spans="1:21" x14ac:dyDescent="0.2">
      <c r="A177" s="271"/>
      <c r="B177" s="273" t="s">
        <v>29</v>
      </c>
      <c r="C177" s="237"/>
      <c r="D177" s="118" t="s">
        <v>14</v>
      </c>
      <c r="E177" s="119">
        <v>2036.673</v>
      </c>
      <c r="F177" s="122">
        <v>6.02</v>
      </c>
      <c r="G177" s="95">
        <v>40</v>
      </c>
      <c r="H177" s="97">
        <v>12260.77</v>
      </c>
      <c r="I177" s="182">
        <v>81466.92</v>
      </c>
      <c r="J177" s="102">
        <f>(E177*F177)</f>
        <v>12260.77146</v>
      </c>
      <c r="K177" s="102">
        <f>(E177*G177)</f>
        <v>81466.92</v>
      </c>
      <c r="L177" s="96">
        <f>SUM(J177,K177)</f>
        <v>93727.691460000002</v>
      </c>
      <c r="M177" s="98">
        <f>SUM(J177-H177)</f>
        <v>1.4599999994970858E-3</v>
      </c>
      <c r="N177" s="98">
        <f>SUM(K177-I177)</f>
        <v>0</v>
      </c>
      <c r="O177" s="102"/>
      <c r="P177" s="102"/>
      <c r="Q177" s="103"/>
      <c r="R177" s="98"/>
      <c r="S177" s="103"/>
      <c r="T177" s="103"/>
      <c r="U177" s="104"/>
    </row>
    <row r="178" spans="1:21" x14ac:dyDescent="0.2">
      <c r="A178" s="271"/>
      <c r="B178" s="274"/>
      <c r="C178" s="237"/>
      <c r="D178" s="118" t="s">
        <v>15</v>
      </c>
      <c r="E178" s="119">
        <v>2144.8850000000002</v>
      </c>
      <c r="F178" s="122">
        <v>6.02</v>
      </c>
      <c r="G178" s="95">
        <v>40</v>
      </c>
      <c r="H178" s="97">
        <v>12912.21</v>
      </c>
      <c r="I178" s="182">
        <v>85795.4</v>
      </c>
      <c r="J178" s="102">
        <f>(E178*F178)</f>
        <v>12912.207700000001</v>
      </c>
      <c r="K178" s="102">
        <f t="shared" ref="K178:K179" si="182">(E178*G178)</f>
        <v>85795.400000000009</v>
      </c>
      <c r="L178" s="96">
        <f t="shared" ref="L178:L179" si="183">SUM(J178,K178)</f>
        <v>98707.607700000008</v>
      </c>
      <c r="M178" s="98">
        <f t="shared" ref="M178:N179" si="184">SUM(J178-H178)</f>
        <v>-2.2999999982857844E-3</v>
      </c>
      <c r="N178" s="98">
        <f t="shared" si="184"/>
        <v>1.4551915228366852E-11</v>
      </c>
      <c r="O178" s="102"/>
      <c r="P178" s="102"/>
      <c r="Q178" s="231">
        <v>694402</v>
      </c>
      <c r="R178" s="98"/>
      <c r="S178" s="103"/>
      <c r="T178" s="103"/>
      <c r="U178" s="104"/>
    </row>
    <row r="179" spans="1:21" x14ac:dyDescent="0.2">
      <c r="A179" s="271"/>
      <c r="B179" s="274"/>
      <c r="C179" s="237"/>
      <c r="D179" s="118" t="s">
        <v>16</v>
      </c>
      <c r="E179" s="143">
        <v>2109.8049999999998</v>
      </c>
      <c r="F179" s="122">
        <v>6.02</v>
      </c>
      <c r="G179" s="95">
        <v>40</v>
      </c>
      <c r="H179" s="97">
        <v>12701.03</v>
      </c>
      <c r="I179" s="182">
        <v>84392.2</v>
      </c>
      <c r="J179" s="102">
        <f>(E179*F179)</f>
        <v>12701.026099999997</v>
      </c>
      <c r="K179" s="102">
        <f t="shared" si="182"/>
        <v>84392.2</v>
      </c>
      <c r="L179" s="96">
        <f t="shared" si="183"/>
        <v>97093.2261</v>
      </c>
      <c r="M179" s="98">
        <f t="shared" si="184"/>
        <v>-3.9000000033411197E-3</v>
      </c>
      <c r="N179" s="98">
        <f t="shared" si="184"/>
        <v>0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71"/>
      <c r="B180" s="274"/>
      <c r="C180" s="237"/>
      <c r="D180" s="105" t="s">
        <v>54</v>
      </c>
      <c r="E180" s="106">
        <f>SUM(E177,E178,E179)</f>
        <v>6291.3629999999994</v>
      </c>
      <c r="F180" s="106"/>
      <c r="G180" s="106"/>
      <c r="H180" s="106">
        <f t="shared" ref="H180:I180" si="185">SUM(H177,H178,H179)</f>
        <v>37874.01</v>
      </c>
      <c r="I180" s="106">
        <f t="shared" si="185"/>
        <v>251654.52000000002</v>
      </c>
      <c r="J180" s="106">
        <f t="shared" ref="J180:T180" si="186">SUM(J177,J178,J179)</f>
        <v>37874.005259999998</v>
      </c>
      <c r="K180" s="106">
        <f t="shared" si="186"/>
        <v>251654.52000000002</v>
      </c>
      <c r="L180" s="106">
        <f t="shared" si="186"/>
        <v>289528.52526000002</v>
      </c>
      <c r="M180" s="106">
        <f t="shared" si="186"/>
        <v>-4.7400000021298183E-3</v>
      </c>
      <c r="N180" s="106">
        <f t="shared" si="186"/>
        <v>1.4551915228366852E-11</v>
      </c>
      <c r="O180" s="106">
        <f t="shared" si="186"/>
        <v>0</v>
      </c>
      <c r="P180" s="106">
        <f t="shared" si="186"/>
        <v>0</v>
      </c>
      <c r="Q180" s="106">
        <f>SUM(Q177,Q178,Q179)</f>
        <v>694402</v>
      </c>
      <c r="R180" s="106"/>
      <c r="S180" s="106">
        <f t="shared" si="186"/>
        <v>0</v>
      </c>
      <c r="T180" s="106">
        <f t="shared" si="186"/>
        <v>0</v>
      </c>
      <c r="U180" s="108"/>
    </row>
    <row r="181" spans="1:21" x14ac:dyDescent="0.2">
      <c r="A181" s="271"/>
      <c r="B181" s="274"/>
      <c r="C181" s="237"/>
      <c r="D181" s="118" t="s">
        <v>17</v>
      </c>
      <c r="E181" s="119">
        <v>2227.442</v>
      </c>
      <c r="F181" s="122">
        <v>6.02</v>
      </c>
      <c r="G181" s="95">
        <v>40</v>
      </c>
      <c r="H181" s="97">
        <v>13409.2</v>
      </c>
      <c r="I181" s="182">
        <v>89097.68</v>
      </c>
      <c r="J181" s="102">
        <f>(E181*F181)</f>
        <v>13409.20084</v>
      </c>
      <c r="K181" s="102">
        <f>(E181*G181)</f>
        <v>89097.68</v>
      </c>
      <c r="L181" s="96">
        <f>SUM(J181,K181)</f>
        <v>102506.88084</v>
      </c>
      <c r="M181" s="98">
        <f>SUM(J181-H181)</f>
        <v>8.3999999878869858E-4</v>
      </c>
      <c r="N181" s="98">
        <f>SUM(K181-I181)</f>
        <v>0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71"/>
      <c r="B182" s="274"/>
      <c r="C182" s="237"/>
      <c r="D182" s="118" t="s">
        <v>18</v>
      </c>
      <c r="E182" s="119">
        <v>2147.9780000000001</v>
      </c>
      <c r="F182" s="122">
        <v>6.02</v>
      </c>
      <c r="G182" s="95">
        <v>40</v>
      </c>
      <c r="H182" s="97">
        <v>12930.83</v>
      </c>
      <c r="I182" s="182">
        <v>85919.12</v>
      </c>
      <c r="J182" s="102">
        <f>(E182*F182)</f>
        <v>12930.82756</v>
      </c>
      <c r="K182" s="102">
        <f t="shared" ref="K182:K183" si="187">(E182*G182)</f>
        <v>85919.12</v>
      </c>
      <c r="L182" s="96">
        <f t="shared" ref="L182:L183" si="188">SUM(J182,K182)</f>
        <v>98849.947560000001</v>
      </c>
      <c r="M182" s="98">
        <f t="shared" ref="M182:N183" si="189">SUM(J182-H182)</f>
        <v>-2.4400000002060551E-3</v>
      </c>
      <c r="N182" s="98">
        <f t="shared" si="189"/>
        <v>0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72"/>
      <c r="B183" s="275"/>
      <c r="C183" s="238"/>
      <c r="D183" s="118" t="s">
        <v>19</v>
      </c>
      <c r="E183" s="143">
        <v>2073.0169999999998</v>
      </c>
      <c r="F183" s="122">
        <v>6.02</v>
      </c>
      <c r="G183" s="95">
        <v>40</v>
      </c>
      <c r="H183" s="97">
        <v>12479.56</v>
      </c>
      <c r="I183" s="182">
        <v>82920.679999999993</v>
      </c>
      <c r="J183" s="102">
        <f>(E183*F183)</f>
        <v>12479.562339999999</v>
      </c>
      <c r="K183" s="102">
        <f t="shared" si="187"/>
        <v>82920.679999999993</v>
      </c>
      <c r="L183" s="96">
        <f t="shared" si="188"/>
        <v>95400.242339999997</v>
      </c>
      <c r="M183" s="98">
        <f t="shared" si="189"/>
        <v>2.3399999990942888E-3</v>
      </c>
      <c r="N183" s="98">
        <f t="shared" si="189"/>
        <v>0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6448.4369999999999</v>
      </c>
      <c r="F184" s="106"/>
      <c r="G184" s="106"/>
      <c r="H184" s="106">
        <f t="shared" ref="H184:I184" si="190">SUM(H181,H182,H183)</f>
        <v>38819.589999999997</v>
      </c>
      <c r="I184" s="106">
        <f t="shared" si="190"/>
        <v>257937.47999999998</v>
      </c>
      <c r="J184" s="106">
        <f t="shared" ref="J184:T184" si="191">SUM(J181,J182,J183)</f>
        <v>38819.59074</v>
      </c>
      <c r="K184" s="106">
        <f t="shared" si="191"/>
        <v>257937.47999999998</v>
      </c>
      <c r="L184" s="106">
        <f t="shared" si="191"/>
        <v>296757.07074</v>
      </c>
      <c r="M184" s="106">
        <f t="shared" si="191"/>
        <v>7.3999999767693225E-4</v>
      </c>
      <c r="N184" s="106">
        <f t="shared" si="191"/>
        <v>0</v>
      </c>
      <c r="O184" s="106">
        <f t="shared" si="191"/>
        <v>0</v>
      </c>
      <c r="P184" s="106">
        <f t="shared" si="191"/>
        <v>0</v>
      </c>
      <c r="Q184" s="106">
        <f t="shared" si="191"/>
        <v>0</v>
      </c>
      <c r="R184" s="106"/>
      <c r="S184" s="106">
        <f t="shared" si="191"/>
        <v>0</v>
      </c>
      <c r="T184" s="106">
        <f t="shared" si="191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24959.856999999996</v>
      </c>
      <c r="F185" s="137"/>
      <c r="G185" s="137"/>
      <c r="H185" s="137">
        <f t="shared" ref="H185:I185" si="192">SUM(H172+H176+H180+H184)</f>
        <v>150258.32999999999</v>
      </c>
      <c r="I185" s="137">
        <f t="shared" si="192"/>
        <v>998394.28</v>
      </c>
      <c r="J185" s="137">
        <f t="shared" ref="J185:T185" si="193">SUM(J172+J176+J180+J184)</f>
        <v>150258.33914</v>
      </c>
      <c r="K185" s="137">
        <f t="shared" si="193"/>
        <v>998394.28</v>
      </c>
      <c r="L185" s="137">
        <f t="shared" si="193"/>
        <v>1148652.6191400001</v>
      </c>
      <c r="M185" s="137">
        <f t="shared" si="193"/>
        <v>9.1399999910208862E-3</v>
      </c>
      <c r="N185" s="137">
        <f t="shared" si="193"/>
        <v>2.9103830456733704E-11</v>
      </c>
      <c r="O185" s="137">
        <f t="shared" si="193"/>
        <v>0</v>
      </c>
      <c r="P185" s="137">
        <f t="shared" si="193"/>
        <v>0</v>
      </c>
      <c r="Q185" s="137">
        <f t="shared" si="193"/>
        <v>694402</v>
      </c>
      <c r="R185" s="137"/>
      <c r="S185" s="137">
        <f t="shared" si="193"/>
        <v>0</v>
      </c>
      <c r="T185" s="137">
        <f t="shared" si="193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E185+'2016'!E168</f>
        <v>177837.12299999999</v>
      </c>
      <c r="F186" s="114"/>
      <c r="G186" s="114"/>
      <c r="H186" s="114">
        <f>H185+'2016'!H168</f>
        <v>659449.8459999999</v>
      </c>
      <c r="I186" s="114">
        <f>I185+'2016'!I168</f>
        <v>3173360.6040000003</v>
      </c>
      <c r="J186" s="114">
        <f>J185+'2016'!J168</f>
        <v>659449.87281999993</v>
      </c>
      <c r="K186" s="114">
        <f>K185+'2016'!K168</f>
        <v>3173360.7910000002</v>
      </c>
      <c r="L186" s="114">
        <f>L185+'2016'!L168</f>
        <v>3832810.6638199999</v>
      </c>
      <c r="M186" s="114">
        <f>M185+'2016'!M168</f>
        <v>2.6819999990948418E-2</v>
      </c>
      <c r="N186" s="114">
        <f>N185+'2016'!N168</f>
        <v>0.18699999999898864</v>
      </c>
      <c r="O186" s="114">
        <f>O185+'2016'!O168</f>
        <v>0</v>
      </c>
      <c r="P186" s="114">
        <f>P185+'2016'!P168</f>
        <v>0</v>
      </c>
      <c r="Q186" s="114">
        <f>Q185+'2016'!Q168</f>
        <v>2234974</v>
      </c>
      <c r="R186" s="114">
        <f>SUM(I186-Q186)</f>
        <v>938386.60400000028</v>
      </c>
      <c r="S186" s="114">
        <f>S185+'2016'!S168</f>
        <v>0</v>
      </c>
      <c r="T186" s="114">
        <f>T185+'2016'!T168</f>
        <v>0</v>
      </c>
      <c r="U186" s="116"/>
    </row>
    <row r="187" spans="1:21" x14ac:dyDescent="0.2">
      <c r="A187" s="270">
        <v>11</v>
      </c>
      <c r="B187" s="273" t="s">
        <v>34</v>
      </c>
      <c r="C187" s="276" t="s">
        <v>30</v>
      </c>
      <c r="D187" s="118" t="s">
        <v>8</v>
      </c>
      <c r="E187" s="119">
        <v>115.36199999999999</v>
      </c>
      <c r="F187" s="122">
        <v>6.02</v>
      </c>
      <c r="G187" s="95">
        <v>40</v>
      </c>
      <c r="H187" s="97">
        <v>694.48</v>
      </c>
      <c r="I187" s="182">
        <v>4614.4799999999996</v>
      </c>
      <c r="J187" s="102">
        <f>(E187*F187)</f>
        <v>694.47923999999989</v>
      </c>
      <c r="K187" s="102">
        <f>(E187*G187)</f>
        <v>4614.4799999999996</v>
      </c>
      <c r="L187" s="96">
        <f>SUM(J187,K187)</f>
        <v>5308.9592399999992</v>
      </c>
      <c r="M187" s="98">
        <f>SUM(J187-H187)</f>
        <v>-7.6000000012754754E-4</v>
      </c>
      <c r="N187" s="98">
        <f>SUM(K187-I187)</f>
        <v>0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71"/>
      <c r="B188" s="274"/>
      <c r="C188" s="277"/>
      <c r="D188" s="118" t="s">
        <v>9</v>
      </c>
      <c r="E188" s="120">
        <v>161.51900000000001</v>
      </c>
      <c r="F188" s="122">
        <v>6.02</v>
      </c>
      <c r="G188" s="95">
        <v>40</v>
      </c>
      <c r="H188" s="97">
        <v>972.34</v>
      </c>
      <c r="I188" s="182">
        <v>6460.76</v>
      </c>
      <c r="J188" s="102">
        <f>(E188*F188)</f>
        <v>972.34438</v>
      </c>
      <c r="K188" s="102">
        <f t="shared" ref="K188:K189" si="194">(E188*G188)</f>
        <v>6460.76</v>
      </c>
      <c r="L188" s="96">
        <f t="shared" ref="L188:L189" si="195">SUM(J188,K188)</f>
        <v>7433.1043800000007</v>
      </c>
      <c r="M188" s="98">
        <f t="shared" ref="M188:N189" si="196">SUM(J188-H188)</f>
        <v>4.3799999999691863E-3</v>
      </c>
      <c r="N188" s="98">
        <f t="shared" si="196"/>
        <v>0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71"/>
      <c r="B189" s="274"/>
      <c r="C189" s="277"/>
      <c r="D189" s="118" t="s">
        <v>10</v>
      </c>
      <c r="E189" s="120">
        <v>217.83699999999999</v>
      </c>
      <c r="F189" s="122">
        <v>6.02</v>
      </c>
      <c r="G189" s="95">
        <v>40</v>
      </c>
      <c r="H189" s="97">
        <v>1311.38</v>
      </c>
      <c r="I189" s="182">
        <v>8713.48</v>
      </c>
      <c r="J189" s="102">
        <f>(E189*F189)</f>
        <v>1311.3787399999999</v>
      </c>
      <c r="K189" s="102">
        <f t="shared" si="194"/>
        <v>8713.48</v>
      </c>
      <c r="L189" s="96">
        <f t="shared" si="195"/>
        <v>10024.85874</v>
      </c>
      <c r="M189" s="98">
        <f t="shared" si="196"/>
        <v>-1.2600000002294109E-3</v>
      </c>
      <c r="N189" s="98">
        <f t="shared" si="196"/>
        <v>0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71"/>
      <c r="B190" s="274"/>
      <c r="C190" s="277"/>
      <c r="D190" s="105" t="s">
        <v>52</v>
      </c>
      <c r="E190" s="106">
        <f>SUM(E187,E188,E189)</f>
        <v>494.71799999999996</v>
      </c>
      <c r="F190" s="106"/>
      <c r="G190" s="106"/>
      <c r="H190" s="107">
        <f>SUM(H187:H189)</f>
        <v>2978.2000000000003</v>
      </c>
      <c r="I190" s="107">
        <f>SUM(I187:I189)</f>
        <v>19788.72</v>
      </c>
      <c r="J190" s="106">
        <f t="shared" ref="J190:T190" si="197">SUM(J187,J188,J189)</f>
        <v>2978.2023599999998</v>
      </c>
      <c r="K190" s="106">
        <f t="shared" si="197"/>
        <v>19788.72</v>
      </c>
      <c r="L190" s="106">
        <f t="shared" si="197"/>
        <v>22766.92236</v>
      </c>
      <c r="M190" s="106">
        <f t="shared" si="197"/>
        <v>2.3599999996122278E-3</v>
      </c>
      <c r="N190" s="106">
        <f t="shared" si="197"/>
        <v>0</v>
      </c>
      <c r="O190" s="106">
        <f t="shared" si="197"/>
        <v>0</v>
      </c>
      <c r="P190" s="106">
        <f t="shared" si="197"/>
        <v>0</v>
      </c>
      <c r="Q190" s="106">
        <f t="shared" si="197"/>
        <v>0</v>
      </c>
      <c r="R190" s="106"/>
      <c r="S190" s="106">
        <f t="shared" si="197"/>
        <v>0</v>
      </c>
      <c r="T190" s="106">
        <f t="shared" si="197"/>
        <v>0</v>
      </c>
      <c r="U190" s="108"/>
    </row>
    <row r="191" spans="1:21" x14ac:dyDescent="0.2">
      <c r="A191" s="271"/>
      <c r="B191" s="274"/>
      <c r="C191" s="277"/>
      <c r="D191" s="118" t="s">
        <v>11</v>
      </c>
      <c r="E191" s="119">
        <v>184.13499999999999</v>
      </c>
      <c r="F191" s="122">
        <v>6.02</v>
      </c>
      <c r="G191" s="95">
        <v>40</v>
      </c>
      <c r="H191" s="97">
        <v>1108.49</v>
      </c>
      <c r="I191" s="182">
        <v>7365.4</v>
      </c>
      <c r="J191" s="102">
        <f>(E191*F191)</f>
        <v>1108.4926999999998</v>
      </c>
      <c r="K191" s="102">
        <f>(E191*G191)</f>
        <v>7365.4</v>
      </c>
      <c r="L191" s="96">
        <f>SUM(J191,K191)</f>
        <v>8473.8927000000003</v>
      </c>
      <c r="M191" s="98">
        <f>SUM(J191-H191)</f>
        <v>2.6999999997769919E-3</v>
      </c>
      <c r="N191" s="98">
        <f>SUM(K191-I191)</f>
        <v>0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71"/>
      <c r="B192" s="274"/>
      <c r="C192" s="277"/>
      <c r="D192" s="118" t="s">
        <v>12</v>
      </c>
      <c r="E192" s="119">
        <v>209.37</v>
      </c>
      <c r="F192" s="122">
        <v>6.02</v>
      </c>
      <c r="G192" s="95">
        <v>40</v>
      </c>
      <c r="H192" s="97">
        <v>1260.4100000000001</v>
      </c>
      <c r="I192" s="182">
        <v>8374.7999999999993</v>
      </c>
      <c r="J192" s="102">
        <f>(E192*F192)</f>
        <v>1260.4073999999998</v>
      </c>
      <c r="K192" s="102">
        <f t="shared" ref="K192:K193" si="198">(E192*G192)</f>
        <v>8374.7999999999993</v>
      </c>
      <c r="L192" s="96">
        <f t="shared" ref="L192:L193" si="199">SUM(J192,K192)</f>
        <v>9635.2073999999993</v>
      </c>
      <c r="M192" s="98">
        <f t="shared" ref="M192:N193" si="200">SUM(J192-H192)</f>
        <v>-2.6000000002568413E-3</v>
      </c>
      <c r="N192" s="98">
        <f t="shared" si="200"/>
        <v>0</v>
      </c>
      <c r="O192" s="102"/>
      <c r="P192" s="102"/>
      <c r="Q192" s="103"/>
      <c r="R192" s="98"/>
      <c r="S192" s="103"/>
      <c r="T192" s="103"/>
      <c r="U192" s="104"/>
    </row>
    <row r="193" spans="1:22" ht="18.75" customHeight="1" x14ac:dyDescent="0.2">
      <c r="A193" s="271"/>
      <c r="B193" s="275"/>
      <c r="C193" s="277"/>
      <c r="D193" s="118" t="s">
        <v>13</v>
      </c>
      <c r="E193" s="119">
        <v>199.74799999999999</v>
      </c>
      <c r="F193" s="122">
        <v>6.02</v>
      </c>
      <c r="G193" s="95">
        <v>40</v>
      </c>
      <c r="H193" s="97">
        <v>1202.48</v>
      </c>
      <c r="I193" s="182">
        <v>7989.92</v>
      </c>
      <c r="J193" s="102">
        <f>(E193*F193)</f>
        <v>1202.4829599999998</v>
      </c>
      <c r="K193" s="102">
        <f t="shared" si="198"/>
        <v>7989.92</v>
      </c>
      <c r="L193" s="96">
        <f t="shared" si="199"/>
        <v>9192.4029599999994</v>
      </c>
      <c r="M193" s="98">
        <f t="shared" si="200"/>
        <v>2.959999999802676E-3</v>
      </c>
      <c r="N193" s="98">
        <f t="shared" si="200"/>
        <v>0</v>
      </c>
      <c r="O193" s="102"/>
      <c r="P193" s="102"/>
      <c r="Q193" s="103"/>
      <c r="R193" s="98"/>
      <c r="S193" s="103"/>
      <c r="T193" s="103"/>
      <c r="U193" s="104"/>
    </row>
    <row r="194" spans="1:22" ht="24" x14ac:dyDescent="0.2">
      <c r="A194" s="271"/>
      <c r="B194" s="123"/>
      <c r="C194" s="277"/>
      <c r="D194" s="105" t="s">
        <v>53</v>
      </c>
      <c r="E194" s="106">
        <f>SUM(E191,E192,E193)</f>
        <v>593.25299999999993</v>
      </c>
      <c r="F194" s="106"/>
      <c r="G194" s="106"/>
      <c r="H194" s="107">
        <f>SUM(H191:H193)</f>
        <v>3571.38</v>
      </c>
      <c r="I194" s="107">
        <f>SUM(I191:I193)</f>
        <v>23730.12</v>
      </c>
      <c r="J194" s="106">
        <f t="shared" ref="J194:T194" si="201">SUM(J191,J192,J193)</f>
        <v>3571.3830599999997</v>
      </c>
      <c r="K194" s="106">
        <f t="shared" si="201"/>
        <v>23730.12</v>
      </c>
      <c r="L194" s="106">
        <f t="shared" si="201"/>
        <v>27301.503059999999</v>
      </c>
      <c r="M194" s="106">
        <f t="shared" si="201"/>
        <v>3.0599999993228266E-3</v>
      </c>
      <c r="N194" s="106">
        <f t="shared" si="201"/>
        <v>0</v>
      </c>
      <c r="O194" s="106">
        <f t="shared" si="201"/>
        <v>0</v>
      </c>
      <c r="P194" s="106">
        <f t="shared" si="201"/>
        <v>0</v>
      </c>
      <c r="Q194" s="106">
        <f t="shared" si="201"/>
        <v>0</v>
      </c>
      <c r="R194" s="106"/>
      <c r="S194" s="106">
        <f t="shared" si="201"/>
        <v>0</v>
      </c>
      <c r="T194" s="106">
        <f t="shared" si="201"/>
        <v>0</v>
      </c>
      <c r="U194" s="108"/>
    </row>
    <row r="195" spans="1:22" x14ac:dyDescent="0.2">
      <c r="A195" s="271"/>
      <c r="B195" s="273" t="s">
        <v>29</v>
      </c>
      <c r="C195" s="277"/>
      <c r="D195" s="118" t="s">
        <v>14</v>
      </c>
      <c r="E195" s="119">
        <v>211.04400000000001</v>
      </c>
      <c r="F195" s="122">
        <v>6.02</v>
      </c>
      <c r="G195" s="95">
        <v>40</v>
      </c>
      <c r="H195" s="97">
        <v>1270.48</v>
      </c>
      <c r="I195" s="182">
        <v>8441.76</v>
      </c>
      <c r="J195" s="102">
        <f>(E195*F195)</f>
        <v>1270.48488</v>
      </c>
      <c r="K195" s="102">
        <f>(E195*G195)</f>
        <v>8441.76</v>
      </c>
      <c r="L195" s="96">
        <f>SUM(J195,K195)</f>
        <v>9712.2448800000002</v>
      </c>
      <c r="M195" s="98">
        <f>SUM(J195-H195)</f>
        <v>4.8799999999573629E-3</v>
      </c>
      <c r="N195" s="98">
        <f>SUM(K195-I195)</f>
        <v>0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71"/>
      <c r="B196" s="274"/>
      <c r="C196" s="277"/>
      <c r="D196" s="118" t="s">
        <v>15</v>
      </c>
      <c r="E196" s="119">
        <v>232.45500000000001</v>
      </c>
      <c r="F196" s="122">
        <v>6.02</v>
      </c>
      <c r="G196" s="95">
        <v>40</v>
      </c>
      <c r="H196" s="97">
        <v>1399.38</v>
      </c>
      <c r="I196" s="182">
        <v>9298.2000000000007</v>
      </c>
      <c r="J196" s="102">
        <f>(E196*F196)</f>
        <v>1399.3790999999999</v>
      </c>
      <c r="K196" s="102">
        <f t="shared" ref="K196:K197" si="202">(E196*G196)</f>
        <v>9298.2000000000007</v>
      </c>
      <c r="L196" s="96">
        <f t="shared" ref="L196:L197" si="203">SUM(J196,K196)</f>
        <v>10697.579100000001</v>
      </c>
      <c r="M196" s="98">
        <f t="shared" ref="M196:N197" si="204">SUM(J196-H196)</f>
        <v>-9.0000000022882887E-4</v>
      </c>
      <c r="N196" s="98">
        <f t="shared" si="204"/>
        <v>0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71"/>
      <c r="B197" s="274"/>
      <c r="C197" s="277"/>
      <c r="D197" s="118" t="s">
        <v>16</v>
      </c>
      <c r="E197" s="143">
        <v>210.673</v>
      </c>
      <c r="F197" s="122">
        <v>6.02</v>
      </c>
      <c r="G197" s="95">
        <v>40</v>
      </c>
      <c r="H197" s="97">
        <v>1268.25</v>
      </c>
      <c r="I197" s="182">
        <v>8426.92</v>
      </c>
      <c r="J197" s="102">
        <f>(E197*F197)</f>
        <v>1268.25146</v>
      </c>
      <c r="K197" s="102">
        <f t="shared" si="202"/>
        <v>8426.92</v>
      </c>
      <c r="L197" s="96">
        <f t="shared" si="203"/>
        <v>9695.1714599999996</v>
      </c>
      <c r="M197" s="98">
        <f t="shared" si="204"/>
        <v>1.4599999999518332E-3</v>
      </c>
      <c r="N197" s="98">
        <f t="shared" si="204"/>
        <v>0</v>
      </c>
      <c r="O197" s="102"/>
      <c r="P197" s="102"/>
      <c r="Q197" s="231">
        <v>35880.99</v>
      </c>
      <c r="R197" s="98"/>
      <c r="S197" s="103"/>
      <c r="T197" s="103"/>
      <c r="U197" s="104"/>
    </row>
    <row r="198" spans="1:22" ht="24" x14ac:dyDescent="0.2">
      <c r="A198" s="271"/>
      <c r="B198" s="274"/>
      <c r="C198" s="277"/>
      <c r="D198" s="105" t="s">
        <v>54</v>
      </c>
      <c r="E198" s="106">
        <f>SUM(E195,E196,E197)</f>
        <v>654.17200000000003</v>
      </c>
      <c r="F198" s="106"/>
      <c r="G198" s="106"/>
      <c r="H198" s="107">
        <f>SUM(H195:H197)</f>
        <v>3938.11</v>
      </c>
      <c r="I198" s="107">
        <f>SUM(I195:I197)</f>
        <v>26166.879999999997</v>
      </c>
      <c r="J198" s="106">
        <f t="shared" ref="J198:T198" si="205">SUM(J195,J196,J197)</f>
        <v>3938.11544</v>
      </c>
      <c r="K198" s="106">
        <f t="shared" si="205"/>
        <v>26166.879999999997</v>
      </c>
      <c r="L198" s="106">
        <f t="shared" si="205"/>
        <v>30104.995439999999</v>
      </c>
      <c r="M198" s="106">
        <f t="shared" si="205"/>
        <v>5.4399999996803672E-3</v>
      </c>
      <c r="N198" s="106">
        <f t="shared" si="205"/>
        <v>0</v>
      </c>
      <c r="O198" s="106">
        <f t="shared" si="205"/>
        <v>0</v>
      </c>
      <c r="P198" s="106">
        <f t="shared" si="205"/>
        <v>0</v>
      </c>
      <c r="Q198" s="106">
        <f t="shared" si="205"/>
        <v>35880.99</v>
      </c>
      <c r="R198" s="106"/>
      <c r="S198" s="106">
        <f t="shared" si="205"/>
        <v>0</v>
      </c>
      <c r="T198" s="106">
        <f t="shared" si="205"/>
        <v>0</v>
      </c>
      <c r="U198" s="108"/>
    </row>
    <row r="199" spans="1:22" x14ac:dyDescent="0.2">
      <c r="A199" s="271"/>
      <c r="B199" s="274"/>
      <c r="C199" s="277"/>
      <c r="D199" s="118" t="s">
        <v>17</v>
      </c>
      <c r="E199" s="119">
        <v>216.84800000000001</v>
      </c>
      <c r="F199" s="122">
        <v>6.02</v>
      </c>
      <c r="G199" s="95">
        <v>40</v>
      </c>
      <c r="H199" s="97">
        <v>1305.43</v>
      </c>
      <c r="I199" s="182">
        <v>8673.92</v>
      </c>
      <c r="J199" s="102">
        <f>(E199*F199)</f>
        <v>1305.4249600000001</v>
      </c>
      <c r="K199" s="102">
        <f>(E199*G199)</f>
        <v>8673.92</v>
      </c>
      <c r="L199" s="96">
        <f>SUM(J199,K199)</f>
        <v>9979.3449600000004</v>
      </c>
      <c r="M199" s="98">
        <f>SUM(J199-H199)</f>
        <v>-5.0400000000081491E-3</v>
      </c>
      <c r="N199" s="98">
        <f>SUM(K199-I199)</f>
        <v>0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71"/>
      <c r="B200" s="274"/>
      <c r="C200" s="277"/>
      <c r="D200" s="118" t="s">
        <v>18</v>
      </c>
      <c r="E200" s="119">
        <v>221.60599999999999</v>
      </c>
      <c r="F200" s="122">
        <v>6.02</v>
      </c>
      <c r="G200" s="95">
        <v>40</v>
      </c>
      <c r="H200" s="97">
        <v>1334.07</v>
      </c>
      <c r="I200" s="182">
        <v>8864.24</v>
      </c>
      <c r="J200" s="102">
        <f>(E200*F200)</f>
        <v>1334.0681199999999</v>
      </c>
      <c r="K200" s="102">
        <f t="shared" ref="K200:K201" si="206">(E200*G200)</f>
        <v>8864.24</v>
      </c>
      <c r="L200" s="96">
        <f t="shared" ref="L200:L201" si="207">SUM(J200,K200)</f>
        <v>10198.30812</v>
      </c>
      <c r="M200" s="98">
        <f t="shared" ref="M200:N201" si="208">SUM(J200-H200)</f>
        <v>-1.8800000000283035E-3</v>
      </c>
      <c r="N200" s="98">
        <f t="shared" si="208"/>
        <v>0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72"/>
      <c r="B201" s="275"/>
      <c r="C201" s="278"/>
      <c r="D201" s="118" t="s">
        <v>19</v>
      </c>
      <c r="E201" s="143">
        <v>170.56200000000001</v>
      </c>
      <c r="F201" s="122">
        <v>6.02</v>
      </c>
      <c r="G201" s="95">
        <v>40</v>
      </c>
      <c r="H201" s="97">
        <v>1026.78</v>
      </c>
      <c r="I201" s="182">
        <v>6822.48</v>
      </c>
      <c r="J201" s="102">
        <f>(E201*F201)</f>
        <v>1026.78324</v>
      </c>
      <c r="K201" s="102">
        <f t="shared" si="206"/>
        <v>6822.4800000000005</v>
      </c>
      <c r="L201" s="96">
        <f t="shared" si="207"/>
        <v>7849.2632400000002</v>
      </c>
      <c r="M201" s="98">
        <f t="shared" si="208"/>
        <v>3.2400000000052387E-3</v>
      </c>
      <c r="N201" s="98">
        <f t="shared" si="208"/>
        <v>9.0949470177292824E-13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609.01600000000008</v>
      </c>
      <c r="F202" s="158"/>
      <c r="G202" s="158"/>
      <c r="H202" s="159">
        <f>SUM(H199:H201)</f>
        <v>3666.2799999999997</v>
      </c>
      <c r="I202" s="159">
        <f>SUM(I199:I201)</f>
        <v>24360.639999999999</v>
      </c>
      <c r="J202" s="158">
        <f>SUM(J199:J201)</f>
        <v>3666.2763199999999</v>
      </c>
      <c r="K202" s="158">
        <f>SUM(K199:K201)</f>
        <v>24360.639999999999</v>
      </c>
      <c r="L202" s="158">
        <f>SUM(L199:L201)</f>
        <v>28026.91632</v>
      </c>
      <c r="M202" s="158">
        <f t="shared" ref="M202:T202" si="209">SUM(M189+M193+M197+M201)</f>
        <v>6.3999999995303369E-3</v>
      </c>
      <c r="N202" s="158">
        <f t="shared" si="209"/>
        <v>9.0949470177292824E-13</v>
      </c>
      <c r="O202" s="158">
        <f t="shared" si="209"/>
        <v>0</v>
      </c>
      <c r="P202" s="158">
        <f t="shared" si="209"/>
        <v>0</v>
      </c>
      <c r="Q202" s="158">
        <v>0</v>
      </c>
      <c r="R202" s="106"/>
      <c r="S202" s="158">
        <f t="shared" si="209"/>
        <v>0</v>
      </c>
      <c r="T202" s="158">
        <f t="shared" si="209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2351.1590000000001</v>
      </c>
      <c r="F203" s="137"/>
      <c r="G203" s="137"/>
      <c r="H203" s="169">
        <f>SUM(H190,H194,H198,H202)</f>
        <v>14153.970000000001</v>
      </c>
      <c r="I203" s="169">
        <f>SUM(I190,I194,I198,I202)</f>
        <v>94046.36</v>
      </c>
      <c r="J203" s="137">
        <f>SUM(J190,J194,J198,J202)</f>
        <v>14153.977179999998</v>
      </c>
      <c r="K203" s="137">
        <f>SUM(K202,K198,K194,K190)</f>
        <v>94046.36</v>
      </c>
      <c r="L203" s="137">
        <f>SUM(L190,L194,L198,L202)</f>
        <v>108200.33718</v>
      </c>
      <c r="M203" s="137">
        <f>SUM(M190,M194,M198,M202)</f>
        <v>1.7259999998145759E-2</v>
      </c>
      <c r="N203" s="137">
        <f>SUM(N190,N194,N198,N202)</f>
        <v>9.0949470177292824E-13</v>
      </c>
      <c r="O203" s="137">
        <f t="shared" ref="O203:T203" si="210">SUM(O199,O200,O201)</f>
        <v>0</v>
      </c>
      <c r="P203" s="137">
        <f t="shared" si="210"/>
        <v>0</v>
      </c>
      <c r="Q203" s="137">
        <v>35880.99</v>
      </c>
      <c r="R203" s="137"/>
      <c r="S203" s="137">
        <f t="shared" si="210"/>
        <v>0</v>
      </c>
      <c r="T203" s="137">
        <f t="shared" si="210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E203+'2016'!E186</f>
        <v>17266.451000000001</v>
      </c>
      <c r="F204" s="114"/>
      <c r="G204" s="114"/>
      <c r="H204" s="114">
        <f>H203+'2016'!H186</f>
        <v>63830.119999999995</v>
      </c>
      <c r="I204" s="114">
        <f>I203+'2016'!I186</f>
        <v>376472.94200000004</v>
      </c>
      <c r="J204" s="114">
        <f>J203+'2016'!J186</f>
        <v>63830.113540000006</v>
      </c>
      <c r="K204" s="114">
        <f>K203+'2016'!K186</f>
        <v>376472.99800000002</v>
      </c>
      <c r="L204" s="114">
        <f>L203+'2016'!L186</f>
        <v>291513.74104999995</v>
      </c>
      <c r="M204" s="114">
        <f>M203+'2016'!M186</f>
        <v>2.4179999998978019E-2</v>
      </c>
      <c r="N204" s="114">
        <f>N203+'2016'!N186</f>
        <v>0.12100000000197042</v>
      </c>
      <c r="O204" s="114">
        <f>O203+'2016'!O186</f>
        <v>0</v>
      </c>
      <c r="P204" s="114">
        <f>P203+'2016'!P186</f>
        <v>0</v>
      </c>
      <c r="Q204" s="114">
        <f>Q203+'2016'!Q186</f>
        <v>35880.99</v>
      </c>
      <c r="R204" s="114">
        <f>SUM(I204-Q204)</f>
        <v>340591.95200000005</v>
      </c>
      <c r="S204" s="114">
        <f>S203+'2016'!S186</f>
        <v>0</v>
      </c>
      <c r="T204" s="114">
        <f>T203+'2016'!T186</f>
        <v>0</v>
      </c>
      <c r="U204" s="116"/>
    </row>
    <row r="205" spans="1:22" ht="12.75" customHeight="1" x14ac:dyDescent="0.2">
      <c r="A205" s="270">
        <v>12</v>
      </c>
      <c r="B205" s="273" t="s">
        <v>34</v>
      </c>
      <c r="C205" s="236" t="s">
        <v>31</v>
      </c>
      <c r="D205" s="118" t="s">
        <v>8</v>
      </c>
      <c r="E205" s="119">
        <v>21.908000000000001</v>
      </c>
      <c r="F205" s="122">
        <v>6.02</v>
      </c>
      <c r="G205" s="95">
        <v>40</v>
      </c>
      <c r="H205" s="97">
        <v>131.88999999999999</v>
      </c>
      <c r="I205" s="182">
        <v>876.32</v>
      </c>
      <c r="J205" s="102">
        <f>(E205*F205)</f>
        <v>131.88615999999999</v>
      </c>
      <c r="K205" s="102">
        <f>(E205*G205)</f>
        <v>876.32</v>
      </c>
      <c r="L205" s="96">
        <f>SUM(J205,K205)</f>
        <v>1008.2061600000001</v>
      </c>
      <c r="M205" s="98">
        <f>SUM(J205-H205)</f>
        <v>-3.8399999999967349E-3</v>
      </c>
      <c r="N205" s="98">
        <f>SUM(K205-I205)</f>
        <v>0</v>
      </c>
      <c r="O205" s="102"/>
      <c r="P205" s="102"/>
      <c r="Q205" s="103"/>
      <c r="R205" s="98"/>
      <c r="S205" s="103"/>
      <c r="T205" s="103"/>
      <c r="U205" s="104" t="s">
        <v>62</v>
      </c>
    </row>
    <row r="206" spans="1:22" x14ac:dyDescent="0.2">
      <c r="A206" s="271"/>
      <c r="B206" s="274"/>
      <c r="C206" s="237"/>
      <c r="D206" s="118" t="s">
        <v>9</v>
      </c>
      <c r="E206" s="120">
        <v>42.383000000000003</v>
      </c>
      <c r="F206" s="122">
        <v>6.02</v>
      </c>
      <c r="G206" s="95">
        <v>40</v>
      </c>
      <c r="H206" s="97">
        <v>255.15</v>
      </c>
      <c r="I206" s="182">
        <v>1695.32</v>
      </c>
      <c r="J206" s="102">
        <f t="shared" ref="J206:J207" si="211">(E206*F206)</f>
        <v>255.14565999999999</v>
      </c>
      <c r="K206" s="102">
        <f t="shared" ref="K206:K207" si="212">(E206*G206)</f>
        <v>1695.3200000000002</v>
      </c>
      <c r="L206" s="96">
        <f t="shared" ref="L206:L207" si="213">SUM(J206,K206)</f>
        <v>1950.4656600000001</v>
      </c>
      <c r="M206" s="98">
        <f t="shared" ref="M206:N207" si="214">SUM(J206-H206)</f>
        <v>-4.3400000000133332E-3</v>
      </c>
      <c r="N206" s="98">
        <f t="shared" si="214"/>
        <v>2.2737367544323206E-13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71"/>
      <c r="B207" s="274"/>
      <c r="C207" s="237"/>
      <c r="D207" s="118" t="s">
        <v>10</v>
      </c>
      <c r="E207" s="120">
        <v>51.472999999999999</v>
      </c>
      <c r="F207" s="122">
        <v>6.02</v>
      </c>
      <c r="G207" s="95">
        <v>40</v>
      </c>
      <c r="H207" s="97">
        <v>309.87</v>
      </c>
      <c r="I207" s="182">
        <v>2058.92</v>
      </c>
      <c r="J207" s="102">
        <f t="shared" si="211"/>
        <v>309.86745999999999</v>
      </c>
      <c r="K207" s="102">
        <f t="shared" si="212"/>
        <v>2058.92</v>
      </c>
      <c r="L207" s="96">
        <f t="shared" si="213"/>
        <v>2368.78746</v>
      </c>
      <c r="M207" s="98">
        <f t="shared" si="214"/>
        <v>-2.5400000000104228E-3</v>
      </c>
      <c r="N207" s="98">
        <f t="shared" si="214"/>
        <v>0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71"/>
      <c r="B208" s="274"/>
      <c r="C208" s="237"/>
      <c r="D208" s="105" t="s">
        <v>52</v>
      </c>
      <c r="E208" s="106">
        <f>SUM(E205,E206,E207)</f>
        <v>115.764</v>
      </c>
      <c r="F208" s="106"/>
      <c r="G208" s="106"/>
      <c r="H208" s="107">
        <f>SUM(H205:H207)</f>
        <v>696.91</v>
      </c>
      <c r="I208" s="107">
        <f>SUM(I205:I207)</f>
        <v>4630.5599999999995</v>
      </c>
      <c r="J208" s="106">
        <f t="shared" ref="J208:T208" si="215">SUM(J205,J206,J207)</f>
        <v>696.89927999999998</v>
      </c>
      <c r="K208" s="106">
        <f t="shared" si="215"/>
        <v>4630.5600000000004</v>
      </c>
      <c r="L208" s="106">
        <f t="shared" si="215"/>
        <v>5327.45928</v>
      </c>
      <c r="M208" s="106">
        <f t="shared" si="215"/>
        <v>-1.0720000000020491E-2</v>
      </c>
      <c r="N208" s="106">
        <f t="shared" si="215"/>
        <v>2.2737367544323206E-13</v>
      </c>
      <c r="O208" s="106">
        <f t="shared" si="215"/>
        <v>0</v>
      </c>
      <c r="P208" s="106">
        <f t="shared" si="215"/>
        <v>0</v>
      </c>
      <c r="Q208" s="106">
        <f t="shared" si="215"/>
        <v>0</v>
      </c>
      <c r="R208" s="106"/>
      <c r="S208" s="106">
        <f t="shared" si="215"/>
        <v>0</v>
      </c>
      <c r="T208" s="106">
        <f t="shared" si="215"/>
        <v>0</v>
      </c>
      <c r="U208" s="108"/>
    </row>
    <row r="209" spans="1:21" x14ac:dyDescent="0.2">
      <c r="A209" s="271"/>
      <c r="B209" s="274"/>
      <c r="C209" s="237"/>
      <c r="D209" s="118" t="s">
        <v>11</v>
      </c>
      <c r="E209" s="119">
        <v>49.703000000000003</v>
      </c>
      <c r="F209" s="122">
        <v>6.02</v>
      </c>
      <c r="G209" s="95">
        <v>40</v>
      </c>
      <c r="H209" s="97">
        <v>299.20999999999998</v>
      </c>
      <c r="I209" s="182">
        <v>1988.12</v>
      </c>
      <c r="J209" s="102">
        <f>(E209*F209)</f>
        <v>299.21206000000001</v>
      </c>
      <c r="K209" s="102">
        <f>(E209*G209)</f>
        <v>1988.1200000000001</v>
      </c>
      <c r="L209" s="96">
        <f>SUM(J209,K209)</f>
        <v>2287.3320600000002</v>
      </c>
      <c r="M209" s="98">
        <f>SUM(J209-H209)</f>
        <v>2.0600000000285945E-3</v>
      </c>
      <c r="N209" s="98">
        <f>SUM(K209-I209)</f>
        <v>2.2737367544323206E-13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71"/>
      <c r="B210" s="274"/>
      <c r="C210" s="237"/>
      <c r="D210" s="118" t="s">
        <v>12</v>
      </c>
      <c r="E210" s="119">
        <v>61.872</v>
      </c>
      <c r="F210" s="122">
        <v>6.02</v>
      </c>
      <c r="G210" s="95">
        <v>40</v>
      </c>
      <c r="H210" s="97">
        <v>372.47</v>
      </c>
      <c r="I210" s="182">
        <v>2474.88</v>
      </c>
      <c r="J210" s="102">
        <f>(E210*F210)</f>
        <v>372.46943999999996</v>
      </c>
      <c r="K210" s="102">
        <f t="shared" ref="K210:K211" si="216">(E210*G210)</f>
        <v>2474.88</v>
      </c>
      <c r="L210" s="96">
        <f t="shared" ref="L210:L211" si="217">SUM(J210,K210)</f>
        <v>2847.34944</v>
      </c>
      <c r="M210" s="98">
        <f t="shared" ref="M210:N211" si="218">SUM(J210-H210)</f>
        <v>-5.6000000006406481E-4</v>
      </c>
      <c r="N210" s="98">
        <f t="shared" si="218"/>
        <v>0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71"/>
      <c r="B211" s="275"/>
      <c r="C211" s="237"/>
      <c r="D211" s="118" t="s">
        <v>13</v>
      </c>
      <c r="E211" s="119">
        <v>56.246000000000002</v>
      </c>
      <c r="F211" s="122">
        <v>6.02</v>
      </c>
      <c r="G211" s="95">
        <v>40</v>
      </c>
      <c r="H211" s="97">
        <v>338.6</v>
      </c>
      <c r="I211" s="182">
        <v>2249.84</v>
      </c>
      <c r="J211" s="102">
        <f>(E211*F211)</f>
        <v>338.60091999999997</v>
      </c>
      <c r="K211" s="102">
        <f t="shared" si="216"/>
        <v>2249.84</v>
      </c>
      <c r="L211" s="96">
        <f t="shared" si="217"/>
        <v>2588.44092</v>
      </c>
      <c r="M211" s="98">
        <f t="shared" si="218"/>
        <v>9.1999999995096005E-4</v>
      </c>
      <c r="N211" s="98">
        <f t="shared" si="218"/>
        <v>0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71"/>
      <c r="B212" s="123"/>
      <c r="C212" s="237"/>
      <c r="D212" s="105" t="s">
        <v>53</v>
      </c>
      <c r="E212" s="106">
        <f>SUM(E209,E210,E211)</f>
        <v>167.821</v>
      </c>
      <c r="F212" s="106"/>
      <c r="G212" s="106"/>
      <c r="H212" s="107">
        <f>SUM(H209:H211)</f>
        <v>1010.2800000000001</v>
      </c>
      <c r="I212" s="107">
        <f>SUM(I209:I211)</f>
        <v>6712.84</v>
      </c>
      <c r="J212" s="106">
        <f t="shared" ref="J212:T212" si="219">SUM(J209,J210,J211)</f>
        <v>1010.2824199999999</v>
      </c>
      <c r="K212" s="106">
        <f t="shared" si="219"/>
        <v>6712.84</v>
      </c>
      <c r="L212" s="106">
        <f t="shared" si="219"/>
        <v>7723.1224200000006</v>
      </c>
      <c r="M212" s="106">
        <f t="shared" si="219"/>
        <v>2.4199999999154898E-3</v>
      </c>
      <c r="N212" s="106">
        <f t="shared" si="219"/>
        <v>2.2737367544323206E-13</v>
      </c>
      <c r="O212" s="106">
        <f t="shared" si="219"/>
        <v>0</v>
      </c>
      <c r="P212" s="106">
        <f t="shared" si="219"/>
        <v>0</v>
      </c>
      <c r="Q212" s="106">
        <f t="shared" si="219"/>
        <v>0</v>
      </c>
      <c r="R212" s="106"/>
      <c r="S212" s="106">
        <f t="shared" si="219"/>
        <v>0</v>
      </c>
      <c r="T212" s="106">
        <f t="shared" si="219"/>
        <v>0</v>
      </c>
      <c r="U212" s="108"/>
    </row>
    <row r="213" spans="1:21" x14ac:dyDescent="0.2">
      <c r="A213" s="271"/>
      <c r="B213" s="273" t="s">
        <v>29</v>
      </c>
      <c r="C213" s="237"/>
      <c r="D213" s="118" t="s">
        <v>14</v>
      </c>
      <c r="E213" s="119">
        <v>63.207000000000001</v>
      </c>
      <c r="F213" s="122">
        <v>6.02</v>
      </c>
      <c r="G213" s="95">
        <v>40</v>
      </c>
      <c r="H213" s="97">
        <v>380.51</v>
      </c>
      <c r="I213" s="182">
        <v>2528.2800000000002</v>
      </c>
      <c r="J213" s="102">
        <f>(E213*F213)</f>
        <v>380.50613999999996</v>
      </c>
      <c r="K213" s="102">
        <f>(E213*G213)</f>
        <v>2528.2800000000002</v>
      </c>
      <c r="L213" s="96">
        <f>SUM(J213,K213)</f>
        <v>2908.7861400000002</v>
      </c>
      <c r="M213" s="98">
        <f>SUM(J213-H213)</f>
        <v>-3.8600000000315049E-3</v>
      </c>
      <c r="N213" s="98">
        <f>SUM(K213-I213)</f>
        <v>0</v>
      </c>
      <c r="O213" s="102"/>
      <c r="P213" s="102"/>
      <c r="Q213" s="103"/>
      <c r="R213" s="98"/>
      <c r="S213" s="103"/>
      <c r="T213" s="103"/>
      <c r="U213" s="104"/>
    </row>
    <row r="214" spans="1:21" x14ac:dyDescent="0.2">
      <c r="A214" s="271"/>
      <c r="B214" s="274"/>
      <c r="C214" s="237"/>
      <c r="D214" s="118" t="s">
        <v>15</v>
      </c>
      <c r="E214" s="119">
        <v>72.317999999999998</v>
      </c>
      <c r="F214" s="122">
        <v>6.02</v>
      </c>
      <c r="G214" s="95">
        <v>40</v>
      </c>
      <c r="H214" s="97">
        <v>435.35</v>
      </c>
      <c r="I214" s="182">
        <v>2892.72</v>
      </c>
      <c r="J214" s="102">
        <f>(E214*F214)</f>
        <v>435.35435999999993</v>
      </c>
      <c r="K214" s="102">
        <f t="shared" ref="K214:K215" si="220">(E214*G214)</f>
        <v>2892.72</v>
      </c>
      <c r="L214" s="96">
        <f t="shared" ref="L214:L215" si="221">SUM(J214,K214)</f>
        <v>3328.0743599999996</v>
      </c>
      <c r="M214" s="98">
        <f t="shared" ref="M214:N215" si="222">SUM(J214-H214)</f>
        <v>4.3599999999059946E-3</v>
      </c>
      <c r="N214" s="98">
        <f t="shared" si="222"/>
        <v>0</v>
      </c>
      <c r="O214" s="102"/>
      <c r="P214" s="102"/>
      <c r="Q214" s="231">
        <v>8920.44</v>
      </c>
      <c r="R214" s="98"/>
      <c r="S214" s="103"/>
      <c r="T214" s="103"/>
      <c r="U214" s="104"/>
    </row>
    <row r="215" spans="1:21" x14ac:dyDescent="0.2">
      <c r="A215" s="271"/>
      <c r="B215" s="274"/>
      <c r="C215" s="237"/>
      <c r="D215" s="118" t="s">
        <v>16</v>
      </c>
      <c r="E215" s="143">
        <v>60.771999999999998</v>
      </c>
      <c r="F215" s="122">
        <v>6.02</v>
      </c>
      <c r="G215" s="95">
        <v>40</v>
      </c>
      <c r="H215" s="97">
        <v>365.85</v>
      </c>
      <c r="I215" s="182">
        <v>2430.88</v>
      </c>
      <c r="J215" s="102">
        <f>(E215*F215)</f>
        <v>365.84743999999995</v>
      </c>
      <c r="K215" s="102">
        <f t="shared" si="220"/>
        <v>2430.88</v>
      </c>
      <c r="L215" s="96">
        <f t="shared" si="221"/>
        <v>2796.7274400000001</v>
      </c>
      <c r="M215" s="98">
        <f t="shared" si="222"/>
        <v>-2.5600000000736145E-3</v>
      </c>
      <c r="N215" s="98">
        <f t="shared" si="222"/>
        <v>0</v>
      </c>
      <c r="O215" s="102"/>
      <c r="P215" s="102"/>
      <c r="Q215" s="231">
        <v>27453.17</v>
      </c>
      <c r="R215" s="98"/>
      <c r="S215" s="103"/>
      <c r="T215" s="103"/>
      <c r="U215" s="104"/>
    </row>
    <row r="216" spans="1:21" ht="24" x14ac:dyDescent="0.2">
      <c r="A216" s="271"/>
      <c r="B216" s="274"/>
      <c r="C216" s="237"/>
      <c r="D216" s="105" t="s">
        <v>54</v>
      </c>
      <c r="E216" s="106">
        <f>SUM(E213,E214,E215)</f>
        <v>196.297</v>
      </c>
      <c r="F216" s="106"/>
      <c r="G216" s="106"/>
      <c r="H216" s="107">
        <f>SUM(H213:H215)</f>
        <v>1181.71</v>
      </c>
      <c r="I216" s="107">
        <f>SUM(I213:I215)</f>
        <v>7851.88</v>
      </c>
      <c r="J216" s="106">
        <f t="shared" ref="J216:T216" si="223">SUM(J213,J214,J215)</f>
        <v>1181.7079399999998</v>
      </c>
      <c r="K216" s="106">
        <f t="shared" si="223"/>
        <v>7851.88</v>
      </c>
      <c r="L216" s="106">
        <f t="shared" si="223"/>
        <v>9033.5879399999994</v>
      </c>
      <c r="M216" s="106">
        <f t="shared" si="223"/>
        <v>-2.0600000001991248E-3</v>
      </c>
      <c r="N216" s="106">
        <f t="shared" si="223"/>
        <v>0</v>
      </c>
      <c r="O216" s="106">
        <f t="shared" si="223"/>
        <v>0</v>
      </c>
      <c r="P216" s="106">
        <f t="shared" si="223"/>
        <v>0</v>
      </c>
      <c r="Q216" s="106">
        <f t="shared" si="223"/>
        <v>36373.61</v>
      </c>
      <c r="R216" s="106"/>
      <c r="S216" s="106">
        <f t="shared" si="223"/>
        <v>0</v>
      </c>
      <c r="T216" s="106">
        <f t="shared" si="223"/>
        <v>0</v>
      </c>
      <c r="U216" s="108"/>
    </row>
    <row r="217" spans="1:21" x14ac:dyDescent="0.2">
      <c r="A217" s="271"/>
      <c r="B217" s="274"/>
      <c r="C217" s="237"/>
      <c r="D217" s="118" t="s">
        <v>17</v>
      </c>
      <c r="E217" s="119">
        <v>64.623999999999995</v>
      </c>
      <c r="F217" s="122">
        <v>6.02</v>
      </c>
      <c r="G217" s="95">
        <v>40</v>
      </c>
      <c r="H217" s="97">
        <v>389.04</v>
      </c>
      <c r="I217" s="182">
        <v>2584.96</v>
      </c>
      <c r="J217" s="102">
        <f>(E217*F217)</f>
        <v>389.03647999999993</v>
      </c>
      <c r="K217" s="102">
        <f>(E217*G217)</f>
        <v>2584.96</v>
      </c>
      <c r="L217" s="96">
        <f>SUM(J217,K217)</f>
        <v>2973.9964799999998</v>
      </c>
      <c r="M217" s="98">
        <f>SUM(J217-H217)</f>
        <v>-3.5200000000941145E-3</v>
      </c>
      <c r="N217" s="98">
        <f>SUM(K217-I217)</f>
        <v>0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71"/>
      <c r="B218" s="274"/>
      <c r="C218" s="237"/>
      <c r="D218" s="118" t="s">
        <v>18</v>
      </c>
      <c r="E218" s="119">
        <v>60.901000000000003</v>
      </c>
      <c r="F218" s="122">
        <v>6.02</v>
      </c>
      <c r="G218" s="95">
        <v>40</v>
      </c>
      <c r="H218" s="97">
        <v>366.62</v>
      </c>
      <c r="I218" s="182">
        <v>2436.04</v>
      </c>
      <c r="J218" s="102">
        <f>(E218*F218)</f>
        <v>366.62401999999997</v>
      </c>
      <c r="K218" s="102">
        <f t="shared" ref="K218:K219" si="224">(E218*G218)</f>
        <v>2436.04</v>
      </c>
      <c r="L218" s="96">
        <f t="shared" ref="L218:L219" si="225">SUM(J218,K218)</f>
        <v>2802.6640200000002</v>
      </c>
      <c r="M218" s="98">
        <f t="shared" ref="M218:N219" si="226">SUM(J218-H218)</f>
        <v>4.0199999999686042E-3</v>
      </c>
      <c r="N218" s="98">
        <f t="shared" si="226"/>
        <v>0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72"/>
      <c r="B219" s="275"/>
      <c r="C219" s="238"/>
      <c r="D219" s="118" t="s">
        <v>19</v>
      </c>
      <c r="E219" s="120">
        <v>40.125999999999998</v>
      </c>
      <c r="F219" s="122">
        <v>6.02</v>
      </c>
      <c r="G219" s="95">
        <v>40</v>
      </c>
      <c r="H219" s="97">
        <v>241.56</v>
      </c>
      <c r="I219" s="182">
        <v>1605.04</v>
      </c>
      <c r="J219" s="102">
        <f>(E219*F219)</f>
        <v>241.55851999999996</v>
      </c>
      <c r="K219" s="102">
        <f t="shared" si="224"/>
        <v>1605.04</v>
      </c>
      <c r="L219" s="96">
        <f t="shared" si="225"/>
        <v>1846.59852</v>
      </c>
      <c r="M219" s="98">
        <f t="shared" si="226"/>
        <v>-1.4800000000434466E-3</v>
      </c>
      <c r="N219" s="98">
        <f t="shared" si="226"/>
        <v>0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165.65100000000001</v>
      </c>
      <c r="F220" s="106"/>
      <c r="G220" s="106"/>
      <c r="H220" s="107">
        <f>SUM(H217:H219)</f>
        <v>997.22</v>
      </c>
      <c r="I220" s="107">
        <f>SUM(I217:I219)</f>
        <v>6626.04</v>
      </c>
      <c r="J220" s="106">
        <f t="shared" ref="J220:T220" si="227">SUM(J217,J218,J219)</f>
        <v>997.21901999999989</v>
      </c>
      <c r="K220" s="106">
        <f t="shared" si="227"/>
        <v>6626.04</v>
      </c>
      <c r="L220" s="106">
        <f t="shared" si="227"/>
        <v>7623.2590199999995</v>
      </c>
      <c r="M220" s="106">
        <f t="shared" si="227"/>
        <v>-9.8000000016895683E-4</v>
      </c>
      <c r="N220" s="106">
        <f t="shared" si="227"/>
        <v>0</v>
      </c>
      <c r="O220" s="106">
        <f t="shared" si="227"/>
        <v>0</v>
      </c>
      <c r="P220" s="106">
        <f t="shared" si="227"/>
        <v>0</v>
      </c>
      <c r="Q220" s="106">
        <f t="shared" si="227"/>
        <v>0</v>
      </c>
      <c r="R220" s="106"/>
      <c r="S220" s="106">
        <f t="shared" si="227"/>
        <v>0</v>
      </c>
      <c r="T220" s="106">
        <f t="shared" si="227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645.5329999999999</v>
      </c>
      <c r="F221" s="137"/>
      <c r="G221" s="137"/>
      <c r="H221" s="138">
        <f>SUM(H208,H212,H216,H220)</f>
        <v>3886.12</v>
      </c>
      <c r="I221" s="138">
        <f>SUM(I208,I212,I216,I220)</f>
        <v>25821.32</v>
      </c>
      <c r="J221" s="137">
        <f t="shared" ref="J221:T221" si="228">SUM(J208+J212+J216+J220)</f>
        <v>3886.1086599999994</v>
      </c>
      <c r="K221" s="137">
        <f t="shared" si="228"/>
        <v>25821.320000000003</v>
      </c>
      <c r="L221" s="137">
        <f t="shared" si="228"/>
        <v>29707.428659999998</v>
      </c>
      <c r="M221" s="137">
        <f t="shared" si="228"/>
        <v>-1.1340000000473083E-2</v>
      </c>
      <c r="N221" s="137">
        <f t="shared" si="228"/>
        <v>4.5474735088646412E-13</v>
      </c>
      <c r="O221" s="137">
        <f t="shared" si="228"/>
        <v>0</v>
      </c>
      <c r="P221" s="137">
        <f t="shared" si="228"/>
        <v>0</v>
      </c>
      <c r="Q221" s="137">
        <f t="shared" si="228"/>
        <v>36373.61</v>
      </c>
      <c r="R221" s="137"/>
      <c r="S221" s="137">
        <f t="shared" si="228"/>
        <v>0</v>
      </c>
      <c r="T221" s="137">
        <f t="shared" si="228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E221+'2016'!E204</f>
        <v>3301.174</v>
      </c>
      <c r="F222" s="114"/>
      <c r="G222" s="114"/>
      <c r="H222" s="114">
        <f>H221+'2016'!H204</f>
        <v>12730.39</v>
      </c>
      <c r="I222" s="114">
        <f>I221+'2016'!I204</f>
        <v>88749.367999999988</v>
      </c>
      <c r="J222" s="114">
        <f>J221+'2016'!J204</f>
        <v>12730.38499</v>
      </c>
      <c r="K222" s="114">
        <f>K221+'2016'!K204</f>
        <v>88533.726999999999</v>
      </c>
      <c r="L222" s="114">
        <f>L221+'2016'!L204</f>
        <v>101264.11199</v>
      </c>
      <c r="M222" s="114">
        <f>M221+'2016'!M204</f>
        <v>-5.010000000279291E-3</v>
      </c>
      <c r="N222" s="114">
        <f>N221+'2016'!N204</f>
        <v>-215.64099999999928</v>
      </c>
      <c r="O222" s="114">
        <f>O221+'2016'!O204</f>
        <v>0</v>
      </c>
      <c r="P222" s="114">
        <f>P221+'2016'!P204</f>
        <v>0</v>
      </c>
      <c r="Q222" s="114">
        <f>Q221+'2016'!Q204</f>
        <v>36373.61</v>
      </c>
      <c r="R222" s="114">
        <f>SUM(I222-Q222)</f>
        <v>52375.757999999987</v>
      </c>
      <c r="S222" s="114">
        <f>S221+'2016'!S204</f>
        <v>0</v>
      </c>
      <c r="T222" s="114">
        <f>T221+'2016'!T204</f>
        <v>0</v>
      </c>
      <c r="U222" s="116"/>
    </row>
    <row r="223" spans="1:21" x14ac:dyDescent="0.2">
      <c r="A223" s="256">
        <v>13</v>
      </c>
      <c r="B223" s="273" t="s">
        <v>35</v>
      </c>
      <c r="C223" s="236" t="s">
        <v>28</v>
      </c>
      <c r="D223" s="118" t="s">
        <v>8</v>
      </c>
      <c r="E223" s="119">
        <v>19.742999999999999</v>
      </c>
      <c r="F223" s="122">
        <v>6.02</v>
      </c>
      <c r="G223" s="95">
        <v>40</v>
      </c>
      <c r="H223" s="97">
        <v>118.85</v>
      </c>
      <c r="I223" s="97">
        <v>789.72</v>
      </c>
      <c r="J223" s="102">
        <f>(E223*F223)</f>
        <v>118.85285999999998</v>
      </c>
      <c r="K223" s="102">
        <f>(E223*G223)</f>
        <v>789.71999999999991</v>
      </c>
      <c r="L223" s="96">
        <f>SUM(J223,K223)</f>
        <v>908.57285999999988</v>
      </c>
      <c r="M223" s="98">
        <f>SUM(J223-H223)</f>
        <v>2.8599999999840975E-3</v>
      </c>
      <c r="N223" s="98">
        <f>SUM(K223-I223)</f>
        <v>-1.1368683772161603E-13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57"/>
      <c r="B224" s="274"/>
      <c r="C224" s="237"/>
      <c r="D224" s="118" t="s">
        <v>9</v>
      </c>
      <c r="E224" s="120">
        <v>28.863</v>
      </c>
      <c r="F224" s="122">
        <v>6.02</v>
      </c>
      <c r="G224" s="95">
        <v>40</v>
      </c>
      <c r="H224" s="97">
        <v>173.76</v>
      </c>
      <c r="I224" s="97">
        <v>1154.52</v>
      </c>
      <c r="J224" s="102">
        <f>(E224*F224)</f>
        <v>173.75525999999999</v>
      </c>
      <c r="K224" s="102">
        <f t="shared" ref="K224:K225" si="229">(E224*G224)</f>
        <v>1154.52</v>
      </c>
      <c r="L224" s="96">
        <f t="shared" ref="L224:L225" si="230">SUM(J224,K224)</f>
        <v>1328.2752599999999</v>
      </c>
      <c r="M224" s="98">
        <f t="shared" ref="M224:N225" si="231">SUM(J224-H224)</f>
        <v>-4.7399999999981901E-3</v>
      </c>
      <c r="N224" s="98">
        <f t="shared" si="231"/>
        <v>0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57"/>
      <c r="B225" s="274"/>
      <c r="C225" s="237"/>
      <c r="D225" s="118" t="s">
        <v>10</v>
      </c>
      <c r="E225" s="120">
        <v>38.889000000000003</v>
      </c>
      <c r="F225" s="122">
        <v>6.02</v>
      </c>
      <c r="G225" s="95">
        <v>40</v>
      </c>
      <c r="H225" s="97">
        <v>234.11</v>
      </c>
      <c r="I225" s="97">
        <v>1555.56</v>
      </c>
      <c r="J225" s="102">
        <f>(E225*F225)</f>
        <v>234.11178000000001</v>
      </c>
      <c r="K225" s="102">
        <f t="shared" si="229"/>
        <v>1555.5600000000002</v>
      </c>
      <c r="L225" s="96">
        <f t="shared" si="230"/>
        <v>1789.6717800000001</v>
      </c>
      <c r="M225" s="98">
        <f t="shared" si="231"/>
        <v>1.7799999999965621E-3</v>
      </c>
      <c r="N225" s="98">
        <f t="shared" si="231"/>
        <v>2.2737367544323206E-13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57"/>
      <c r="B226" s="274"/>
      <c r="C226" s="237"/>
      <c r="D226" s="105" t="s">
        <v>52</v>
      </c>
      <c r="E226" s="106">
        <f>SUM(E223,E224,E225)</f>
        <v>87.495000000000005</v>
      </c>
      <c r="F226" s="106"/>
      <c r="G226" s="106"/>
      <c r="H226" s="106">
        <f t="shared" ref="H226:I226" si="232">SUM(H223,H224,H225)</f>
        <v>526.72</v>
      </c>
      <c r="I226" s="106">
        <f t="shared" si="232"/>
        <v>3499.8</v>
      </c>
      <c r="J226" s="106">
        <f t="shared" ref="J226:T226" si="233">SUM(J223,J224,J225)</f>
        <v>526.71990000000005</v>
      </c>
      <c r="K226" s="106">
        <f t="shared" si="233"/>
        <v>3499.8</v>
      </c>
      <c r="L226" s="106">
        <f t="shared" si="233"/>
        <v>4026.5198999999998</v>
      </c>
      <c r="M226" s="106">
        <f t="shared" si="233"/>
        <v>-1.0000000001753051E-4</v>
      </c>
      <c r="N226" s="106">
        <f t="shared" si="233"/>
        <v>1.1368683772161603E-13</v>
      </c>
      <c r="O226" s="106">
        <f t="shared" si="233"/>
        <v>0</v>
      </c>
      <c r="P226" s="106">
        <f t="shared" si="233"/>
        <v>0</v>
      </c>
      <c r="Q226" s="106">
        <f t="shared" si="233"/>
        <v>0</v>
      </c>
      <c r="R226" s="106"/>
      <c r="S226" s="106">
        <f t="shared" si="233"/>
        <v>0</v>
      </c>
      <c r="T226" s="106">
        <f t="shared" si="233"/>
        <v>0</v>
      </c>
      <c r="U226" s="108"/>
    </row>
    <row r="227" spans="1:21" x14ac:dyDescent="0.2">
      <c r="A227" s="257"/>
      <c r="B227" s="274"/>
      <c r="C227" s="237"/>
      <c r="D227" s="118" t="s">
        <v>11</v>
      </c>
      <c r="E227" s="119">
        <v>22.475000000000001</v>
      </c>
      <c r="F227" s="122">
        <v>6.02</v>
      </c>
      <c r="G227" s="95">
        <v>40</v>
      </c>
      <c r="H227" s="97">
        <v>135.30000000000001</v>
      </c>
      <c r="I227" s="97">
        <v>899</v>
      </c>
      <c r="J227" s="102">
        <f>(E227*F227)</f>
        <v>135.29949999999999</v>
      </c>
      <c r="K227" s="102">
        <f>(E227*G227)</f>
        <v>899</v>
      </c>
      <c r="L227" s="96">
        <f>SUM(J227,K227)</f>
        <v>1034.2995000000001</v>
      </c>
      <c r="M227" s="98">
        <f>SUM(J227-H227)</f>
        <v>-5.0000000001659828E-4</v>
      </c>
      <c r="N227" s="98">
        <f>SUM(K227-I227)</f>
        <v>0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57"/>
      <c r="B228" s="274"/>
      <c r="C228" s="237"/>
      <c r="D228" s="118" t="s">
        <v>12</v>
      </c>
      <c r="E228" s="119">
        <v>38.46</v>
      </c>
      <c r="F228" s="122">
        <v>6.02</v>
      </c>
      <c r="G228" s="95">
        <v>40</v>
      </c>
      <c r="H228" s="97">
        <v>231.53</v>
      </c>
      <c r="I228" s="97">
        <v>1538.4</v>
      </c>
      <c r="J228" s="102">
        <f>(E228*F228)</f>
        <v>231.52919999999997</v>
      </c>
      <c r="K228" s="102">
        <f t="shared" ref="K228:K229" si="234">(E228*G228)</f>
        <v>1538.4</v>
      </c>
      <c r="L228" s="96">
        <f t="shared" ref="L228:L229" si="235">SUM(J228,K228)</f>
        <v>1769.9292</v>
      </c>
      <c r="M228" s="98">
        <f t="shared" ref="M228:N229" si="236">SUM(J228-H228)</f>
        <v>-8.0000000002655725E-4</v>
      </c>
      <c r="N228" s="98">
        <f t="shared" si="236"/>
        <v>0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57"/>
      <c r="B229" s="275"/>
      <c r="C229" s="237"/>
      <c r="D229" s="118" t="s">
        <v>13</v>
      </c>
      <c r="E229" s="119">
        <v>142.69900000000001</v>
      </c>
      <c r="F229" s="122">
        <v>6.02</v>
      </c>
      <c r="G229" s="95">
        <v>40</v>
      </c>
      <c r="H229" s="97">
        <v>859.05</v>
      </c>
      <c r="I229" s="97">
        <v>5707.96</v>
      </c>
      <c r="J229" s="102">
        <f>(E229*F229)</f>
        <v>859.04798000000005</v>
      </c>
      <c r="K229" s="102">
        <f t="shared" si="234"/>
        <v>5707.9600000000009</v>
      </c>
      <c r="L229" s="96">
        <f t="shared" si="235"/>
        <v>6567.0079800000012</v>
      </c>
      <c r="M229" s="98">
        <f t="shared" si="236"/>
        <v>-2.0199999999022111E-3</v>
      </c>
      <c r="N229" s="98">
        <f t="shared" si="236"/>
        <v>9.0949470177292824E-13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57"/>
      <c r="B230" s="123"/>
      <c r="C230" s="237"/>
      <c r="D230" s="105" t="s">
        <v>53</v>
      </c>
      <c r="E230" s="106">
        <f>SUM(E227,E228,E229)</f>
        <v>203.63400000000001</v>
      </c>
      <c r="F230" s="106"/>
      <c r="G230" s="106"/>
      <c r="H230" s="106">
        <f t="shared" ref="H230:I230" si="237">SUM(H227,H228,H229)</f>
        <v>1225.8800000000001</v>
      </c>
      <c r="I230" s="106">
        <f t="shared" si="237"/>
        <v>8145.3600000000006</v>
      </c>
      <c r="J230" s="106">
        <f t="shared" ref="J230:T230" si="238">SUM(J227,J228,J229)</f>
        <v>1225.8766800000001</v>
      </c>
      <c r="K230" s="106">
        <f t="shared" si="238"/>
        <v>8145.3600000000006</v>
      </c>
      <c r="L230" s="106">
        <f t="shared" si="238"/>
        <v>9371.2366800000018</v>
      </c>
      <c r="M230" s="106">
        <f t="shared" si="238"/>
        <v>-3.3199999999453667E-3</v>
      </c>
      <c r="N230" s="106">
        <f t="shared" si="238"/>
        <v>9.0949470177292824E-13</v>
      </c>
      <c r="O230" s="106">
        <f t="shared" si="238"/>
        <v>0</v>
      </c>
      <c r="P230" s="106">
        <f t="shared" si="238"/>
        <v>0</v>
      </c>
      <c r="Q230" s="106">
        <f t="shared" si="238"/>
        <v>0</v>
      </c>
      <c r="R230" s="106"/>
      <c r="S230" s="106">
        <f t="shared" si="238"/>
        <v>0</v>
      </c>
      <c r="T230" s="106">
        <f t="shared" si="238"/>
        <v>0</v>
      </c>
      <c r="U230" s="108"/>
    </row>
    <row r="231" spans="1:21" x14ac:dyDescent="0.2">
      <c r="A231" s="257"/>
      <c r="B231" s="273" t="s">
        <v>29</v>
      </c>
      <c r="C231" s="237"/>
      <c r="D231" s="118" t="s">
        <v>14</v>
      </c>
      <c r="E231" s="119">
        <v>223.86699999999999</v>
      </c>
      <c r="F231" s="122">
        <v>6.02</v>
      </c>
      <c r="G231" s="95">
        <v>40</v>
      </c>
      <c r="H231" s="97">
        <v>1347.68</v>
      </c>
      <c r="I231" s="97">
        <v>8954.68</v>
      </c>
      <c r="J231" s="102">
        <f>(E231*F231)</f>
        <v>1347.6793399999999</v>
      </c>
      <c r="K231" s="102">
        <f>(E231*G231)</f>
        <v>8954.68</v>
      </c>
      <c r="L231" s="96">
        <f>SUM(J231,K231)</f>
        <v>10302.359340000001</v>
      </c>
      <c r="M231" s="98">
        <f>SUM(J231-H231)</f>
        <v>-6.6000000015264959E-4</v>
      </c>
      <c r="N231" s="98">
        <f>SUM(K231-I231)</f>
        <v>0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57"/>
      <c r="B232" s="274"/>
      <c r="C232" s="237"/>
      <c r="D232" s="118" t="s">
        <v>15</v>
      </c>
      <c r="E232" s="119">
        <v>225.61099999999999</v>
      </c>
      <c r="F232" s="122">
        <v>6.02</v>
      </c>
      <c r="G232" s="95">
        <v>40</v>
      </c>
      <c r="H232" s="97">
        <v>1358.18</v>
      </c>
      <c r="I232" s="97">
        <v>9024.44</v>
      </c>
      <c r="J232" s="102">
        <f>(E232*F232)</f>
        <v>1358.1782199999998</v>
      </c>
      <c r="K232" s="102">
        <f t="shared" ref="K232:K233" si="239">(E232*G232)</f>
        <v>9024.4399999999987</v>
      </c>
      <c r="L232" s="96">
        <f t="shared" ref="L232:L233" si="240">SUM(J232,K232)</f>
        <v>10382.618219999998</v>
      </c>
      <c r="M232" s="98">
        <f t="shared" ref="M232:N233" si="241">SUM(J232-H232)</f>
        <v>-1.7800000002807792E-3</v>
      </c>
      <c r="N232" s="98">
        <f t="shared" si="241"/>
        <v>-1.8189894035458565E-12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57"/>
      <c r="B233" s="274"/>
      <c r="C233" s="237"/>
      <c r="D233" s="118" t="s">
        <v>16</v>
      </c>
      <c r="E233" s="143">
        <v>156.29400000000001</v>
      </c>
      <c r="F233" s="122">
        <v>6.02</v>
      </c>
      <c r="G233" s="95">
        <v>40</v>
      </c>
      <c r="H233" s="97">
        <v>940.89</v>
      </c>
      <c r="I233" s="97">
        <v>6251.76</v>
      </c>
      <c r="J233" s="102">
        <f>(E233*F233)</f>
        <v>940.88987999999995</v>
      </c>
      <c r="K233" s="102">
        <f t="shared" si="239"/>
        <v>6251.76</v>
      </c>
      <c r="L233" s="96">
        <f t="shared" si="240"/>
        <v>7192.6498799999999</v>
      </c>
      <c r="M233" s="98">
        <f t="shared" si="241"/>
        <v>-1.2000000003808964E-4</v>
      </c>
      <c r="N233" s="98">
        <f t="shared" si="241"/>
        <v>0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57"/>
      <c r="B234" s="274"/>
      <c r="C234" s="237"/>
      <c r="D234" s="105" t="s">
        <v>54</v>
      </c>
      <c r="E234" s="106">
        <f>SUM(E231,E232,E233)</f>
        <v>605.77199999999993</v>
      </c>
      <c r="F234" s="106"/>
      <c r="G234" s="106"/>
      <c r="H234" s="106">
        <f t="shared" ref="H234:I234" si="242">SUM(H231,H232,H233)</f>
        <v>3646.75</v>
      </c>
      <c r="I234" s="106">
        <f t="shared" si="242"/>
        <v>24230.880000000005</v>
      </c>
      <c r="J234" s="106">
        <f t="shared" ref="J234:T234" si="243">SUM(J231,J232,J233)</f>
        <v>3646.7474399999992</v>
      </c>
      <c r="K234" s="106">
        <f t="shared" si="243"/>
        <v>24230.879999999997</v>
      </c>
      <c r="L234" s="106">
        <f t="shared" si="243"/>
        <v>27877.62744</v>
      </c>
      <c r="M234" s="106">
        <f t="shared" si="243"/>
        <v>-2.5600000004715184E-3</v>
      </c>
      <c r="N234" s="106">
        <f t="shared" si="243"/>
        <v>-1.8189894035458565E-12</v>
      </c>
      <c r="O234" s="106">
        <f t="shared" si="243"/>
        <v>0</v>
      </c>
      <c r="P234" s="106">
        <f t="shared" si="243"/>
        <v>0</v>
      </c>
      <c r="Q234" s="106">
        <f t="shared" si="243"/>
        <v>0</v>
      </c>
      <c r="R234" s="106"/>
      <c r="S234" s="106">
        <f t="shared" si="243"/>
        <v>0</v>
      </c>
      <c r="T234" s="106">
        <f t="shared" si="243"/>
        <v>0</v>
      </c>
      <c r="U234" s="108"/>
    </row>
    <row r="235" spans="1:21" x14ac:dyDescent="0.2">
      <c r="A235" s="257"/>
      <c r="B235" s="274"/>
      <c r="C235" s="237"/>
      <c r="D235" s="118" t="s">
        <v>17</v>
      </c>
      <c r="E235" s="119">
        <v>120.37</v>
      </c>
      <c r="F235" s="122">
        <v>6.02</v>
      </c>
      <c r="G235" s="95">
        <v>40</v>
      </c>
      <c r="H235" s="97">
        <v>724.63</v>
      </c>
      <c r="I235" s="97">
        <v>4814.8</v>
      </c>
      <c r="J235" s="102">
        <f>(E235*F235)</f>
        <v>724.62739999999997</v>
      </c>
      <c r="K235" s="102">
        <f>(E235*G235)</f>
        <v>4814.8</v>
      </c>
      <c r="L235" s="96">
        <f>SUM(J235,K235)</f>
        <v>5539.4274000000005</v>
      </c>
      <c r="M235" s="98">
        <f>SUM(J235-H235)</f>
        <v>-2.6000000000294676E-3</v>
      </c>
      <c r="N235" s="98">
        <f>SUM(K235-I235)</f>
        <v>0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57"/>
      <c r="B236" s="274"/>
      <c r="C236" s="237"/>
      <c r="D236" s="118" t="s">
        <v>18</v>
      </c>
      <c r="E236" s="119">
        <v>34.232999999999997</v>
      </c>
      <c r="F236" s="122">
        <v>6.02</v>
      </c>
      <c r="G236" s="95">
        <v>40</v>
      </c>
      <c r="H236" s="97">
        <v>206.08</v>
      </c>
      <c r="I236" s="97">
        <v>1369.32</v>
      </c>
      <c r="J236" s="102">
        <f>(E236*F236)</f>
        <v>206.08265999999998</v>
      </c>
      <c r="K236" s="102">
        <f t="shared" ref="K236:K237" si="244">(E236*G236)</f>
        <v>1369.32</v>
      </c>
      <c r="L236" s="96">
        <f t="shared" ref="L236:L237" si="245">SUM(J236,K236)</f>
        <v>1575.40266</v>
      </c>
      <c r="M236" s="98">
        <f t="shared" ref="M236:N237" si="246">SUM(J236-H236)</f>
        <v>2.6599999999632473E-3</v>
      </c>
      <c r="N236" s="98">
        <f t="shared" si="246"/>
        <v>0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58"/>
      <c r="B237" s="275"/>
      <c r="C237" s="238"/>
      <c r="D237" s="118" t="s">
        <v>19</v>
      </c>
      <c r="E237" s="120">
        <v>132.96100000000001</v>
      </c>
      <c r="F237" s="122">
        <v>6.02</v>
      </c>
      <c r="G237" s="95">
        <v>40</v>
      </c>
      <c r="H237" s="97">
        <v>800.43</v>
      </c>
      <c r="I237" s="97">
        <v>5318.44</v>
      </c>
      <c r="J237" s="102">
        <f>(E237*F237)</f>
        <v>800.42521999999997</v>
      </c>
      <c r="K237" s="102">
        <f t="shared" si="244"/>
        <v>5318.4400000000005</v>
      </c>
      <c r="L237" s="96">
        <f t="shared" si="245"/>
        <v>6118.8652200000006</v>
      </c>
      <c r="M237" s="98">
        <f t="shared" si="246"/>
        <v>-4.7799999999824649E-3</v>
      </c>
      <c r="N237" s="98">
        <f t="shared" si="246"/>
        <v>9.0949470177292824E-13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287.56400000000002</v>
      </c>
      <c r="F238" s="106"/>
      <c r="G238" s="106"/>
      <c r="H238" s="106">
        <f t="shared" ref="H238" si="247">SUM(H235,H236,H237)</f>
        <v>1731.1399999999999</v>
      </c>
      <c r="I238" s="106">
        <f t="shared" ref="I238" si="248">SUM(I235,I236,I237)</f>
        <v>11502.56</v>
      </c>
      <c r="J238" s="106">
        <f t="shared" ref="J238:T238" si="249">SUM(J235,J236,J237)</f>
        <v>1731.13528</v>
      </c>
      <c r="K238" s="106">
        <f t="shared" si="249"/>
        <v>11502.560000000001</v>
      </c>
      <c r="L238" s="106">
        <f t="shared" si="249"/>
        <v>13233.69528</v>
      </c>
      <c r="M238" s="106">
        <f t="shared" si="249"/>
        <v>-4.7200000000486853E-3</v>
      </c>
      <c r="N238" s="106">
        <f t="shared" si="249"/>
        <v>9.0949470177292824E-13</v>
      </c>
      <c r="O238" s="106">
        <f t="shared" si="249"/>
        <v>0</v>
      </c>
      <c r="P238" s="106">
        <f t="shared" si="249"/>
        <v>0</v>
      </c>
      <c r="Q238" s="106">
        <f t="shared" si="249"/>
        <v>0</v>
      </c>
      <c r="R238" s="106"/>
      <c r="S238" s="106">
        <f t="shared" si="249"/>
        <v>0</v>
      </c>
      <c r="T238" s="106">
        <f t="shared" si="24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1184.4649999999999</v>
      </c>
      <c r="F239" s="137"/>
      <c r="G239" s="137"/>
      <c r="H239" s="137">
        <f t="shared" ref="H239" si="250">SUM(H226+H230+H234+H238)</f>
        <v>7130.49</v>
      </c>
      <c r="I239" s="137">
        <f t="shared" ref="I239" si="251">SUM(I226+I230+I234+I238)</f>
        <v>47378.600000000006</v>
      </c>
      <c r="J239" s="137">
        <f>SUM(J226,J230,J234,J238)</f>
        <v>7130.4792999999991</v>
      </c>
      <c r="K239" s="137">
        <f>SUM(K238,K234,K230,K226)</f>
        <v>47378.600000000006</v>
      </c>
      <c r="L239" s="137">
        <f t="shared" ref="L239:T239" si="252">SUM(L226+L230+L234+L238)</f>
        <v>54509.079299999998</v>
      </c>
      <c r="M239" s="137">
        <f t="shared" si="252"/>
        <v>-1.0700000000483101E-2</v>
      </c>
      <c r="N239" s="137">
        <f t="shared" si="252"/>
        <v>1.1368683772161603E-13</v>
      </c>
      <c r="O239" s="137">
        <f t="shared" si="252"/>
        <v>0</v>
      </c>
      <c r="P239" s="137">
        <f t="shared" si="252"/>
        <v>0</v>
      </c>
      <c r="Q239" s="137">
        <f t="shared" si="252"/>
        <v>0</v>
      </c>
      <c r="R239" s="137"/>
      <c r="S239" s="137">
        <f t="shared" si="252"/>
        <v>0</v>
      </c>
      <c r="T239" s="137">
        <f t="shared" si="252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E239+'2016'!E222</f>
        <v>8093.7450000000008</v>
      </c>
      <c r="F240" s="114"/>
      <c r="G240" s="114"/>
      <c r="H240" s="114">
        <f>H239+'2016'!H222</f>
        <v>30139.132999999994</v>
      </c>
      <c r="I240" s="114">
        <f>I239+'2016'!I222</f>
        <v>245429.58700000003</v>
      </c>
      <c r="J240" s="114">
        <f>J239+'2016'!J222</f>
        <v>30139.058299999997</v>
      </c>
      <c r="K240" s="114">
        <f>K239+'2016'!K222</f>
        <v>245429.47900000002</v>
      </c>
      <c r="L240" s="114">
        <f>L239+'2016'!L222</f>
        <v>275568.53729999997</v>
      </c>
      <c r="M240" s="114">
        <f>M239+'2016'!M222</f>
        <v>-6.02399999996166E-2</v>
      </c>
      <c r="N240" s="114">
        <f>N239+'2016'!N222</f>
        <v>-9.399999999773101E-2</v>
      </c>
      <c r="O240" s="114">
        <f>O239+'2016'!O222</f>
        <v>0</v>
      </c>
      <c r="P240" s="114">
        <f>P239+'2016'!P222</f>
        <v>0</v>
      </c>
      <c r="Q240" s="114">
        <f>Q239+'2016'!Q222</f>
        <v>0</v>
      </c>
      <c r="R240" s="114">
        <f>SUM(I240-Q240)</f>
        <v>245429.58700000003</v>
      </c>
      <c r="S240" s="114">
        <f>S239+'2016'!S222</f>
        <v>0</v>
      </c>
      <c r="T240" s="114">
        <f>T239+'2016'!T222</f>
        <v>0</v>
      </c>
      <c r="U240" s="116"/>
    </row>
    <row r="241" spans="1:21" x14ac:dyDescent="0.2">
      <c r="A241" s="256">
        <v>14</v>
      </c>
      <c r="B241" s="273" t="s">
        <v>35</v>
      </c>
      <c r="C241" s="236" t="s">
        <v>22</v>
      </c>
      <c r="D241" s="118" t="s">
        <v>8</v>
      </c>
      <c r="E241" s="119">
        <v>51.725999999999999</v>
      </c>
      <c r="F241" s="122">
        <v>6.02</v>
      </c>
      <c r="G241" s="95">
        <v>40</v>
      </c>
      <c r="H241" s="97">
        <v>311.39</v>
      </c>
      <c r="I241" s="97">
        <v>2069.04</v>
      </c>
      <c r="J241" s="102">
        <f>(E241*F241)</f>
        <v>311.39051999999998</v>
      </c>
      <c r="K241" s="102">
        <f>(E241*G241)</f>
        <v>2069.04</v>
      </c>
      <c r="L241" s="96">
        <f>SUM(J241,K241)</f>
        <v>2380.4305199999999</v>
      </c>
      <c r="M241" s="98">
        <f>SUM(J241-H241)</f>
        <v>5.1999999999452484E-4</v>
      </c>
      <c r="N241" s="98">
        <f>SUM(K241-I241)</f>
        <v>0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57"/>
      <c r="B242" s="274"/>
      <c r="C242" s="237"/>
      <c r="D242" s="118" t="s">
        <v>9</v>
      </c>
      <c r="E242" s="120">
        <v>79.814999999999998</v>
      </c>
      <c r="F242" s="122">
        <v>6.02</v>
      </c>
      <c r="G242" s="95">
        <v>40</v>
      </c>
      <c r="H242" s="97">
        <v>480.49</v>
      </c>
      <c r="I242" s="97">
        <v>3192.6</v>
      </c>
      <c r="J242" s="102">
        <f>(E242*F242)</f>
        <v>480.48629999999997</v>
      </c>
      <c r="K242" s="102">
        <f t="shared" ref="K242:K243" si="253">(E242*G242)</f>
        <v>3192.6</v>
      </c>
      <c r="L242" s="96">
        <f t="shared" ref="L242:L243" si="254">SUM(J242,K242)</f>
        <v>3673.0862999999999</v>
      </c>
      <c r="M242" s="98">
        <f t="shared" ref="M242:N243" si="255">SUM(J242-H242)</f>
        <v>-3.7000000000375621E-3</v>
      </c>
      <c r="N242" s="98">
        <f t="shared" si="255"/>
        <v>0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57"/>
      <c r="B243" s="274"/>
      <c r="C243" s="237"/>
      <c r="D243" s="118" t="s">
        <v>10</v>
      </c>
      <c r="E243" s="120">
        <v>126.444</v>
      </c>
      <c r="F243" s="122">
        <v>6.02</v>
      </c>
      <c r="G243" s="95">
        <v>40</v>
      </c>
      <c r="H243" s="97">
        <v>761.19</v>
      </c>
      <c r="I243" s="97">
        <v>5057.76</v>
      </c>
      <c r="J243" s="102">
        <f>(E243*F243)</f>
        <v>761.19287999999995</v>
      </c>
      <c r="K243" s="102">
        <f t="shared" si="253"/>
        <v>5057.76</v>
      </c>
      <c r="L243" s="96">
        <f t="shared" si="254"/>
        <v>5818.9528799999998</v>
      </c>
      <c r="M243" s="98">
        <f t="shared" si="255"/>
        <v>2.8799999998909698E-3</v>
      </c>
      <c r="N243" s="98">
        <f t="shared" si="255"/>
        <v>0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57"/>
      <c r="B244" s="274"/>
      <c r="C244" s="237"/>
      <c r="D244" s="105" t="s">
        <v>52</v>
      </c>
      <c r="E244" s="106">
        <f>SUM(E241:E243)</f>
        <v>257.98500000000001</v>
      </c>
      <c r="F244" s="106"/>
      <c r="G244" s="106"/>
      <c r="H244" s="106">
        <f t="shared" ref="H244:I244" si="256">SUM(H241:H243)</f>
        <v>1553.0700000000002</v>
      </c>
      <c r="I244" s="106">
        <f t="shared" si="256"/>
        <v>10319.4</v>
      </c>
      <c r="J244" s="106">
        <f t="shared" ref="J244:T244" si="257">SUM(J241,J242,J243)</f>
        <v>1553.0697</v>
      </c>
      <c r="K244" s="106">
        <f t="shared" si="257"/>
        <v>10319.4</v>
      </c>
      <c r="L244" s="106">
        <f t="shared" si="257"/>
        <v>11872.4697</v>
      </c>
      <c r="M244" s="106">
        <f t="shared" si="257"/>
        <v>-3.0000000015206751E-4</v>
      </c>
      <c r="N244" s="106">
        <f t="shared" si="257"/>
        <v>0</v>
      </c>
      <c r="O244" s="106">
        <f t="shared" si="257"/>
        <v>0</v>
      </c>
      <c r="P244" s="106">
        <f t="shared" si="257"/>
        <v>0</v>
      </c>
      <c r="Q244" s="106">
        <f t="shared" si="257"/>
        <v>0</v>
      </c>
      <c r="R244" s="106"/>
      <c r="S244" s="106">
        <f t="shared" si="257"/>
        <v>0</v>
      </c>
      <c r="T244" s="106">
        <f t="shared" si="257"/>
        <v>0</v>
      </c>
      <c r="U244" s="108"/>
    </row>
    <row r="245" spans="1:21" x14ac:dyDescent="0.2">
      <c r="A245" s="257"/>
      <c r="B245" s="274"/>
      <c r="C245" s="237"/>
      <c r="D245" s="118" t="s">
        <v>11</v>
      </c>
      <c r="E245" s="119">
        <v>99.578999999999994</v>
      </c>
      <c r="F245" s="122">
        <v>6.02</v>
      </c>
      <c r="G245" s="95">
        <v>40</v>
      </c>
      <c r="H245" s="97">
        <v>599.47</v>
      </c>
      <c r="I245" s="97">
        <v>3983.16</v>
      </c>
      <c r="J245" s="102">
        <f>(E245*F245)</f>
        <v>599.46557999999993</v>
      </c>
      <c r="K245" s="102">
        <f>(E245*G245)</f>
        <v>3983.16</v>
      </c>
      <c r="L245" s="96">
        <f>SUM(J245,K245)</f>
        <v>4582.6255799999999</v>
      </c>
      <c r="M245" s="98">
        <f>SUM(J245-H245)</f>
        <v>-4.4200000000955697E-3</v>
      </c>
      <c r="N245" s="98">
        <f>SUM(K245-I245)</f>
        <v>0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57"/>
      <c r="B246" s="274"/>
      <c r="C246" s="237"/>
      <c r="D246" s="118" t="s">
        <v>12</v>
      </c>
      <c r="E246" s="119">
        <v>116.31</v>
      </c>
      <c r="F246" s="122">
        <v>6.02</v>
      </c>
      <c r="G246" s="95">
        <v>40</v>
      </c>
      <c r="H246" s="97">
        <v>700.19</v>
      </c>
      <c r="I246" s="97">
        <v>4652.3999999999996</v>
      </c>
      <c r="J246" s="102">
        <f>(E246*F246)</f>
        <v>700.18619999999999</v>
      </c>
      <c r="K246" s="102">
        <f t="shared" ref="K246:K247" si="258">(E246*G246)</f>
        <v>4652.3999999999996</v>
      </c>
      <c r="L246" s="96">
        <f t="shared" ref="L246:L247" si="259">SUM(J246,K246)</f>
        <v>5352.5861999999997</v>
      </c>
      <c r="M246" s="98">
        <f t="shared" ref="M246:N247" si="260">SUM(J246-H246)</f>
        <v>-3.8000000000693035E-3</v>
      </c>
      <c r="N246" s="98">
        <f t="shared" si="260"/>
        <v>0</v>
      </c>
      <c r="O246" s="102"/>
      <c r="P246" s="102"/>
      <c r="Q246" s="103"/>
      <c r="R246" s="98"/>
      <c r="S246" s="103"/>
      <c r="T246" s="103"/>
      <c r="U246" s="104"/>
    </row>
    <row r="247" spans="1:21" x14ac:dyDescent="0.2">
      <c r="A247" s="257"/>
      <c r="B247" s="275"/>
      <c r="C247" s="237"/>
      <c r="D247" s="118" t="s">
        <v>13</v>
      </c>
      <c r="E247" s="119">
        <v>114.357</v>
      </c>
      <c r="F247" s="122">
        <v>6.02</v>
      </c>
      <c r="G247" s="95">
        <v>40</v>
      </c>
      <c r="H247" s="97">
        <v>688.43</v>
      </c>
      <c r="I247" s="97">
        <v>4574.28</v>
      </c>
      <c r="J247" s="102">
        <f>(E247*F247)</f>
        <v>688.42913999999996</v>
      </c>
      <c r="K247" s="102">
        <f t="shared" si="258"/>
        <v>4574.28</v>
      </c>
      <c r="L247" s="96">
        <f t="shared" si="259"/>
        <v>5262.7091399999999</v>
      </c>
      <c r="M247" s="98">
        <f t="shared" si="260"/>
        <v>-8.5999999998875865E-4</v>
      </c>
      <c r="N247" s="98">
        <f t="shared" si="260"/>
        <v>0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57"/>
      <c r="B248" s="123"/>
      <c r="C248" s="237"/>
      <c r="D248" s="105" t="s">
        <v>53</v>
      </c>
      <c r="E248" s="106">
        <f>SUM(E245,E246,E247)</f>
        <v>330.24599999999998</v>
      </c>
      <c r="F248" s="106"/>
      <c r="G248" s="106"/>
      <c r="H248" s="106">
        <f t="shared" ref="H248:I248" si="261">SUM(H245,H246,H247)</f>
        <v>1988.0900000000001</v>
      </c>
      <c r="I248" s="106">
        <f t="shared" si="261"/>
        <v>13209.84</v>
      </c>
      <c r="J248" s="106">
        <f t="shared" ref="J248:T248" si="262">SUM(J245,J246,J247)</f>
        <v>1988.0809199999999</v>
      </c>
      <c r="K248" s="106">
        <f t="shared" si="262"/>
        <v>13209.84</v>
      </c>
      <c r="L248" s="106">
        <f t="shared" si="262"/>
        <v>15197.92092</v>
      </c>
      <c r="M248" s="106">
        <f t="shared" si="262"/>
        <v>-9.0800000001536318E-3</v>
      </c>
      <c r="N248" s="106">
        <f t="shared" si="262"/>
        <v>0</v>
      </c>
      <c r="O248" s="106">
        <f t="shared" si="262"/>
        <v>0</v>
      </c>
      <c r="P248" s="106">
        <f t="shared" si="262"/>
        <v>0</v>
      </c>
      <c r="Q248" s="106">
        <f t="shared" si="262"/>
        <v>0</v>
      </c>
      <c r="R248" s="106"/>
      <c r="S248" s="106">
        <f t="shared" si="262"/>
        <v>0</v>
      </c>
      <c r="T248" s="106">
        <f t="shared" si="262"/>
        <v>0</v>
      </c>
      <c r="U248" s="108"/>
    </row>
    <row r="249" spans="1:21" x14ac:dyDescent="0.2">
      <c r="A249" s="257"/>
      <c r="B249" s="273" t="s">
        <v>29</v>
      </c>
      <c r="C249" s="237"/>
      <c r="D249" s="118" t="s">
        <v>14</v>
      </c>
      <c r="E249" s="119">
        <v>119.10899999999999</v>
      </c>
      <c r="F249" s="122">
        <v>6.02</v>
      </c>
      <c r="G249" s="95">
        <v>40</v>
      </c>
      <c r="H249" s="97">
        <v>717.04</v>
      </c>
      <c r="I249" s="97">
        <v>4764.3599999999997</v>
      </c>
      <c r="J249" s="102">
        <f>(E249*F249)</f>
        <v>717.03617999999994</v>
      </c>
      <c r="K249" s="102">
        <f>(E249*G249)</f>
        <v>4764.3599999999997</v>
      </c>
      <c r="L249" s="96">
        <f>SUM(J249,K249)</f>
        <v>5481.3961799999997</v>
      </c>
      <c r="M249" s="98">
        <f>SUM(J249-H249)</f>
        <v>-3.8200000000188084E-3</v>
      </c>
      <c r="N249" s="98">
        <f>SUM(K249-I249)</f>
        <v>0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57"/>
      <c r="B250" s="274"/>
      <c r="C250" s="237"/>
      <c r="D250" s="118" t="s">
        <v>15</v>
      </c>
      <c r="E250" s="119">
        <v>133.291</v>
      </c>
      <c r="F250" s="122">
        <v>6.02</v>
      </c>
      <c r="G250" s="95">
        <v>40</v>
      </c>
      <c r="H250" s="97">
        <v>802.41</v>
      </c>
      <c r="I250" s="97">
        <v>5331.64</v>
      </c>
      <c r="J250" s="102">
        <f>(E250*F250)</f>
        <v>802.41181999999992</v>
      </c>
      <c r="K250" s="102">
        <f t="shared" ref="K250:K251" si="263">(E250*G250)</f>
        <v>5331.6399999999994</v>
      </c>
      <c r="L250" s="96">
        <f t="shared" ref="L250:L251" si="264">SUM(J250,K250)</f>
        <v>6134.0518199999997</v>
      </c>
      <c r="M250" s="98">
        <f t="shared" ref="M250:N251" si="265">SUM(J250-H250)</f>
        <v>1.8199999999524152E-3</v>
      </c>
      <c r="N250" s="98">
        <f t="shared" si="265"/>
        <v>-9.0949470177292824E-13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57"/>
      <c r="B251" s="274"/>
      <c r="C251" s="237"/>
      <c r="D251" s="118" t="s">
        <v>16</v>
      </c>
      <c r="E251" s="143">
        <v>111.535</v>
      </c>
      <c r="F251" s="122">
        <v>6.02</v>
      </c>
      <c r="G251" s="95">
        <v>40</v>
      </c>
      <c r="H251" s="97">
        <v>671.44</v>
      </c>
      <c r="I251" s="97">
        <v>4461.3999999999996</v>
      </c>
      <c r="J251" s="102">
        <f>(E251*F251)</f>
        <v>671.44069999999988</v>
      </c>
      <c r="K251" s="102">
        <f t="shared" si="263"/>
        <v>4461.3999999999996</v>
      </c>
      <c r="L251" s="96">
        <f t="shared" si="264"/>
        <v>5132.8406999999997</v>
      </c>
      <c r="M251" s="98">
        <f t="shared" si="265"/>
        <v>6.9999999982428562E-4</v>
      </c>
      <c r="N251" s="98">
        <f t="shared" si="265"/>
        <v>0</v>
      </c>
      <c r="O251" s="102"/>
      <c r="P251" s="102"/>
      <c r="Q251" s="231">
        <v>16687.86</v>
      </c>
      <c r="R251" s="98"/>
      <c r="S251" s="103"/>
      <c r="T251" s="103"/>
      <c r="U251" s="104"/>
    </row>
    <row r="252" spans="1:21" ht="24" x14ac:dyDescent="0.2">
      <c r="A252" s="257"/>
      <c r="B252" s="274"/>
      <c r="C252" s="237"/>
      <c r="D252" s="105" t="s">
        <v>54</v>
      </c>
      <c r="E252" s="106">
        <f>SUM(E249,E250,E251)</f>
        <v>363.93499999999995</v>
      </c>
      <c r="F252" s="106"/>
      <c r="G252" s="106"/>
      <c r="H252" s="106">
        <f t="shared" ref="H252:I252" si="266">SUM(H249,H250,H251)</f>
        <v>2190.89</v>
      </c>
      <c r="I252" s="106">
        <f t="shared" si="266"/>
        <v>14557.4</v>
      </c>
      <c r="J252" s="106">
        <f t="shared" ref="J252:T252" si="267">SUM(J249,J250,J251)</f>
        <v>2190.8886999999995</v>
      </c>
      <c r="K252" s="106">
        <f t="shared" si="267"/>
        <v>14557.4</v>
      </c>
      <c r="L252" s="106">
        <f t="shared" si="267"/>
        <v>16748.288700000001</v>
      </c>
      <c r="M252" s="106">
        <f t="shared" si="267"/>
        <v>-1.3000000002421075E-3</v>
      </c>
      <c r="N252" s="106">
        <f t="shared" si="267"/>
        <v>-9.0949470177292824E-13</v>
      </c>
      <c r="O252" s="106">
        <f t="shared" si="267"/>
        <v>0</v>
      </c>
      <c r="P252" s="106">
        <f t="shared" si="267"/>
        <v>0</v>
      </c>
      <c r="Q252" s="106">
        <f t="shared" si="267"/>
        <v>16687.86</v>
      </c>
      <c r="R252" s="106"/>
      <c r="S252" s="106">
        <f t="shared" si="267"/>
        <v>0</v>
      </c>
      <c r="T252" s="106">
        <f t="shared" si="267"/>
        <v>0</v>
      </c>
      <c r="U252" s="108"/>
    </row>
    <row r="253" spans="1:21" x14ac:dyDescent="0.2">
      <c r="A253" s="257"/>
      <c r="B253" s="274"/>
      <c r="C253" s="237"/>
      <c r="D253" s="118" t="s">
        <v>17</v>
      </c>
      <c r="E253" s="119">
        <v>114.65600000000001</v>
      </c>
      <c r="F253" s="122">
        <v>6.02</v>
      </c>
      <c r="G253" s="95">
        <v>40</v>
      </c>
      <c r="H253" s="97">
        <v>690.23</v>
      </c>
      <c r="I253" s="97">
        <v>4586.24</v>
      </c>
      <c r="J253" s="102">
        <f>(E253*F253)</f>
        <v>690.22911999999997</v>
      </c>
      <c r="K253" s="102">
        <f>(E253*G253)</f>
        <v>4586.24</v>
      </c>
      <c r="L253" s="96">
        <f>SUM(J253,K253)</f>
        <v>5276.4691199999997</v>
      </c>
      <c r="M253" s="98">
        <f>SUM(J253-H253)</f>
        <v>-8.8000000005195034E-4</v>
      </c>
      <c r="N253" s="98">
        <f>SUM(K253-I253)</f>
        <v>0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57"/>
      <c r="B254" s="274"/>
      <c r="C254" s="237"/>
      <c r="D254" s="118" t="s">
        <v>18</v>
      </c>
      <c r="E254" s="119">
        <v>120.542</v>
      </c>
      <c r="F254" s="122">
        <v>6.02</v>
      </c>
      <c r="G254" s="95">
        <v>40</v>
      </c>
      <c r="H254" s="97">
        <v>725.66</v>
      </c>
      <c r="I254" s="97">
        <v>4821.68</v>
      </c>
      <c r="J254" s="102">
        <f>(E254*F254)</f>
        <v>725.66283999999996</v>
      </c>
      <c r="K254" s="102">
        <f t="shared" ref="K254:K255" si="268">(E254*G254)</f>
        <v>4821.68</v>
      </c>
      <c r="L254" s="96">
        <f t="shared" ref="L254:L255" si="269">SUM(J254,K254)</f>
        <v>5547.3428400000003</v>
      </c>
      <c r="M254" s="98">
        <f t="shared" ref="M254:N255" si="270">SUM(J254-H254)</f>
        <v>2.8399999999919601E-3</v>
      </c>
      <c r="N254" s="98">
        <f t="shared" si="270"/>
        <v>0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58"/>
      <c r="B255" s="275"/>
      <c r="C255" s="238"/>
      <c r="D255" s="118" t="s">
        <v>19</v>
      </c>
      <c r="E255" s="143">
        <v>85.754999999999995</v>
      </c>
      <c r="F255" s="122">
        <v>6.02</v>
      </c>
      <c r="G255" s="95">
        <v>40</v>
      </c>
      <c r="H255" s="97">
        <v>516.25</v>
      </c>
      <c r="I255" s="97">
        <v>3430.2</v>
      </c>
      <c r="J255" s="102">
        <f>(E255*F255)</f>
        <v>516.24509999999998</v>
      </c>
      <c r="K255" s="102">
        <f t="shared" si="268"/>
        <v>3430.2</v>
      </c>
      <c r="L255" s="96">
        <f t="shared" si="269"/>
        <v>3946.4450999999999</v>
      </c>
      <c r="M255" s="98">
        <f t="shared" si="270"/>
        <v>-4.9000000000205546E-3</v>
      </c>
      <c r="N255" s="98">
        <f t="shared" si="270"/>
        <v>0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320.95299999999997</v>
      </c>
      <c r="F256" s="106"/>
      <c r="G256" s="106"/>
      <c r="H256" s="106">
        <f t="shared" ref="H256" si="271">SUM(H253,H254,H255)</f>
        <v>1932.1399999999999</v>
      </c>
      <c r="I256" s="106">
        <f t="shared" ref="I256" si="272">SUM(I253,I254,I255)</f>
        <v>12838.119999999999</v>
      </c>
      <c r="J256" s="106">
        <f t="shared" ref="J256:T256" si="273">SUM(J253,J254,J255)</f>
        <v>1932.13706</v>
      </c>
      <c r="K256" s="106">
        <f t="shared" si="273"/>
        <v>12838.119999999999</v>
      </c>
      <c r="L256" s="106">
        <f t="shared" si="273"/>
        <v>14770.25706</v>
      </c>
      <c r="M256" s="106">
        <f t="shared" si="273"/>
        <v>-2.9400000000805449E-3</v>
      </c>
      <c r="N256" s="106">
        <f t="shared" si="273"/>
        <v>0</v>
      </c>
      <c r="O256" s="106">
        <f t="shared" si="273"/>
        <v>0</v>
      </c>
      <c r="P256" s="106">
        <f t="shared" si="273"/>
        <v>0</v>
      </c>
      <c r="Q256" s="106">
        <f t="shared" si="273"/>
        <v>0</v>
      </c>
      <c r="R256" s="106">
        <f t="shared" si="273"/>
        <v>0</v>
      </c>
      <c r="S256" s="106">
        <f t="shared" si="273"/>
        <v>0</v>
      </c>
      <c r="T256" s="106">
        <f t="shared" si="273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1273.1189999999999</v>
      </c>
      <c r="F257" s="137"/>
      <c r="G257" s="137"/>
      <c r="H257" s="137">
        <f t="shared" ref="H257" si="274">SUM(H256,H252,H248,H244)</f>
        <v>7664.1900000000005</v>
      </c>
      <c r="I257" s="137">
        <f t="shared" ref="I257" si="275">SUM(I256,I252,I248,I244)</f>
        <v>50924.76</v>
      </c>
      <c r="J257" s="137">
        <f t="shared" ref="J257:T257" si="276">SUM(J244+J248+J252+J256)</f>
        <v>7664.1763799999999</v>
      </c>
      <c r="K257" s="137">
        <f t="shared" si="276"/>
        <v>50924.759999999995</v>
      </c>
      <c r="L257" s="137">
        <f t="shared" si="276"/>
        <v>58588.936379999999</v>
      </c>
      <c r="M257" s="137">
        <f t="shared" si="276"/>
        <v>-1.3620000000628352E-2</v>
      </c>
      <c r="N257" s="137">
        <f t="shared" si="276"/>
        <v>-9.0949470177292824E-13</v>
      </c>
      <c r="O257" s="137">
        <f t="shared" si="276"/>
        <v>0</v>
      </c>
      <c r="P257" s="137">
        <f t="shared" si="276"/>
        <v>0</v>
      </c>
      <c r="Q257" s="137">
        <f t="shared" si="276"/>
        <v>16687.86</v>
      </c>
      <c r="R257" s="137">
        <f t="shared" ref="R257" si="277">SUM(R244+R248+R252+R256)</f>
        <v>0</v>
      </c>
      <c r="S257" s="137">
        <f t="shared" si="276"/>
        <v>0</v>
      </c>
      <c r="T257" s="137">
        <f t="shared" si="276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E257+'2016'!E240</f>
        <v>3774.6030000000001</v>
      </c>
      <c r="F258" s="114"/>
      <c r="G258" s="114"/>
      <c r="H258" s="114">
        <f>H257+'2016'!H240</f>
        <v>15994.15</v>
      </c>
      <c r="I258" s="114">
        <f>I257+'2016'!I240</f>
        <v>131442.23000000001</v>
      </c>
      <c r="J258" s="114">
        <f>J257+'2016'!J240</f>
        <v>15994.1181</v>
      </c>
      <c r="K258" s="114">
        <f>K257+'2016'!K240</f>
        <v>131442.26399999997</v>
      </c>
      <c r="L258" s="114">
        <f>L257+'2016'!L240</f>
        <v>147436.38209999999</v>
      </c>
      <c r="M258" s="114">
        <f>M257+'2016'!M240</f>
        <v>-3.1900000000575801E-2</v>
      </c>
      <c r="N258" s="114">
        <f>N257+'2016'!N240</f>
        <v>3.3999999999878128E-2</v>
      </c>
      <c r="O258" s="114">
        <f>O257+'2016'!O240</f>
        <v>0</v>
      </c>
      <c r="P258" s="114">
        <f>P257+'2016'!P240</f>
        <v>0</v>
      </c>
      <c r="Q258" s="114">
        <f>Q257+'2016'!Q240</f>
        <v>16687.86</v>
      </c>
      <c r="R258" s="114">
        <f>SUM(I258-Q258)</f>
        <v>114754.37000000001</v>
      </c>
      <c r="S258" s="114">
        <f>S257+'2016'!S240</f>
        <v>0</v>
      </c>
      <c r="T258" s="114">
        <f>T257+'2016'!T240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127019.09299999999</v>
      </c>
      <c r="F259" s="142"/>
      <c r="G259" s="142"/>
      <c r="H259" s="142">
        <f t="shared" ref="H259:T259" si="278">H23+H41+H59+H77+H95+H113+H131+H149+H185+H203+H221+H239+H257+H167</f>
        <v>760790.75239999988</v>
      </c>
      <c r="I259" s="142">
        <f t="shared" si="278"/>
        <v>4956986.12</v>
      </c>
      <c r="J259" s="142">
        <f t="shared" si="278"/>
        <v>760790.74146000005</v>
      </c>
      <c r="K259" s="142">
        <f t="shared" si="278"/>
        <v>4956986.12</v>
      </c>
      <c r="L259" s="142">
        <f t="shared" si="278"/>
        <v>5717776.8614600003</v>
      </c>
      <c r="M259" s="142">
        <f t="shared" si="278"/>
        <v>-8.5999998198360572E-4</v>
      </c>
      <c r="N259" s="142">
        <f t="shared" si="278"/>
        <v>5.6957105698529631E-11</v>
      </c>
      <c r="O259" s="142">
        <f t="shared" si="278"/>
        <v>0</v>
      </c>
      <c r="P259" s="142">
        <f t="shared" si="278"/>
        <v>0</v>
      </c>
      <c r="Q259" s="142">
        <f t="shared" si="278"/>
        <v>1426843.0600000003</v>
      </c>
      <c r="R259" s="142">
        <f t="shared" ref="R259" si="279">R23+R41+R59+R77+R95+R113+R131+R149+R185+R203+R221+R239+R257+R167</f>
        <v>0</v>
      </c>
      <c r="S259" s="142">
        <f t="shared" si="278"/>
        <v>0</v>
      </c>
      <c r="T259" s="142">
        <f t="shared" si="278"/>
        <v>0</v>
      </c>
      <c r="U259" s="145"/>
    </row>
  </sheetData>
  <mergeCells count="67">
    <mergeCell ref="R2:R5"/>
    <mergeCell ref="A151:A165"/>
    <mergeCell ref="B151:B165"/>
    <mergeCell ref="C151:C165"/>
    <mergeCell ref="A241:A255"/>
    <mergeCell ref="B241:B247"/>
    <mergeCell ref="C241:C255"/>
    <mergeCell ref="B249:B255"/>
    <mergeCell ref="A205:A219"/>
    <mergeCell ref="B205:B211"/>
    <mergeCell ref="C205:C219"/>
    <mergeCell ref="B213:B219"/>
    <mergeCell ref="A223:A237"/>
    <mergeCell ref="B223:B229"/>
    <mergeCell ref="C223:C237"/>
    <mergeCell ref="B231:B237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U2:U5"/>
    <mergeCell ref="A7:A21"/>
    <mergeCell ref="B7:B21"/>
    <mergeCell ref="C7:C21"/>
    <mergeCell ref="A25:A39"/>
    <mergeCell ref="B25:B39"/>
    <mergeCell ref="C25:C39"/>
    <mergeCell ref="N2:N5"/>
    <mergeCell ref="O2:O5"/>
    <mergeCell ref="P2:P5"/>
    <mergeCell ref="Q2:Q5"/>
    <mergeCell ref="S2:S5"/>
    <mergeCell ref="T2:T5"/>
    <mergeCell ref="G2:G5"/>
    <mergeCell ref="H2:I4"/>
    <mergeCell ref="J2:J5"/>
    <mergeCell ref="K2:K5"/>
    <mergeCell ref="L2:L5"/>
    <mergeCell ref="M2:M5"/>
    <mergeCell ref="C1:D1"/>
    <mergeCell ref="A2:A5"/>
    <mergeCell ref="B2:B5"/>
    <mergeCell ref="C2:C5"/>
    <mergeCell ref="D2:E4"/>
    <mergeCell ref="F2:F5"/>
  </mergeCells>
  <pageMargins left="0.7" right="0.7" top="0.75" bottom="0.75" header="0.3" footer="0.3"/>
  <pageSetup paperSize="9" scale="58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opLeftCell="A235" zoomScale="84" zoomScaleNormal="84" zoomScaleSheetLayoutView="80" workbookViewId="0">
      <selection activeCell="H257" sqref="H257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3.28515625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48">
        <v>2018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35.25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2797.16</v>
      </c>
      <c r="F7" s="95">
        <v>5.98</v>
      </c>
      <c r="G7" s="95">
        <v>45</v>
      </c>
      <c r="H7" s="97">
        <v>16727.02</v>
      </c>
      <c r="I7" s="182">
        <v>125872.2</v>
      </c>
      <c r="J7" s="96">
        <f>(E7*F7)</f>
        <v>16727.016800000001</v>
      </c>
      <c r="K7" s="96">
        <f>SUM(E7*G7)</f>
        <v>125872.2</v>
      </c>
      <c r="L7" s="96">
        <f>SUM(J7,K7)</f>
        <v>142599.21679999999</v>
      </c>
      <c r="M7" s="98">
        <f>SUM(J7-H7)</f>
        <v>-3.1999999991967343E-3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2529.88</v>
      </c>
      <c r="F8" s="95">
        <v>5.98</v>
      </c>
      <c r="G8" s="95">
        <v>45</v>
      </c>
      <c r="H8" s="97">
        <v>15128.68</v>
      </c>
      <c r="I8" s="182">
        <v>113844.6</v>
      </c>
      <c r="J8" s="96">
        <f t="shared" ref="J8:J21" si="0">(E8*F8)</f>
        <v>15128.682400000002</v>
      </c>
      <c r="K8" s="96">
        <f>SUM(E8*G8)</f>
        <v>113844.6</v>
      </c>
      <c r="L8" s="96">
        <f t="shared" ref="L8:L9" si="1">SUM(J8,K8)</f>
        <v>128973.28240000001</v>
      </c>
      <c r="M8" s="98">
        <f t="shared" ref="M8:N9" si="2">SUM(J8-H8)</f>
        <v>2.4000000012165401E-3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x14ac:dyDescent="0.2">
      <c r="A9" s="257"/>
      <c r="B9" s="260"/>
      <c r="C9" s="264"/>
      <c r="D9" s="100" t="s">
        <v>10</v>
      </c>
      <c r="E9" s="101">
        <v>2974.42</v>
      </c>
      <c r="F9" s="95">
        <v>5.98</v>
      </c>
      <c r="G9" s="95">
        <v>45</v>
      </c>
      <c r="H9" s="97">
        <v>17787.03</v>
      </c>
      <c r="I9" s="182">
        <v>133848.9</v>
      </c>
      <c r="J9" s="96">
        <f t="shared" si="0"/>
        <v>17787.031600000002</v>
      </c>
      <c r="K9" s="96">
        <f>SUM(E9*G9)</f>
        <v>133848.9</v>
      </c>
      <c r="L9" s="96">
        <f t="shared" si="1"/>
        <v>151635.93160000001</v>
      </c>
      <c r="M9" s="98">
        <f t="shared" si="2"/>
        <v>1.6000000032363459E-3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57"/>
      <c r="B10" s="260"/>
      <c r="C10" s="264"/>
      <c r="D10" s="105" t="s">
        <v>52</v>
      </c>
      <c r="E10" s="106">
        <f>SUM(E7,E8,E9)</f>
        <v>8301.4599999999991</v>
      </c>
      <c r="F10" s="106"/>
      <c r="G10" s="106"/>
      <c r="H10" s="107">
        <f>SUM(H7:H9)</f>
        <v>49642.729999999996</v>
      </c>
      <c r="I10" s="107">
        <f>SUM(I7:I9)</f>
        <v>373565.69999999995</v>
      </c>
      <c r="J10" s="106">
        <f t="shared" ref="J10:T10" si="3">SUM(J7,J8,J9)</f>
        <v>49642.730800000005</v>
      </c>
      <c r="K10" s="106">
        <f t="shared" si="3"/>
        <v>373565.69999999995</v>
      </c>
      <c r="L10" s="106">
        <f t="shared" si="3"/>
        <v>423208.43080000003</v>
      </c>
      <c r="M10" s="106">
        <f t="shared" si="3"/>
        <v>8.0000000525615178E-4</v>
      </c>
      <c r="N10" s="106">
        <f t="shared" si="3"/>
        <v>0</v>
      </c>
      <c r="O10" s="106">
        <f t="shared" si="3"/>
        <v>0</v>
      </c>
      <c r="P10" s="106">
        <f t="shared" si="3"/>
        <v>0</v>
      </c>
      <c r="Q10" s="106">
        <f>SUM(Q7,Q8,Q9)</f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57"/>
      <c r="B11" s="260"/>
      <c r="C11" s="264"/>
      <c r="D11" s="100" t="s">
        <v>11</v>
      </c>
      <c r="E11" s="101">
        <v>2851.2</v>
      </c>
      <c r="F11" s="95">
        <v>5.98</v>
      </c>
      <c r="G11" s="95">
        <v>45</v>
      </c>
      <c r="H11" s="97">
        <v>17050.18</v>
      </c>
      <c r="I11" s="182">
        <v>128304</v>
      </c>
      <c r="J11" s="96">
        <f t="shared" si="0"/>
        <v>17050.175999999999</v>
      </c>
      <c r="K11" s="96">
        <f>(E11*G11)</f>
        <v>128303.99999999999</v>
      </c>
      <c r="L11" s="96">
        <f>SUM(J11,K11)</f>
        <v>145354.17599999998</v>
      </c>
      <c r="M11" s="98">
        <f>SUM(J11-H11)</f>
        <v>-4.0000000008149073E-3</v>
      </c>
      <c r="N11" s="98">
        <f>SUM(K11-I11)</f>
        <v>-1.4551915228366852E-11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57"/>
      <c r="B12" s="260"/>
      <c r="C12" s="264"/>
      <c r="D12" s="100" t="s">
        <v>12</v>
      </c>
      <c r="E12" s="101">
        <v>3304.2</v>
      </c>
      <c r="F12" s="95">
        <v>5.98</v>
      </c>
      <c r="G12" s="95">
        <v>45</v>
      </c>
      <c r="H12" s="97">
        <v>19759.12</v>
      </c>
      <c r="I12" s="182">
        <v>148689</v>
      </c>
      <c r="J12" s="96">
        <f t="shared" si="0"/>
        <v>19759.116000000002</v>
      </c>
      <c r="K12" s="96">
        <f>(E12*G12)</f>
        <v>148689</v>
      </c>
      <c r="L12" s="96">
        <f t="shared" ref="L12:L13" si="4">SUM(J12,K12)</f>
        <v>168448.11600000001</v>
      </c>
      <c r="M12" s="98">
        <f t="shared" ref="M12:N13" si="5">SUM(J12-H12)</f>
        <v>-3.9999999971769284E-3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57"/>
      <c r="B13" s="260"/>
      <c r="C13" s="264"/>
      <c r="D13" s="100" t="s">
        <v>13</v>
      </c>
      <c r="E13" s="101">
        <v>3296.1</v>
      </c>
      <c r="F13" s="95">
        <v>5.98</v>
      </c>
      <c r="G13" s="95">
        <v>45</v>
      </c>
      <c r="H13" s="97">
        <v>19710.68</v>
      </c>
      <c r="I13" s="182">
        <v>148324.5</v>
      </c>
      <c r="J13" s="96">
        <f t="shared" si="0"/>
        <v>19710.678</v>
      </c>
      <c r="K13" s="96">
        <f>(E13*G13)</f>
        <v>148324.5</v>
      </c>
      <c r="L13" s="96">
        <f t="shared" si="4"/>
        <v>168035.17800000001</v>
      </c>
      <c r="M13" s="98">
        <f t="shared" si="5"/>
        <v>-2.0000000004074536E-3</v>
      </c>
      <c r="N13" s="98">
        <f t="shared" si="5"/>
        <v>0</v>
      </c>
      <c r="O13" s="102"/>
      <c r="P13" s="102"/>
      <c r="Q13" s="231">
        <v>1189982.8799999999</v>
      </c>
      <c r="R13" s="98"/>
      <c r="S13" s="103"/>
      <c r="T13" s="103"/>
      <c r="U13" s="104"/>
    </row>
    <row r="14" spans="1:21" ht="24" x14ac:dyDescent="0.2">
      <c r="A14" s="257"/>
      <c r="B14" s="260"/>
      <c r="C14" s="264"/>
      <c r="D14" s="105" t="s">
        <v>53</v>
      </c>
      <c r="E14" s="106">
        <f>SUM(E11,E12,E13)</f>
        <v>9451.5</v>
      </c>
      <c r="F14" s="106"/>
      <c r="G14" s="106"/>
      <c r="H14" s="107">
        <f>SUM(H11:H13)</f>
        <v>56519.98</v>
      </c>
      <c r="I14" s="107">
        <f>SUM(I11:I13)</f>
        <v>425317.5</v>
      </c>
      <c r="J14" s="106">
        <f t="shared" ref="J14:T14" si="6">SUM(J11,J12,J13)</f>
        <v>56519.97</v>
      </c>
      <c r="K14" s="106">
        <f t="shared" si="6"/>
        <v>425317.5</v>
      </c>
      <c r="L14" s="106">
        <f t="shared" si="6"/>
        <v>481837.47000000003</v>
      </c>
      <c r="M14" s="106">
        <f t="shared" si="6"/>
        <v>-9.9999999983992893E-3</v>
      </c>
      <c r="N14" s="106">
        <f t="shared" si="6"/>
        <v>-1.4551915228366852E-11</v>
      </c>
      <c r="O14" s="106">
        <f t="shared" si="6"/>
        <v>0</v>
      </c>
      <c r="P14" s="106">
        <f t="shared" si="6"/>
        <v>0</v>
      </c>
      <c r="Q14" s="106">
        <f t="shared" si="6"/>
        <v>1189982.8799999999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57"/>
      <c r="B15" s="261"/>
      <c r="C15" s="264"/>
      <c r="D15" s="100" t="s">
        <v>14</v>
      </c>
      <c r="E15" s="101">
        <v>3454.44</v>
      </c>
      <c r="F15" s="95">
        <v>5.98</v>
      </c>
      <c r="G15" s="95">
        <v>45</v>
      </c>
      <c r="H15" s="97">
        <v>20657.55</v>
      </c>
      <c r="I15" s="182">
        <v>155449.79999999999</v>
      </c>
      <c r="J15" s="96">
        <f t="shared" si="0"/>
        <v>20657.551200000002</v>
      </c>
      <c r="K15" s="96">
        <f>(E15*G15)</f>
        <v>155449.79999999999</v>
      </c>
      <c r="L15" s="96">
        <f>SUM(J15,K15)</f>
        <v>176107.35119999998</v>
      </c>
      <c r="M15" s="98">
        <f>SUM(J15-H15)</f>
        <v>1.2000000024272595E-3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57"/>
      <c r="B16" s="261"/>
      <c r="C16" s="264"/>
      <c r="D16" s="100" t="s">
        <v>15</v>
      </c>
      <c r="E16" s="101">
        <v>3615.16</v>
      </c>
      <c r="F16" s="95">
        <v>5.98</v>
      </c>
      <c r="G16" s="95">
        <v>45</v>
      </c>
      <c r="H16" s="97">
        <v>21618.66</v>
      </c>
      <c r="I16" s="182">
        <v>162682.20000000001</v>
      </c>
      <c r="J16" s="96">
        <f t="shared" si="0"/>
        <v>21618.656800000001</v>
      </c>
      <c r="K16" s="96">
        <f>(E16*G16)</f>
        <v>162682.19999999998</v>
      </c>
      <c r="L16" s="96">
        <f t="shared" ref="L16:L17" si="7">SUM(J16,K16)</f>
        <v>184300.85679999998</v>
      </c>
      <c r="M16" s="98">
        <f t="shared" ref="M16:N17" si="8">SUM(J16-H16)</f>
        <v>-3.1999999991967343E-3</v>
      </c>
      <c r="N16" s="98">
        <f t="shared" si="8"/>
        <v>-2.9103830456733704E-11</v>
      </c>
      <c r="O16" s="102"/>
      <c r="P16" s="102"/>
      <c r="Q16" s="231">
        <v>2953375.38</v>
      </c>
      <c r="R16" s="98"/>
      <c r="S16" s="103"/>
      <c r="T16" s="103"/>
      <c r="U16" s="104"/>
    </row>
    <row r="17" spans="1:21" x14ac:dyDescent="0.2">
      <c r="A17" s="257"/>
      <c r="B17" s="261"/>
      <c r="C17" s="264"/>
      <c r="D17" s="100" t="s">
        <v>16</v>
      </c>
      <c r="E17" s="101">
        <v>2919.3</v>
      </c>
      <c r="F17" s="95">
        <v>5.98</v>
      </c>
      <c r="G17" s="95">
        <v>45</v>
      </c>
      <c r="H17" s="97">
        <v>17457.41</v>
      </c>
      <c r="I17" s="182">
        <v>131368.5</v>
      </c>
      <c r="J17" s="96">
        <f t="shared" si="0"/>
        <v>17457.414000000001</v>
      </c>
      <c r="K17" s="96">
        <f>(E17*G17)</f>
        <v>131368.5</v>
      </c>
      <c r="L17" s="96">
        <f t="shared" si="7"/>
        <v>148825.91399999999</v>
      </c>
      <c r="M17" s="98">
        <f t="shared" si="8"/>
        <v>4.0000000008149073E-3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57"/>
      <c r="B18" s="261"/>
      <c r="C18" s="264"/>
      <c r="D18" s="105" t="s">
        <v>54</v>
      </c>
      <c r="E18" s="106">
        <f>SUM(E15,E16,E17)</f>
        <v>9988.9000000000015</v>
      </c>
      <c r="F18" s="106"/>
      <c r="G18" s="106"/>
      <c r="H18" s="107">
        <f>SUM(H15:H17)</f>
        <v>59733.619999999995</v>
      </c>
      <c r="I18" s="107">
        <f>SUM(I15:I17)</f>
        <v>449500.5</v>
      </c>
      <c r="J18" s="106">
        <f t="shared" ref="J18:T18" si="9">SUM(J15,J16,J17)</f>
        <v>59733.622000000003</v>
      </c>
      <c r="K18" s="106">
        <f t="shared" si="9"/>
        <v>449500.5</v>
      </c>
      <c r="L18" s="106">
        <f t="shared" si="9"/>
        <v>509234.12199999997</v>
      </c>
      <c r="M18" s="106">
        <f t="shared" si="9"/>
        <v>2.0000000040454324E-3</v>
      </c>
      <c r="N18" s="106">
        <f t="shared" si="9"/>
        <v>-2.9103830456733704E-11</v>
      </c>
      <c r="O18" s="106">
        <f t="shared" si="9"/>
        <v>0</v>
      </c>
      <c r="P18" s="106">
        <f t="shared" si="9"/>
        <v>0</v>
      </c>
      <c r="Q18" s="106">
        <f t="shared" si="9"/>
        <v>2953375.38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57"/>
      <c r="B19" s="261"/>
      <c r="C19" s="264"/>
      <c r="D19" s="100" t="s">
        <v>17</v>
      </c>
      <c r="E19" s="101">
        <v>4121.18</v>
      </c>
      <c r="F19" s="95">
        <v>5.98</v>
      </c>
      <c r="G19" s="95">
        <v>45</v>
      </c>
      <c r="H19" s="97">
        <v>24644.66</v>
      </c>
      <c r="I19" s="182">
        <v>185453.1</v>
      </c>
      <c r="J19" s="96">
        <f t="shared" si="0"/>
        <v>24644.656400000003</v>
      </c>
      <c r="K19" s="96">
        <f>(E19*G19)</f>
        <v>185453.1</v>
      </c>
      <c r="L19" s="96">
        <f>SUM(J19,K19)</f>
        <v>210097.75640000001</v>
      </c>
      <c r="M19" s="98">
        <f>SUM(J19-H19)</f>
        <v>-3.599999996367842E-3</v>
      </c>
      <c r="N19" s="98">
        <f>SUM(K19-I19)</f>
        <v>0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57"/>
      <c r="B20" s="261"/>
      <c r="C20" s="264"/>
      <c r="D20" s="100" t="s">
        <v>18</v>
      </c>
      <c r="E20" s="101">
        <v>3064.5</v>
      </c>
      <c r="F20" s="95">
        <v>5.98</v>
      </c>
      <c r="G20" s="95">
        <v>45</v>
      </c>
      <c r="H20" s="182">
        <v>18325.71</v>
      </c>
      <c r="I20" s="182">
        <v>137902.5</v>
      </c>
      <c r="J20" s="96">
        <f t="shared" si="0"/>
        <v>18325.710000000003</v>
      </c>
      <c r="K20" s="96">
        <f>(E20*G20)</f>
        <v>137902.5</v>
      </c>
      <c r="L20" s="96">
        <f t="shared" ref="L20:L21" si="10">SUM(J20,K20)</f>
        <v>156228.21</v>
      </c>
      <c r="M20" s="98">
        <f t="shared" ref="M20:N21" si="11">SUM(J20-H20)</f>
        <v>3.637978807091713E-12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58"/>
      <c r="B21" s="262"/>
      <c r="C21" s="265"/>
      <c r="D21" s="100" t="s">
        <v>19</v>
      </c>
      <c r="E21" s="101">
        <v>2505.5</v>
      </c>
      <c r="F21" s="95">
        <v>5.98</v>
      </c>
      <c r="G21" s="95">
        <v>45</v>
      </c>
      <c r="H21" s="182">
        <v>14982.89</v>
      </c>
      <c r="I21" s="182">
        <v>112747.5</v>
      </c>
      <c r="J21" s="96">
        <f t="shared" si="0"/>
        <v>14982.890000000001</v>
      </c>
      <c r="K21" s="96">
        <f>(E21*G21)</f>
        <v>112747.5</v>
      </c>
      <c r="L21" s="96">
        <f t="shared" si="10"/>
        <v>127730.39</v>
      </c>
      <c r="M21" s="98">
        <f t="shared" si="11"/>
        <v>1.8189894035458565E-12</v>
      </c>
      <c r="N21" s="98">
        <f t="shared" si="11"/>
        <v>0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9691.18</v>
      </c>
      <c r="F22" s="106"/>
      <c r="G22" s="106"/>
      <c r="H22" s="107">
        <f>SUM(H19:H21)</f>
        <v>57953.259999999995</v>
      </c>
      <c r="I22" s="107">
        <f>SUM(I19:I21)</f>
        <v>436103.1</v>
      </c>
      <c r="J22" s="106">
        <f t="shared" ref="J22:T22" si="12">SUM(J19,J20,J21)</f>
        <v>57953.256400000006</v>
      </c>
      <c r="K22" s="106">
        <f t="shared" si="12"/>
        <v>436103.1</v>
      </c>
      <c r="L22" s="106">
        <f t="shared" si="12"/>
        <v>494056.35640000005</v>
      </c>
      <c r="M22" s="106">
        <f t="shared" si="12"/>
        <v>-3.5999999909108737E-3</v>
      </c>
      <c r="N22" s="106">
        <f t="shared" si="12"/>
        <v>0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37433.040000000001</v>
      </c>
      <c r="F23" s="137"/>
      <c r="G23" s="137"/>
      <c r="H23" s="137">
        <f t="shared" ref="H23:T23" si="13">SUM(H10+H14+H18+H22)</f>
        <v>223849.58999999997</v>
      </c>
      <c r="I23" s="137">
        <f t="shared" si="13"/>
        <v>1684486.7999999998</v>
      </c>
      <c r="J23" s="137">
        <f t="shared" si="13"/>
        <v>223849.57920000004</v>
      </c>
      <c r="K23" s="137">
        <f t="shared" si="13"/>
        <v>1684486.7999999998</v>
      </c>
      <c r="L23" s="137">
        <f t="shared" si="13"/>
        <v>1908336.3791999999</v>
      </c>
      <c r="M23" s="137">
        <f t="shared" si="13"/>
        <v>-1.0799999980008579E-2</v>
      </c>
      <c r="N23" s="137">
        <f t="shared" si="13"/>
        <v>-4.3655745685100555E-11</v>
      </c>
      <c r="O23" s="137">
        <f t="shared" si="13"/>
        <v>0</v>
      </c>
      <c r="P23" s="137">
        <f t="shared" si="13"/>
        <v>0</v>
      </c>
      <c r="Q23" s="137">
        <f>SUM(Q10+Q14+Q18+Q22)</f>
        <v>4143358.26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E23+'2017'!E24</f>
        <v>496913.68999999994</v>
      </c>
      <c r="F24" s="114"/>
      <c r="G24" s="114"/>
      <c r="H24" s="114">
        <f>H23+'2017'!H24</f>
        <v>2487858.98</v>
      </c>
      <c r="I24" s="114">
        <f>I23+'2017'!I24</f>
        <v>10661003.949999999</v>
      </c>
      <c r="J24" s="114">
        <f>J23+'2017'!J24</f>
        <v>2487858.9865000001</v>
      </c>
      <c r="K24" s="114">
        <f>K23+'2017'!K24</f>
        <v>10661003.949999999</v>
      </c>
      <c r="L24" s="114">
        <f>L23+'2017'!L24</f>
        <v>13148862.9365</v>
      </c>
      <c r="M24" s="114">
        <f>M23+'2017'!M24</f>
        <v>6.4999998994608177E-3</v>
      </c>
      <c r="N24" s="114">
        <f>N23+'2017'!N24</f>
        <v>-4.7293724492192268E-11</v>
      </c>
      <c r="O24" s="114">
        <f>O23+'2017'!O24</f>
        <v>0</v>
      </c>
      <c r="P24" s="114">
        <f>P23+'2017'!P24</f>
        <v>0</v>
      </c>
      <c r="Q24" s="114">
        <f>Q23+'2017'!Q24</f>
        <v>7319714.75</v>
      </c>
      <c r="R24" s="114">
        <f>I24-Q24</f>
        <v>3341289.1999999993</v>
      </c>
      <c r="S24" s="114">
        <f>S23+'2017'!S24</f>
        <v>0</v>
      </c>
      <c r="T24" s="114">
        <f>T23+'2017'!T24</f>
        <v>0</v>
      </c>
      <c r="U24" s="114"/>
    </row>
    <row r="25" spans="1:2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637.9</v>
      </c>
      <c r="F25" s="95">
        <v>5.98</v>
      </c>
      <c r="G25" s="95">
        <v>45</v>
      </c>
      <c r="H25" s="97">
        <v>3814.64</v>
      </c>
      <c r="I25" s="182">
        <v>28705.5</v>
      </c>
      <c r="J25" s="102">
        <f>(E25*F25)</f>
        <v>3814.6420000000003</v>
      </c>
      <c r="K25" s="102">
        <f>(E25*G25)</f>
        <v>28705.5</v>
      </c>
      <c r="L25" s="96">
        <f>SUM(J25,K25)</f>
        <v>32520.142</v>
      </c>
      <c r="M25" s="98">
        <f>SUM(J25-H25)</f>
        <v>2.0000000004074536E-3</v>
      </c>
      <c r="N25" s="98">
        <f>SUM(K25-I25)</f>
        <v>0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57"/>
      <c r="B26" s="260"/>
      <c r="C26" s="268"/>
      <c r="D26" s="118" t="s">
        <v>9</v>
      </c>
      <c r="E26" s="120">
        <v>548.32000000000005</v>
      </c>
      <c r="F26" s="95">
        <v>5.98</v>
      </c>
      <c r="G26" s="95">
        <v>45</v>
      </c>
      <c r="H26" s="97">
        <v>3278.95</v>
      </c>
      <c r="I26" s="182">
        <v>24674.400000000001</v>
      </c>
      <c r="J26" s="102">
        <f>(E26*F26)</f>
        <v>3278.9536000000007</v>
      </c>
      <c r="K26" s="102">
        <f t="shared" ref="K26:K27" si="14">(E26*G26)</f>
        <v>24674.400000000001</v>
      </c>
      <c r="L26" s="96">
        <f t="shared" ref="L26:L27" si="15">SUM(J26,K26)</f>
        <v>27953.353600000002</v>
      </c>
      <c r="M26" s="98">
        <f t="shared" ref="M26:N27" si="16">SUM(J26-H26)</f>
        <v>3.6000000009153155E-3</v>
      </c>
      <c r="N26" s="98">
        <f t="shared" si="16"/>
        <v>0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57"/>
      <c r="B27" s="260"/>
      <c r="C27" s="268"/>
      <c r="D27" s="118" t="s">
        <v>10</v>
      </c>
      <c r="E27" s="120">
        <v>704.96</v>
      </c>
      <c r="F27" s="95">
        <v>5.98</v>
      </c>
      <c r="G27" s="95">
        <v>45</v>
      </c>
      <c r="H27" s="97">
        <v>4215.66</v>
      </c>
      <c r="I27" s="182">
        <v>31723.200000000001</v>
      </c>
      <c r="J27" s="102">
        <f>(E27*F27)</f>
        <v>4215.6608000000006</v>
      </c>
      <c r="K27" s="102">
        <f t="shared" si="14"/>
        <v>31723.200000000001</v>
      </c>
      <c r="L27" s="96">
        <f t="shared" si="15"/>
        <v>35938.860800000002</v>
      </c>
      <c r="M27" s="98">
        <f t="shared" si="16"/>
        <v>8.0000000070867827E-4</v>
      </c>
      <c r="N27" s="98">
        <f t="shared" si="16"/>
        <v>0</v>
      </c>
      <c r="O27" s="102"/>
      <c r="P27" s="102"/>
      <c r="Q27" s="231">
        <v>107640</v>
      </c>
      <c r="R27" s="98"/>
      <c r="S27" s="103"/>
      <c r="T27" s="103"/>
      <c r="U27" s="104"/>
    </row>
    <row r="28" spans="1:21" ht="24" x14ac:dyDescent="0.2">
      <c r="A28" s="257"/>
      <c r="B28" s="260"/>
      <c r="C28" s="268"/>
      <c r="D28" s="105" t="s">
        <v>52</v>
      </c>
      <c r="E28" s="106">
        <f>SUM(E25,E26,E27)</f>
        <v>1891.18</v>
      </c>
      <c r="F28" s="106"/>
      <c r="G28" s="106"/>
      <c r="H28" s="107">
        <f>SUM(H25:H27)</f>
        <v>11309.25</v>
      </c>
      <c r="I28" s="107">
        <f>SUM(I25:I27)</f>
        <v>85103.1</v>
      </c>
      <c r="J28" s="106">
        <f t="shared" ref="J28:T28" si="17">SUM(J25,J26,J27)</f>
        <v>11309.256400000002</v>
      </c>
      <c r="K28" s="106">
        <f t="shared" si="17"/>
        <v>85103.1</v>
      </c>
      <c r="L28" s="106">
        <f t="shared" si="17"/>
        <v>96412.356400000004</v>
      </c>
      <c r="M28" s="106">
        <f t="shared" si="17"/>
        <v>6.4000000020314474E-3</v>
      </c>
      <c r="N28" s="106">
        <f t="shared" si="17"/>
        <v>0</v>
      </c>
      <c r="O28" s="106">
        <f t="shared" si="17"/>
        <v>0</v>
      </c>
      <c r="P28" s="106">
        <f t="shared" si="17"/>
        <v>0</v>
      </c>
      <c r="Q28" s="106">
        <f t="shared" si="17"/>
        <v>107640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57"/>
      <c r="B29" s="260"/>
      <c r="C29" s="268"/>
      <c r="D29" s="118" t="s">
        <v>11</v>
      </c>
      <c r="E29" s="119">
        <v>762.14</v>
      </c>
      <c r="F29" s="95">
        <v>5.98</v>
      </c>
      <c r="G29" s="95">
        <v>45</v>
      </c>
      <c r="H29" s="97">
        <v>4557.6000000000004</v>
      </c>
      <c r="I29" s="182">
        <v>34296.300000000003</v>
      </c>
      <c r="J29" s="102">
        <f>(E29*F29)</f>
        <v>4557.5972000000002</v>
      </c>
      <c r="K29" s="102">
        <f>(E29*G29)</f>
        <v>34296.300000000003</v>
      </c>
      <c r="L29" s="96">
        <f>SUM(J29,K29)</f>
        <v>38853.897200000007</v>
      </c>
      <c r="M29" s="98">
        <f>SUM(J29-H29)</f>
        <v>-2.8000000002066372E-3</v>
      </c>
      <c r="N29" s="98">
        <f>SUM(K29-I29)</f>
        <v>0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57"/>
      <c r="B30" s="260"/>
      <c r="C30" s="268"/>
      <c r="D30" s="118" t="s">
        <v>12</v>
      </c>
      <c r="E30" s="119">
        <v>499.16</v>
      </c>
      <c r="F30" s="95">
        <v>5.98</v>
      </c>
      <c r="G30" s="95">
        <v>45</v>
      </c>
      <c r="H30" s="97">
        <v>2984.98</v>
      </c>
      <c r="I30" s="182">
        <v>22462.2</v>
      </c>
      <c r="J30" s="102">
        <f>(E30*F30)</f>
        <v>2984.9768000000004</v>
      </c>
      <c r="K30" s="102">
        <f t="shared" ref="K30:K31" si="18">(E30*G30)</f>
        <v>22462.2</v>
      </c>
      <c r="L30" s="96">
        <f t="shared" ref="L30:L31" si="19">SUM(J30,K30)</f>
        <v>25447.176800000001</v>
      </c>
      <c r="M30" s="98">
        <f t="shared" ref="M30:N31" si="20">SUM(J30-H30)</f>
        <v>-3.1999999996514816E-3</v>
      </c>
      <c r="N30" s="98">
        <f t="shared" si="20"/>
        <v>0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57"/>
      <c r="B31" s="260"/>
      <c r="C31" s="268"/>
      <c r="D31" s="118" t="s">
        <v>13</v>
      </c>
      <c r="E31" s="119">
        <v>473.8</v>
      </c>
      <c r="F31" s="95">
        <v>5.98</v>
      </c>
      <c r="G31" s="95">
        <v>45</v>
      </c>
      <c r="H31" s="97">
        <v>2833.32</v>
      </c>
      <c r="I31" s="182">
        <v>21321</v>
      </c>
      <c r="J31" s="102">
        <f>(E31*F31)</f>
        <v>2833.3240000000001</v>
      </c>
      <c r="K31" s="102">
        <f t="shared" si="18"/>
        <v>21321</v>
      </c>
      <c r="L31" s="96">
        <f t="shared" si="19"/>
        <v>24154.324000000001</v>
      </c>
      <c r="M31" s="98">
        <f t="shared" si="20"/>
        <v>3.9999999999054126E-3</v>
      </c>
      <c r="N31" s="98">
        <f t="shared" si="20"/>
        <v>0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57"/>
      <c r="B32" s="260"/>
      <c r="C32" s="268"/>
      <c r="D32" s="105" t="s">
        <v>53</v>
      </c>
      <c r="E32" s="106">
        <f>SUM(E29,E30,E31)</f>
        <v>1735.1</v>
      </c>
      <c r="F32" s="106"/>
      <c r="G32" s="106"/>
      <c r="H32" s="107">
        <f>SUM(H29:H31)</f>
        <v>10375.9</v>
      </c>
      <c r="I32" s="107">
        <f>SUM(I29:I31)</f>
        <v>78079.5</v>
      </c>
      <c r="J32" s="106">
        <f t="shared" ref="J32:T32" si="21">SUM(J29,J30,J31)</f>
        <v>10375.898000000001</v>
      </c>
      <c r="K32" s="106">
        <f t="shared" si="21"/>
        <v>78079.5</v>
      </c>
      <c r="L32" s="106">
        <f t="shared" si="21"/>
        <v>88455.398000000016</v>
      </c>
      <c r="M32" s="106">
        <f t="shared" si="21"/>
        <v>-1.9999999999527063E-3</v>
      </c>
      <c r="N32" s="106">
        <f t="shared" si="21"/>
        <v>0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57"/>
      <c r="B33" s="260"/>
      <c r="C33" s="268"/>
      <c r="D33" s="118" t="s">
        <v>14</v>
      </c>
      <c r="E33" s="119">
        <v>515.17999999999995</v>
      </c>
      <c r="F33" s="95">
        <v>5.98</v>
      </c>
      <c r="G33" s="95">
        <v>45</v>
      </c>
      <c r="H33" s="97">
        <v>3080.78</v>
      </c>
      <c r="I33" s="182">
        <v>23183.1</v>
      </c>
      <c r="J33" s="102">
        <f>(E33*F33)</f>
        <v>3080.7763999999997</v>
      </c>
      <c r="K33" s="102">
        <f>(E33*G33)</f>
        <v>23183.1</v>
      </c>
      <c r="L33" s="96">
        <f>SUM(J33,K33)</f>
        <v>26263.876399999997</v>
      </c>
      <c r="M33" s="98">
        <f>SUM(J33-H33)</f>
        <v>-3.6000000004605681E-3</v>
      </c>
      <c r="N33" s="98">
        <f>SUM(K33-I33)</f>
        <v>0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57"/>
      <c r="B34" s="260"/>
      <c r="C34" s="268"/>
      <c r="D34" s="118" t="s">
        <v>15</v>
      </c>
      <c r="E34" s="119">
        <v>505.6</v>
      </c>
      <c r="F34" s="95">
        <v>5.98</v>
      </c>
      <c r="G34" s="95">
        <v>45</v>
      </c>
      <c r="H34" s="97">
        <v>3023.49</v>
      </c>
      <c r="I34" s="182">
        <v>22752</v>
      </c>
      <c r="J34" s="102">
        <f>(E34*F34)</f>
        <v>3023.4880000000003</v>
      </c>
      <c r="K34" s="102">
        <f t="shared" ref="K34:K35" si="22">(E34*G34)</f>
        <v>22752</v>
      </c>
      <c r="L34" s="96">
        <f t="shared" ref="L34:L35" si="23">SUM(J34,K34)</f>
        <v>25775.488000000001</v>
      </c>
      <c r="M34" s="98">
        <f t="shared" ref="M34:N35" si="24">SUM(J34-H34)</f>
        <v>-1.9999999994979589E-3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57"/>
      <c r="B35" s="260"/>
      <c r="C35" s="268"/>
      <c r="D35" s="118" t="s">
        <v>16</v>
      </c>
      <c r="E35" s="120">
        <v>444.88</v>
      </c>
      <c r="F35" s="95">
        <v>5.98</v>
      </c>
      <c r="G35" s="95">
        <v>45</v>
      </c>
      <c r="H35" s="97">
        <v>2660.38</v>
      </c>
      <c r="I35" s="182">
        <v>20019.599999999999</v>
      </c>
      <c r="J35" s="102">
        <f>(E35*F35)</f>
        <v>2660.3824</v>
      </c>
      <c r="K35" s="102">
        <f t="shared" si="22"/>
        <v>20019.599999999999</v>
      </c>
      <c r="L35" s="96">
        <f t="shared" si="23"/>
        <v>22679.982399999997</v>
      </c>
      <c r="M35" s="98">
        <f t="shared" si="24"/>
        <v>2.3999999998522981E-3</v>
      </c>
      <c r="N35" s="98">
        <f t="shared" si="24"/>
        <v>0</v>
      </c>
      <c r="O35" s="102"/>
      <c r="P35" s="102"/>
      <c r="Q35" s="103"/>
      <c r="R35" s="98"/>
      <c r="S35" s="103"/>
      <c r="T35" s="103"/>
      <c r="U35" s="104"/>
    </row>
    <row r="36" spans="1:21" ht="24" x14ac:dyDescent="0.2">
      <c r="A36" s="257"/>
      <c r="B36" s="260"/>
      <c r="C36" s="268"/>
      <c r="D36" s="105" t="s">
        <v>54</v>
      </c>
      <c r="E36" s="106">
        <f>SUM(E33,E34,E35)</f>
        <v>1465.6599999999999</v>
      </c>
      <c r="F36" s="106"/>
      <c r="G36" s="106"/>
      <c r="H36" s="107">
        <f>SUM(H33:H35)</f>
        <v>8764.6500000000015</v>
      </c>
      <c r="I36" s="107">
        <f>SUM(I33:I35)</f>
        <v>65954.7</v>
      </c>
      <c r="J36" s="106">
        <f t="shared" ref="J36:T36" si="25">SUM(J33,J34,J35)</f>
        <v>8764.6468000000004</v>
      </c>
      <c r="K36" s="106">
        <f t="shared" si="25"/>
        <v>65954.7</v>
      </c>
      <c r="L36" s="106">
        <f t="shared" si="25"/>
        <v>74719.346799999999</v>
      </c>
      <c r="M36" s="106">
        <f t="shared" si="25"/>
        <v>-3.200000000106229E-3</v>
      </c>
      <c r="N36" s="106">
        <f t="shared" si="25"/>
        <v>0</v>
      </c>
      <c r="O36" s="106">
        <f t="shared" si="25"/>
        <v>0</v>
      </c>
      <c r="P36" s="106">
        <f t="shared" si="25"/>
        <v>0</v>
      </c>
      <c r="Q36" s="106">
        <f t="shared" si="25"/>
        <v>0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57"/>
      <c r="B37" s="260"/>
      <c r="C37" s="268"/>
      <c r="D37" s="118" t="s">
        <v>17</v>
      </c>
      <c r="E37" s="119">
        <v>568.67999999999995</v>
      </c>
      <c r="F37" s="95">
        <v>5.98</v>
      </c>
      <c r="G37" s="95">
        <v>45</v>
      </c>
      <c r="H37" s="97">
        <v>3400.71</v>
      </c>
      <c r="I37" s="182">
        <v>25590.6</v>
      </c>
      <c r="J37" s="102">
        <f>(E37*F37)</f>
        <v>3400.7064</v>
      </c>
      <c r="K37" s="102">
        <f>(E37*G37)</f>
        <v>25590.6</v>
      </c>
      <c r="L37" s="96">
        <f>SUM(J37,K37)</f>
        <v>28991.306399999998</v>
      </c>
      <c r="M37" s="98">
        <f>SUM(J37-H37)</f>
        <v>-3.6000000000058208E-3</v>
      </c>
      <c r="N37" s="98">
        <f>SUM(K37-I37)</f>
        <v>0</v>
      </c>
      <c r="O37" s="102"/>
      <c r="P37" s="102"/>
      <c r="Q37" s="231">
        <v>860000</v>
      </c>
      <c r="R37" s="98"/>
      <c r="S37" s="103"/>
      <c r="T37" s="103"/>
      <c r="U37" s="104"/>
    </row>
    <row r="38" spans="1:21" x14ac:dyDescent="0.2">
      <c r="A38" s="257"/>
      <c r="B38" s="260"/>
      <c r="C38" s="268"/>
      <c r="D38" s="118" t="s">
        <v>18</v>
      </c>
      <c r="E38" s="119">
        <v>473.94</v>
      </c>
      <c r="F38" s="95">
        <v>5.98</v>
      </c>
      <c r="G38" s="95">
        <v>45</v>
      </c>
      <c r="H38" s="182">
        <v>2834.16</v>
      </c>
      <c r="I38" s="182">
        <v>21327.3</v>
      </c>
      <c r="J38" s="102">
        <f>(E38*F38)</f>
        <v>2834.1612</v>
      </c>
      <c r="K38" s="102">
        <f t="shared" ref="K38:K39" si="26">(E38*G38)</f>
        <v>21327.3</v>
      </c>
      <c r="L38" s="96">
        <f t="shared" ref="L38:L39" si="27">SUM(J38,K38)</f>
        <v>24161.461199999998</v>
      </c>
      <c r="M38" s="98">
        <f t="shared" ref="M38:N39" si="28">SUM(J38-H38)</f>
        <v>1.2000000001535227E-3</v>
      </c>
      <c r="N38" s="98">
        <f t="shared" si="28"/>
        <v>0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58"/>
      <c r="B39" s="266"/>
      <c r="C39" s="269"/>
      <c r="D39" s="118" t="s">
        <v>19</v>
      </c>
      <c r="E39" s="120">
        <v>383.06</v>
      </c>
      <c r="F39" s="95">
        <v>5.98</v>
      </c>
      <c r="G39" s="95">
        <v>45</v>
      </c>
      <c r="H39" s="182">
        <v>2290.6999999999998</v>
      </c>
      <c r="I39" s="182">
        <v>17237.7</v>
      </c>
      <c r="J39" s="102">
        <f>(E39*F39)</f>
        <v>2290.6988000000001</v>
      </c>
      <c r="K39" s="102">
        <f t="shared" si="26"/>
        <v>17237.7</v>
      </c>
      <c r="L39" s="96">
        <f t="shared" si="27"/>
        <v>19528.398800000003</v>
      </c>
      <c r="M39" s="98">
        <f t="shared" si="28"/>
        <v>-1.1999999996987754E-3</v>
      </c>
      <c r="N39" s="98">
        <f t="shared" si="28"/>
        <v>0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1425.6799999999998</v>
      </c>
      <c r="F40" s="106"/>
      <c r="G40" s="106"/>
      <c r="H40" s="107">
        <f>SUM(H37:H39)</f>
        <v>8525.57</v>
      </c>
      <c r="I40" s="107">
        <f>SUM(I37:I39)</f>
        <v>64155.599999999991</v>
      </c>
      <c r="J40" s="106">
        <f t="shared" ref="J40:T40" si="29">SUM(J37,J38,J39)</f>
        <v>8525.5663999999997</v>
      </c>
      <c r="K40" s="106">
        <f t="shared" si="29"/>
        <v>64155.599999999991</v>
      </c>
      <c r="L40" s="106">
        <f t="shared" si="29"/>
        <v>72681.166399999987</v>
      </c>
      <c r="M40" s="106">
        <f t="shared" si="29"/>
        <v>-3.5999999995510734E-3</v>
      </c>
      <c r="N40" s="106">
        <f t="shared" si="29"/>
        <v>0</v>
      </c>
      <c r="O40" s="106">
        <f t="shared" si="29"/>
        <v>0</v>
      </c>
      <c r="P40" s="106">
        <f t="shared" si="29"/>
        <v>0</v>
      </c>
      <c r="Q40" s="106">
        <f t="shared" si="29"/>
        <v>860000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6517.619999999999</v>
      </c>
      <c r="F41" s="137"/>
      <c r="G41" s="137"/>
      <c r="H41" s="138">
        <f>SUM(H28,H32,H36,H40)</f>
        <v>38975.370000000003</v>
      </c>
      <c r="I41" s="138">
        <f>SUM(I28,I32,I36,I40)</f>
        <v>293292.89999999997</v>
      </c>
      <c r="J41" s="137">
        <f t="shared" ref="J41:T41" si="30">SUM(J28+J32+J36+J40)</f>
        <v>38975.367599999998</v>
      </c>
      <c r="K41" s="137">
        <f t="shared" si="30"/>
        <v>293292.89999999997</v>
      </c>
      <c r="L41" s="137">
        <f t="shared" si="30"/>
        <v>332268.26760000002</v>
      </c>
      <c r="M41" s="137">
        <f t="shared" si="30"/>
        <v>-2.3999999975785613E-3</v>
      </c>
      <c r="N41" s="137">
        <f t="shared" si="30"/>
        <v>0</v>
      </c>
      <c r="O41" s="137">
        <f t="shared" si="30"/>
        <v>0</v>
      </c>
      <c r="P41" s="137">
        <f t="shared" si="30"/>
        <v>0</v>
      </c>
      <c r="Q41" s="137">
        <f t="shared" si="30"/>
        <v>967640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E41+'2017'!E42</f>
        <v>81338.48</v>
      </c>
      <c r="F42" s="114"/>
      <c r="G42" s="114"/>
      <c r="H42" s="114">
        <f>H41+'2017'!H42</f>
        <v>406417.51</v>
      </c>
      <c r="I42" s="114">
        <f>I41+'2017'!I42</f>
        <v>1824101.76</v>
      </c>
      <c r="J42" s="114">
        <f>J41+'2017'!J42</f>
        <v>406417.49599999993</v>
      </c>
      <c r="K42" s="114">
        <f>K41+'2017'!K42</f>
        <v>1824101.76</v>
      </c>
      <c r="L42" s="114">
        <f>L41+'2017'!L42</f>
        <v>2230519.2560000001</v>
      </c>
      <c r="M42" s="114">
        <f>M41+'2017'!M42</f>
        <v>-1.4000000020587322E-2</v>
      </c>
      <c r="N42" s="114">
        <f>N41+'2017'!N42</f>
        <v>2.9103830456733704E-11</v>
      </c>
      <c r="O42" s="114">
        <f>O41+'2017'!O42</f>
        <v>0</v>
      </c>
      <c r="P42" s="114">
        <f>P41+'2017'!P42</f>
        <v>0</v>
      </c>
      <c r="Q42" s="114">
        <f>Q41+'2017'!Q42</f>
        <v>1425680.6</v>
      </c>
      <c r="R42" s="114">
        <f>I42-Q42</f>
        <v>398421.15999999992</v>
      </c>
      <c r="S42" s="114">
        <f>S41+'2017'!S42</f>
        <v>0</v>
      </c>
      <c r="T42" s="114">
        <f>T41+'2017'!T42</f>
        <v>0</v>
      </c>
      <c r="U42" s="116"/>
    </row>
    <row r="43" spans="1:2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113.7</v>
      </c>
      <c r="F43" s="95">
        <v>5.98</v>
      </c>
      <c r="G43" s="95">
        <v>45</v>
      </c>
      <c r="H43" s="97">
        <v>679.93</v>
      </c>
      <c r="I43" s="182">
        <v>5116.5</v>
      </c>
      <c r="J43" s="102">
        <f>SUM(E43*F39)</f>
        <v>679.92600000000004</v>
      </c>
      <c r="K43" s="102">
        <f>(E43*G43)</f>
        <v>5116.5</v>
      </c>
      <c r="L43" s="96">
        <f>SUM(J43,K43)</f>
        <v>5796.4260000000004</v>
      </c>
      <c r="M43" s="98">
        <f>SUM(J43-H43)</f>
        <v>-3.9999999999054126E-3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57"/>
      <c r="B44" s="260"/>
      <c r="C44" s="268"/>
      <c r="D44" s="118" t="s">
        <v>9</v>
      </c>
      <c r="E44" s="120">
        <v>85.44</v>
      </c>
      <c r="F44" s="95">
        <v>5.98</v>
      </c>
      <c r="G44" s="95">
        <v>45</v>
      </c>
      <c r="H44" s="97">
        <v>510.93</v>
      </c>
      <c r="I44" s="182">
        <v>3844.8</v>
      </c>
      <c r="J44" s="102">
        <f>SUM(E44*F44)</f>
        <v>510.93120000000005</v>
      </c>
      <c r="K44" s="102">
        <f t="shared" ref="K44:K45" si="31">(E44*G44)</f>
        <v>3844.7999999999997</v>
      </c>
      <c r="L44" s="96">
        <f t="shared" ref="L44:L45" si="32">SUM(J44,K44)</f>
        <v>4355.7312000000002</v>
      </c>
      <c r="M44" s="98">
        <f t="shared" ref="M44:N45" si="33">SUM(J44-H44)</f>
        <v>1.2000000000398359E-3</v>
      </c>
      <c r="N44" s="98">
        <f t="shared" si="33"/>
        <v>-4.5474735088646412E-13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57"/>
      <c r="B45" s="260"/>
      <c r="C45" s="268"/>
      <c r="D45" s="118" t="s">
        <v>10</v>
      </c>
      <c r="E45" s="120">
        <v>108.36</v>
      </c>
      <c r="F45" s="95">
        <v>5.98</v>
      </c>
      <c r="G45" s="95">
        <v>45</v>
      </c>
      <c r="H45" s="97">
        <v>647.99</v>
      </c>
      <c r="I45" s="182">
        <v>4876.2</v>
      </c>
      <c r="J45" s="102">
        <f>SUM(E45*F45)</f>
        <v>647.99279999999999</v>
      </c>
      <c r="K45" s="102">
        <f t="shared" si="31"/>
        <v>4876.2</v>
      </c>
      <c r="L45" s="96">
        <f t="shared" si="32"/>
        <v>5524.1927999999998</v>
      </c>
      <c r="M45" s="98">
        <f t="shared" si="33"/>
        <v>2.7999999999792635E-3</v>
      </c>
      <c r="N45" s="98">
        <f t="shared" si="33"/>
        <v>0</v>
      </c>
      <c r="O45" s="102"/>
      <c r="P45" s="102"/>
      <c r="Q45" s="103"/>
      <c r="R45" s="98"/>
      <c r="S45" s="103"/>
      <c r="T45" s="103"/>
      <c r="U45" s="104"/>
    </row>
    <row r="46" spans="1:21" ht="24" x14ac:dyDescent="0.2">
      <c r="A46" s="257"/>
      <c r="B46" s="260"/>
      <c r="C46" s="268"/>
      <c r="D46" s="105" t="s">
        <v>52</v>
      </c>
      <c r="E46" s="106">
        <f>SUM(E43,E44,E45)</f>
        <v>307.5</v>
      </c>
      <c r="F46" s="106"/>
      <c r="G46" s="106"/>
      <c r="H46" s="107">
        <f>SUM(H43:H45)</f>
        <v>1838.85</v>
      </c>
      <c r="I46" s="107">
        <f>SUM(I43:I45)</f>
        <v>13837.5</v>
      </c>
      <c r="J46" s="106">
        <f t="shared" ref="J46:T46" si="34">SUM(J43,J44,J45)</f>
        <v>1838.8500000000001</v>
      </c>
      <c r="K46" s="106">
        <f t="shared" si="34"/>
        <v>13837.5</v>
      </c>
      <c r="L46" s="106">
        <f t="shared" si="34"/>
        <v>15676.350000000002</v>
      </c>
      <c r="M46" s="106">
        <f t="shared" si="34"/>
        <v>1.1368683772161603E-13</v>
      </c>
      <c r="N46" s="106">
        <f t="shared" si="34"/>
        <v>-4.5474735088646412E-13</v>
      </c>
      <c r="O46" s="106">
        <f t="shared" si="34"/>
        <v>0</v>
      </c>
      <c r="P46" s="106">
        <f t="shared" si="34"/>
        <v>0</v>
      </c>
      <c r="Q46" s="106">
        <f t="shared" si="34"/>
        <v>0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57"/>
      <c r="B47" s="260"/>
      <c r="C47" s="268"/>
      <c r="D47" s="118" t="s">
        <v>11</v>
      </c>
      <c r="E47" s="119">
        <v>121.74</v>
      </c>
      <c r="F47" s="95">
        <v>5.98</v>
      </c>
      <c r="G47" s="95">
        <v>45</v>
      </c>
      <c r="H47" s="97">
        <v>728.01</v>
      </c>
      <c r="I47" s="182">
        <v>5478.3</v>
      </c>
      <c r="J47" s="102">
        <f>SUM(E47*F47)</f>
        <v>728.00520000000006</v>
      </c>
      <c r="K47" s="102">
        <f>(E47*G47)</f>
        <v>5478.3</v>
      </c>
      <c r="L47" s="96">
        <f>SUM(J47,K47)</f>
        <v>6206.3052000000007</v>
      </c>
      <c r="M47" s="98">
        <f>SUM(J47-H47)</f>
        <v>-4.7999999999319698E-3</v>
      </c>
      <c r="N47" s="98">
        <f>SUM(K47-I47)</f>
        <v>0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57"/>
      <c r="B48" s="260"/>
      <c r="C48" s="268"/>
      <c r="D48" s="118" t="s">
        <v>12</v>
      </c>
      <c r="E48" s="119">
        <v>124.18</v>
      </c>
      <c r="F48" s="95">
        <v>5.98</v>
      </c>
      <c r="G48" s="95">
        <v>45</v>
      </c>
      <c r="H48" s="97">
        <v>742.6</v>
      </c>
      <c r="I48" s="182">
        <v>5588.1</v>
      </c>
      <c r="J48" s="102">
        <f t="shared" ref="J48:J49" si="35">SUM(E48*F48)</f>
        <v>742.59640000000013</v>
      </c>
      <c r="K48" s="102">
        <f t="shared" ref="K48:K49" si="36">(E48*G48)</f>
        <v>5588.1</v>
      </c>
      <c r="L48" s="96">
        <f t="shared" ref="L48:L49" si="37">SUM(J48,K48)</f>
        <v>6330.6964000000007</v>
      </c>
      <c r="M48" s="98">
        <f t="shared" ref="M48:N49" si="38">SUM(J48-H48)</f>
        <v>-3.5999999998921339E-3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57"/>
      <c r="B49" s="260"/>
      <c r="C49" s="268"/>
      <c r="D49" s="118" t="s">
        <v>13</v>
      </c>
      <c r="E49" s="119">
        <v>95.16</v>
      </c>
      <c r="F49" s="95">
        <v>5.98</v>
      </c>
      <c r="G49" s="95">
        <v>45</v>
      </c>
      <c r="H49" s="97">
        <v>569.05999999999995</v>
      </c>
      <c r="I49" s="182">
        <v>4282.2</v>
      </c>
      <c r="J49" s="102">
        <f t="shared" si="35"/>
        <v>569.05680000000007</v>
      </c>
      <c r="K49" s="102">
        <f t="shared" si="36"/>
        <v>4282.2</v>
      </c>
      <c r="L49" s="96">
        <f t="shared" si="37"/>
        <v>4851.2568000000001</v>
      </c>
      <c r="M49" s="98">
        <f t="shared" si="38"/>
        <v>-3.1999999998788553E-3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57"/>
      <c r="B50" s="260"/>
      <c r="C50" s="268"/>
      <c r="D50" s="105" t="s">
        <v>53</v>
      </c>
      <c r="E50" s="106">
        <f>SUM(E47,E48,E49)</f>
        <v>341.08000000000004</v>
      </c>
      <c r="F50" s="106"/>
      <c r="G50" s="106"/>
      <c r="H50" s="107">
        <f>SUM(H47:H49)</f>
        <v>2039.67</v>
      </c>
      <c r="I50" s="107">
        <f>SUM(I47:I49)</f>
        <v>15348.600000000002</v>
      </c>
      <c r="J50" s="106">
        <f t="shared" ref="J50:T50" si="39">SUM(J47,J48,J49)</f>
        <v>2039.6584000000003</v>
      </c>
      <c r="K50" s="106">
        <f t="shared" si="39"/>
        <v>15348.600000000002</v>
      </c>
      <c r="L50" s="106">
        <f t="shared" si="39"/>
        <v>17388.258400000002</v>
      </c>
      <c r="M50" s="106">
        <f t="shared" si="39"/>
        <v>-1.1599999999702959E-2</v>
      </c>
      <c r="N50" s="106">
        <f t="shared" si="39"/>
        <v>0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57"/>
      <c r="B51" s="260"/>
      <c r="C51" s="268"/>
      <c r="D51" s="118" t="s">
        <v>14</v>
      </c>
      <c r="E51" s="119">
        <v>105.06</v>
      </c>
      <c r="F51" s="95">
        <v>5.98</v>
      </c>
      <c r="G51" s="95">
        <v>45</v>
      </c>
      <c r="H51" s="97">
        <v>628.26</v>
      </c>
      <c r="I51" s="182">
        <v>4727.7</v>
      </c>
      <c r="J51" s="102">
        <f>SUM(E51*F51)</f>
        <v>628.25880000000006</v>
      </c>
      <c r="K51" s="102">
        <f>(E51*G51)</f>
        <v>4727.7</v>
      </c>
      <c r="L51" s="96">
        <f>SUM(J51,K51)</f>
        <v>5355.9588000000003</v>
      </c>
      <c r="M51" s="98">
        <f>SUM(J51-H51)</f>
        <v>-1.199999999926149E-3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57"/>
      <c r="B52" s="260"/>
      <c r="C52" s="268"/>
      <c r="D52" s="118" t="s">
        <v>15</v>
      </c>
      <c r="E52" s="119">
        <v>107.14</v>
      </c>
      <c r="F52" s="95">
        <v>5.98</v>
      </c>
      <c r="G52" s="95">
        <v>45</v>
      </c>
      <c r="H52" s="97">
        <v>640.70000000000005</v>
      </c>
      <c r="I52" s="182">
        <v>4821.3</v>
      </c>
      <c r="J52" s="102">
        <f t="shared" ref="J52:J53" si="40">SUM(E52*F52)</f>
        <v>640.69720000000007</v>
      </c>
      <c r="K52" s="102">
        <f t="shared" ref="K52:K53" si="41">(E52*G52)</f>
        <v>4821.3</v>
      </c>
      <c r="L52" s="96">
        <f t="shared" ref="L52:L53" si="42">SUM(J52,K52)</f>
        <v>5461.9971999999998</v>
      </c>
      <c r="M52" s="98">
        <f t="shared" ref="M52:N53" si="43">SUM(J52-H52)</f>
        <v>-2.7999999999792635E-3</v>
      </c>
      <c r="N52" s="98">
        <f t="shared" si="43"/>
        <v>0</v>
      </c>
      <c r="O52" s="102"/>
      <c r="P52" s="102"/>
      <c r="Q52" s="231">
        <v>25000</v>
      </c>
      <c r="R52" s="98"/>
      <c r="S52" s="103"/>
      <c r="T52" s="103"/>
      <c r="U52" s="104"/>
    </row>
    <row r="53" spans="1:21" x14ac:dyDescent="0.2">
      <c r="A53" s="257"/>
      <c r="B53" s="260"/>
      <c r="C53" s="268"/>
      <c r="D53" s="118" t="s">
        <v>16</v>
      </c>
      <c r="E53" s="120">
        <v>41</v>
      </c>
      <c r="F53" s="95">
        <v>5.98</v>
      </c>
      <c r="G53" s="95">
        <v>45</v>
      </c>
      <c r="H53" s="97">
        <v>245.18</v>
      </c>
      <c r="I53" s="182">
        <v>1845</v>
      </c>
      <c r="J53" s="102">
        <f t="shared" si="40"/>
        <v>245.18</v>
      </c>
      <c r="K53" s="102">
        <f t="shared" si="41"/>
        <v>1845</v>
      </c>
      <c r="L53" s="96">
        <f t="shared" si="42"/>
        <v>2090.1799999999998</v>
      </c>
      <c r="M53" s="98">
        <f t="shared" si="43"/>
        <v>0</v>
      </c>
      <c r="N53" s="98">
        <f t="shared" si="43"/>
        <v>0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57"/>
      <c r="B54" s="260"/>
      <c r="C54" s="268"/>
      <c r="D54" s="105" t="s">
        <v>54</v>
      </c>
      <c r="E54" s="106">
        <f>SUM(E51,E52,E53)</f>
        <v>253.2</v>
      </c>
      <c r="F54" s="106"/>
      <c r="G54" s="106"/>
      <c r="H54" s="107">
        <f>SUM(H51:H53)</f>
        <v>1514.14</v>
      </c>
      <c r="I54" s="107">
        <f>SUM(I51:I53)</f>
        <v>11394</v>
      </c>
      <c r="J54" s="106">
        <f t="shared" ref="J54:T54" si="44">SUM(J51,J52,J53)</f>
        <v>1514.1360000000002</v>
      </c>
      <c r="K54" s="106">
        <f t="shared" si="44"/>
        <v>11394</v>
      </c>
      <c r="L54" s="106">
        <f t="shared" si="44"/>
        <v>12908.136</v>
      </c>
      <c r="M54" s="106">
        <f t="shared" si="44"/>
        <v>-3.9999999999054126E-3</v>
      </c>
      <c r="N54" s="106">
        <f t="shared" si="44"/>
        <v>0</v>
      </c>
      <c r="O54" s="106">
        <f t="shared" si="44"/>
        <v>0</v>
      </c>
      <c r="P54" s="106">
        <f t="shared" si="44"/>
        <v>0</v>
      </c>
      <c r="Q54" s="106">
        <f t="shared" si="44"/>
        <v>25000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57"/>
      <c r="B55" s="260"/>
      <c r="C55" s="268"/>
      <c r="D55" s="118" t="s">
        <v>17</v>
      </c>
      <c r="E55" s="119">
        <v>61.18</v>
      </c>
      <c r="F55" s="95">
        <v>5.98</v>
      </c>
      <c r="G55" s="95">
        <v>45</v>
      </c>
      <c r="H55" s="97">
        <v>365.86</v>
      </c>
      <c r="I55" s="182">
        <v>2753.1</v>
      </c>
      <c r="J55" s="102">
        <f>SUM(E55*F55)</f>
        <v>365.85640000000001</v>
      </c>
      <c r="K55" s="102">
        <f>(E55*G55)</f>
        <v>2753.1</v>
      </c>
      <c r="L55" s="96">
        <f>SUM(J55,K55)</f>
        <v>3118.9564</v>
      </c>
      <c r="M55" s="98">
        <f>SUM(J55-H55)</f>
        <v>-3.6000000000058208E-3</v>
      </c>
      <c r="N55" s="98">
        <f>SUM(K55-I55)</f>
        <v>0</v>
      </c>
      <c r="O55" s="102"/>
      <c r="P55" s="102"/>
      <c r="Q55" s="231">
        <v>200700</v>
      </c>
      <c r="R55" s="98"/>
      <c r="S55" s="103"/>
      <c r="T55" s="103"/>
      <c r="U55" s="104"/>
    </row>
    <row r="56" spans="1:21" x14ac:dyDescent="0.2">
      <c r="A56" s="257"/>
      <c r="B56" s="260"/>
      <c r="C56" s="268"/>
      <c r="D56" s="118" t="s">
        <v>18</v>
      </c>
      <c r="E56" s="119">
        <v>75.459999999999994</v>
      </c>
      <c r="F56" s="95">
        <v>5.98</v>
      </c>
      <c r="G56" s="95">
        <v>45</v>
      </c>
      <c r="H56" s="182">
        <v>451.25</v>
      </c>
      <c r="I56" s="182">
        <v>3395.7</v>
      </c>
      <c r="J56" s="102">
        <f t="shared" ref="J56:J57" si="45">SUM(E56*F56)</f>
        <v>451.25079999999997</v>
      </c>
      <c r="K56" s="102">
        <f t="shared" ref="K56:K57" si="46">(E56*G56)</f>
        <v>3395.7</v>
      </c>
      <c r="L56" s="96">
        <f t="shared" ref="L56:L57" si="47">SUM(J56,K56)</f>
        <v>3846.9507999999996</v>
      </c>
      <c r="M56" s="98">
        <f t="shared" ref="M56:N57" si="48">SUM(J56-H56)</f>
        <v>7.9999999996971383E-4</v>
      </c>
      <c r="N56" s="98">
        <f t="shared" si="48"/>
        <v>0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58"/>
      <c r="B57" s="266"/>
      <c r="C57" s="269"/>
      <c r="D57" s="118" t="s">
        <v>19</v>
      </c>
      <c r="E57" s="120">
        <v>62.02</v>
      </c>
      <c r="F57" s="95">
        <v>5.98</v>
      </c>
      <c r="G57" s="95">
        <v>45</v>
      </c>
      <c r="H57" s="182">
        <v>370.88</v>
      </c>
      <c r="I57" s="182">
        <v>2790.9</v>
      </c>
      <c r="J57" s="102">
        <f t="shared" si="45"/>
        <v>370.87960000000004</v>
      </c>
      <c r="K57" s="102">
        <f t="shared" si="46"/>
        <v>2790.9</v>
      </c>
      <c r="L57" s="96">
        <f t="shared" si="47"/>
        <v>3161.7796000000003</v>
      </c>
      <c r="M57" s="98">
        <f t="shared" si="48"/>
        <v>-3.999999999564352E-4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198.66</v>
      </c>
      <c r="F58" s="106"/>
      <c r="G58" s="106"/>
      <c r="H58" s="107">
        <f>SUM(H55:H57)</f>
        <v>1187.99</v>
      </c>
      <c r="I58" s="107">
        <f>SUM(I55:I57)</f>
        <v>8939.6999999999989</v>
      </c>
      <c r="J58" s="106">
        <f t="shared" ref="J58:T58" si="49">SUM(J55,J56,J57)</f>
        <v>1187.9867999999999</v>
      </c>
      <c r="K58" s="106">
        <f t="shared" si="49"/>
        <v>8939.6999999999989</v>
      </c>
      <c r="L58" s="106">
        <f t="shared" si="49"/>
        <v>10127.686799999999</v>
      </c>
      <c r="M58" s="106">
        <f t="shared" si="49"/>
        <v>-3.1999999999925421E-3</v>
      </c>
      <c r="N58" s="106">
        <f t="shared" si="49"/>
        <v>0</v>
      </c>
      <c r="O58" s="106">
        <f t="shared" si="49"/>
        <v>0</v>
      </c>
      <c r="P58" s="106">
        <f t="shared" si="49"/>
        <v>0</v>
      </c>
      <c r="Q58" s="106">
        <f t="shared" si="49"/>
        <v>200700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1100.44</v>
      </c>
      <c r="F59" s="137"/>
      <c r="G59" s="137"/>
      <c r="H59" s="137">
        <f t="shared" ref="H59:T59" si="50">SUM(H46+H50+H54+H58)</f>
        <v>6580.65</v>
      </c>
      <c r="I59" s="137">
        <f t="shared" si="50"/>
        <v>49519.8</v>
      </c>
      <c r="J59" s="137">
        <f t="shared" si="50"/>
        <v>6580.6312000000007</v>
      </c>
      <c r="K59" s="137">
        <f t="shared" si="50"/>
        <v>49519.8</v>
      </c>
      <c r="L59" s="137">
        <f t="shared" si="50"/>
        <v>56100.431200000006</v>
      </c>
      <c r="M59" s="137">
        <f t="shared" si="50"/>
        <v>-1.8799999999487227E-2</v>
      </c>
      <c r="N59" s="137">
        <f t="shared" si="50"/>
        <v>-4.5474735088646412E-13</v>
      </c>
      <c r="O59" s="137">
        <f t="shared" si="50"/>
        <v>0</v>
      </c>
      <c r="P59" s="137">
        <f t="shared" si="50"/>
        <v>0</v>
      </c>
      <c r="Q59" s="137">
        <f t="shared" si="50"/>
        <v>225700</v>
      </c>
      <c r="R59" s="137"/>
      <c r="S59" s="137">
        <f t="shared" si="50"/>
        <v>0</v>
      </c>
      <c r="T59" s="137">
        <f t="shared" si="50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E59+'2017'!E60</f>
        <v>11573.679999999998</v>
      </c>
      <c r="F60" s="114"/>
      <c r="G60" s="114"/>
      <c r="H60" s="114">
        <f>H59+'2017'!H60</f>
        <v>57987.21</v>
      </c>
      <c r="I60" s="114">
        <f>I59+'2017'!I60</f>
        <v>267122.77999999997</v>
      </c>
      <c r="J60" s="114">
        <f>J59+'2017'!J60</f>
        <v>57987.202999999994</v>
      </c>
      <c r="K60" s="114">
        <f>K59+'2017'!K60</f>
        <v>267122.77999999997</v>
      </c>
      <c r="L60" s="114">
        <f>L59+'2017'!L60</f>
        <v>325109.98300000001</v>
      </c>
      <c r="M60" s="114">
        <f>M59+'2017'!M60</f>
        <v>-7.000000002278739E-3</v>
      </c>
      <c r="N60" s="114">
        <f>N59+'2017'!N60</f>
        <v>4.5474735088646412E-13</v>
      </c>
      <c r="O60" s="114">
        <f>O59+'2017'!O60</f>
        <v>0</v>
      </c>
      <c r="P60" s="114">
        <f>P59+'2017'!P60</f>
        <v>0</v>
      </c>
      <c r="Q60" s="114">
        <f>Q59+'2017'!Q60</f>
        <v>225700</v>
      </c>
      <c r="R60" s="114">
        <f>I60-Q60</f>
        <v>41422.77999999997</v>
      </c>
      <c r="S60" s="114">
        <f>S59+'2017'!S60</f>
        <v>0</v>
      </c>
      <c r="T60" s="114">
        <f>T59+'2017'!T60</f>
        <v>0</v>
      </c>
      <c r="U60" s="116"/>
    </row>
    <row r="61" spans="1:2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542.46</v>
      </c>
      <c r="F61" s="95">
        <v>5.98</v>
      </c>
      <c r="G61" s="95">
        <v>45</v>
      </c>
      <c r="H61" s="97">
        <v>3243.9108000000006</v>
      </c>
      <c r="I61" s="97">
        <v>24410.7</v>
      </c>
      <c r="J61" s="102">
        <f>(E61*F61)</f>
        <v>3243.9108000000006</v>
      </c>
      <c r="K61" s="102">
        <f>(E61*G61)</f>
        <v>24410.7</v>
      </c>
      <c r="L61" s="96">
        <f>SUM(J61,K61)</f>
        <v>27654.610800000002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71"/>
      <c r="B62" s="260"/>
      <c r="C62" s="264"/>
      <c r="D62" s="118" t="s">
        <v>9</v>
      </c>
      <c r="E62" s="120">
        <v>362.7</v>
      </c>
      <c r="F62" s="95">
        <v>5.98</v>
      </c>
      <c r="G62" s="95">
        <v>45</v>
      </c>
      <c r="H62" s="97">
        <v>2168.9459999999999</v>
      </c>
      <c r="I62" s="97">
        <v>16321.5</v>
      </c>
      <c r="J62" s="102">
        <f>(E62*F62)</f>
        <v>2168.9459999999999</v>
      </c>
      <c r="K62" s="102">
        <f t="shared" ref="K62:K63" si="51">(E62*G62)</f>
        <v>16321.5</v>
      </c>
      <c r="L62" s="96">
        <f t="shared" ref="L62:L63" si="52">SUM(J62,K62)</f>
        <v>18490.446</v>
      </c>
      <c r="M62" s="98">
        <f t="shared" ref="M62:N63" si="53">SUM(J62-H62)</f>
        <v>0</v>
      </c>
      <c r="N62" s="98">
        <f t="shared" si="53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71"/>
      <c r="B63" s="260"/>
      <c r="C63" s="264"/>
      <c r="D63" s="118" t="s">
        <v>10</v>
      </c>
      <c r="E63" s="120">
        <v>513.82000000000005</v>
      </c>
      <c r="F63" s="95">
        <v>5.98</v>
      </c>
      <c r="G63" s="95">
        <v>45</v>
      </c>
      <c r="H63" s="97">
        <v>3072.6436000000003</v>
      </c>
      <c r="I63" s="97">
        <v>23121.9</v>
      </c>
      <c r="J63" s="102">
        <f>(E63*F63)</f>
        <v>3072.6436000000003</v>
      </c>
      <c r="K63" s="102">
        <f t="shared" si="51"/>
        <v>23121.9</v>
      </c>
      <c r="L63" s="96">
        <f t="shared" si="52"/>
        <v>26194.543600000001</v>
      </c>
      <c r="M63" s="98">
        <f t="shared" si="53"/>
        <v>0</v>
      </c>
      <c r="N63" s="98">
        <f t="shared" si="53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71"/>
      <c r="B64" s="260"/>
      <c r="C64" s="264"/>
      <c r="D64" s="105" t="s">
        <v>52</v>
      </c>
      <c r="E64" s="106">
        <f>SUM(E61,E62,E63)</f>
        <v>1418.98</v>
      </c>
      <c r="F64" s="106"/>
      <c r="G64" s="106"/>
      <c r="H64" s="107">
        <f>SUM(H61:H63)</f>
        <v>8485.5004000000008</v>
      </c>
      <c r="I64" s="107">
        <f>SUM(I61:I63)</f>
        <v>63854.1</v>
      </c>
      <c r="J64" s="106">
        <f t="shared" ref="J64:T64" si="54">SUM(J61,J62,J63)</f>
        <v>8485.5004000000008</v>
      </c>
      <c r="K64" s="106">
        <f t="shared" si="54"/>
        <v>63854.1</v>
      </c>
      <c r="L64" s="106">
        <f t="shared" si="54"/>
        <v>72339.60040000001</v>
      </c>
      <c r="M64" s="106">
        <f t="shared" si="54"/>
        <v>0</v>
      </c>
      <c r="N64" s="106">
        <f t="shared" si="54"/>
        <v>0</v>
      </c>
      <c r="O64" s="106">
        <f t="shared" si="54"/>
        <v>0</v>
      </c>
      <c r="P64" s="106">
        <f t="shared" si="54"/>
        <v>0</v>
      </c>
      <c r="Q64" s="106">
        <f t="shared" si="54"/>
        <v>0</v>
      </c>
      <c r="R64" s="106"/>
      <c r="S64" s="106">
        <f t="shared" si="54"/>
        <v>0</v>
      </c>
      <c r="T64" s="106">
        <f t="shared" si="54"/>
        <v>0</v>
      </c>
      <c r="U64" s="108"/>
    </row>
    <row r="65" spans="1:21" x14ac:dyDescent="0.2">
      <c r="A65" s="271"/>
      <c r="B65" s="260"/>
      <c r="C65" s="264"/>
      <c r="D65" s="118" t="s">
        <v>11</v>
      </c>
      <c r="E65" s="119">
        <v>564.17999999999995</v>
      </c>
      <c r="F65" s="95">
        <v>5.98</v>
      </c>
      <c r="G65" s="95">
        <v>45</v>
      </c>
      <c r="H65" s="97">
        <v>3373.7963999999997</v>
      </c>
      <c r="I65" s="97">
        <v>25388.1</v>
      </c>
      <c r="J65" s="102">
        <f>(E65*F65)</f>
        <v>3373.7963999999997</v>
      </c>
      <c r="K65" s="102">
        <f>(E65*G65)</f>
        <v>25388.1</v>
      </c>
      <c r="L65" s="96">
        <f>SUM(J65,K65)</f>
        <v>28761.896399999998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71"/>
      <c r="B66" s="260"/>
      <c r="C66" s="264"/>
      <c r="D66" s="118" t="s">
        <v>12</v>
      </c>
      <c r="E66" s="119">
        <v>521.55999999999995</v>
      </c>
      <c r="F66" s="95">
        <v>5.98</v>
      </c>
      <c r="G66" s="95">
        <v>45</v>
      </c>
      <c r="H66" s="97">
        <v>3118.9287999999997</v>
      </c>
      <c r="I66" s="97">
        <v>23470.199999999997</v>
      </c>
      <c r="J66" s="102">
        <f>(E66*F66)</f>
        <v>3118.9287999999997</v>
      </c>
      <c r="K66" s="102">
        <f t="shared" ref="K66:K67" si="55">(E66*G66)</f>
        <v>23470.199999999997</v>
      </c>
      <c r="L66" s="96">
        <f t="shared" ref="L66:L67" si="56">SUM(J66,K66)</f>
        <v>26589.128799999999</v>
      </c>
      <c r="M66" s="98">
        <f t="shared" ref="M66:N67" si="57">SUM(J66-H66)</f>
        <v>0</v>
      </c>
      <c r="N66" s="98">
        <f t="shared" si="57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71"/>
      <c r="B67" s="260"/>
      <c r="C67" s="264"/>
      <c r="D67" s="118" t="s">
        <v>13</v>
      </c>
      <c r="E67" s="119">
        <v>468.1</v>
      </c>
      <c r="F67" s="95">
        <v>5.98</v>
      </c>
      <c r="G67" s="95">
        <v>45</v>
      </c>
      <c r="H67" s="97">
        <v>2799.2380000000003</v>
      </c>
      <c r="I67" s="97">
        <v>21064.5</v>
      </c>
      <c r="J67" s="102">
        <f>(E67*F67)</f>
        <v>2799.2380000000003</v>
      </c>
      <c r="K67" s="102">
        <f t="shared" si="55"/>
        <v>21064.5</v>
      </c>
      <c r="L67" s="96">
        <f t="shared" si="56"/>
        <v>23863.738000000001</v>
      </c>
      <c r="M67" s="98">
        <f t="shared" si="57"/>
        <v>0</v>
      </c>
      <c r="N67" s="98">
        <f t="shared" si="57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53</v>
      </c>
      <c r="E68" s="106">
        <f>SUM(E65,E66,E67)</f>
        <v>1553.8399999999997</v>
      </c>
      <c r="F68" s="106"/>
      <c r="G68" s="106"/>
      <c r="H68" s="107">
        <f>SUM(H65:H67)</f>
        <v>9291.9631999999983</v>
      </c>
      <c r="I68" s="107">
        <f>SUM(I65:I67)</f>
        <v>69922.799999999988</v>
      </c>
      <c r="J68" s="106">
        <f t="shared" ref="J68:T68" si="58">SUM(J65,J66,J67)</f>
        <v>9291.9631999999983</v>
      </c>
      <c r="K68" s="106">
        <f t="shared" si="58"/>
        <v>69922.799999999988</v>
      </c>
      <c r="L68" s="106">
        <f t="shared" si="58"/>
        <v>79214.763200000001</v>
      </c>
      <c r="M68" s="106">
        <f t="shared" si="58"/>
        <v>0</v>
      </c>
      <c r="N68" s="106">
        <f t="shared" si="58"/>
        <v>0</v>
      </c>
      <c r="O68" s="106">
        <f t="shared" si="58"/>
        <v>0</v>
      </c>
      <c r="P68" s="106">
        <f t="shared" si="58"/>
        <v>0</v>
      </c>
      <c r="Q68" s="106">
        <f t="shared" si="58"/>
        <v>0</v>
      </c>
      <c r="R68" s="106"/>
      <c r="S68" s="106">
        <f t="shared" si="58"/>
        <v>0</v>
      </c>
      <c r="T68" s="106">
        <f t="shared" si="58"/>
        <v>0</v>
      </c>
      <c r="U68" s="108"/>
    </row>
    <row r="69" spans="1:21" x14ac:dyDescent="0.2">
      <c r="A69" s="271"/>
      <c r="B69" s="260"/>
      <c r="C69" s="264"/>
      <c r="D69" s="118" t="s">
        <v>14</v>
      </c>
      <c r="E69" s="119">
        <v>523.26</v>
      </c>
      <c r="F69" s="95">
        <v>5.98</v>
      </c>
      <c r="G69" s="95">
        <v>45</v>
      </c>
      <c r="H69" s="97">
        <v>3129.0948000000003</v>
      </c>
      <c r="I69" s="97">
        <v>23546.7</v>
      </c>
      <c r="J69" s="102">
        <f>(E69*F69)</f>
        <v>3129.0948000000003</v>
      </c>
      <c r="K69" s="102">
        <f>(E69*G69)</f>
        <v>23546.7</v>
      </c>
      <c r="L69" s="96">
        <f>SUM(J69,K69)</f>
        <v>26675.7948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71"/>
      <c r="B70" s="260"/>
      <c r="C70" s="264"/>
      <c r="D70" s="118" t="s">
        <v>15</v>
      </c>
      <c r="E70" s="119">
        <v>654.12</v>
      </c>
      <c r="F70" s="95">
        <v>5.98</v>
      </c>
      <c r="G70" s="95">
        <v>45</v>
      </c>
      <c r="H70" s="97">
        <v>3911.6376000000005</v>
      </c>
      <c r="I70" s="97">
        <v>29435.4</v>
      </c>
      <c r="J70" s="102">
        <f>(E70*F70)</f>
        <v>3911.6376000000005</v>
      </c>
      <c r="K70" s="102">
        <f t="shared" ref="K70:K71" si="59">(E70*G70)</f>
        <v>29435.4</v>
      </c>
      <c r="L70" s="96">
        <f t="shared" ref="L70:L71" si="60">SUM(J70,K70)</f>
        <v>33347.037600000003</v>
      </c>
      <c r="M70" s="98">
        <f t="shared" ref="M70:N71" si="61">SUM(J70-H70)</f>
        <v>0</v>
      </c>
      <c r="N70" s="98">
        <f t="shared" si="61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71"/>
      <c r="B71" s="260"/>
      <c r="C71" s="264"/>
      <c r="D71" s="118" t="s">
        <v>16</v>
      </c>
      <c r="E71" s="120">
        <v>493.02</v>
      </c>
      <c r="F71" s="95">
        <v>5.98</v>
      </c>
      <c r="G71" s="95">
        <v>45</v>
      </c>
      <c r="H71" s="97">
        <v>2948.2596000000003</v>
      </c>
      <c r="I71" s="97">
        <v>22185.899999999998</v>
      </c>
      <c r="J71" s="102">
        <f>(E71*F71)</f>
        <v>2948.2596000000003</v>
      </c>
      <c r="K71" s="102">
        <f t="shared" si="59"/>
        <v>22185.899999999998</v>
      </c>
      <c r="L71" s="96">
        <f t="shared" si="60"/>
        <v>25134.159599999999</v>
      </c>
      <c r="M71" s="98">
        <f t="shared" si="61"/>
        <v>0</v>
      </c>
      <c r="N71" s="98">
        <f t="shared" si="61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54</v>
      </c>
      <c r="E72" s="106">
        <f>SUM(E69,E70,E71)</f>
        <v>1670.4</v>
      </c>
      <c r="F72" s="106"/>
      <c r="G72" s="106"/>
      <c r="H72" s="107">
        <f>SUM(H69:H71)</f>
        <v>9988.992000000002</v>
      </c>
      <c r="I72" s="107">
        <f>SUM(I69:I71)</f>
        <v>75168</v>
      </c>
      <c r="J72" s="106">
        <f t="shared" ref="J72:T72" si="62">SUM(J69,J70,J71)</f>
        <v>9988.992000000002</v>
      </c>
      <c r="K72" s="106">
        <f t="shared" si="62"/>
        <v>75168</v>
      </c>
      <c r="L72" s="106">
        <f t="shared" si="62"/>
        <v>85156.991999999998</v>
      </c>
      <c r="M72" s="106">
        <f t="shared" si="62"/>
        <v>0</v>
      </c>
      <c r="N72" s="106">
        <f t="shared" si="62"/>
        <v>0</v>
      </c>
      <c r="O72" s="106">
        <f t="shared" si="62"/>
        <v>0</v>
      </c>
      <c r="P72" s="106">
        <f t="shared" si="62"/>
        <v>0</v>
      </c>
      <c r="Q72" s="106">
        <f t="shared" si="62"/>
        <v>0</v>
      </c>
      <c r="R72" s="106"/>
      <c r="S72" s="106">
        <f t="shared" si="62"/>
        <v>0</v>
      </c>
      <c r="T72" s="106">
        <f t="shared" si="62"/>
        <v>0</v>
      </c>
      <c r="U72" s="108"/>
    </row>
    <row r="73" spans="1:21" x14ac:dyDescent="0.2">
      <c r="A73" s="271"/>
      <c r="B73" s="260"/>
      <c r="C73" s="264"/>
      <c r="D73" s="118" t="s">
        <v>17</v>
      </c>
      <c r="E73" s="119">
        <v>751.24</v>
      </c>
      <c r="F73" s="95">
        <v>5.98</v>
      </c>
      <c r="G73" s="95">
        <v>45</v>
      </c>
      <c r="H73" s="97">
        <v>4492.4152000000004</v>
      </c>
      <c r="I73" s="97">
        <v>33805.800000000003</v>
      </c>
      <c r="J73" s="102">
        <f>(E73*F73)</f>
        <v>4492.4152000000004</v>
      </c>
      <c r="K73" s="102">
        <f>(E73*G73)</f>
        <v>33805.800000000003</v>
      </c>
      <c r="L73" s="96">
        <f>SUM(J73,K73)</f>
        <v>38298.215200000006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71"/>
      <c r="B74" s="260"/>
      <c r="C74" s="264"/>
      <c r="D74" s="118" t="s">
        <v>18</v>
      </c>
      <c r="E74" s="119">
        <v>613.88</v>
      </c>
      <c r="F74" s="95">
        <v>5.98</v>
      </c>
      <c r="G74" s="95">
        <v>45</v>
      </c>
      <c r="H74" s="97">
        <v>3671.0024000000003</v>
      </c>
      <c r="I74" s="97">
        <v>27624.6</v>
      </c>
      <c r="J74" s="102">
        <f>(E74*F74)</f>
        <v>3671.0024000000003</v>
      </c>
      <c r="K74" s="102">
        <f t="shared" ref="K74:K75" si="63">(E74*G74)</f>
        <v>27624.6</v>
      </c>
      <c r="L74" s="96">
        <f t="shared" ref="L74:L75" si="64">SUM(J74,K74)</f>
        <v>31295.6024</v>
      </c>
      <c r="M74" s="98">
        <f t="shared" ref="M74:N75" si="65">SUM(J74-H74)</f>
        <v>0</v>
      </c>
      <c r="N74" s="98">
        <f t="shared" si="65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72"/>
      <c r="B75" s="266"/>
      <c r="C75" s="265"/>
      <c r="D75" s="118" t="s">
        <v>19</v>
      </c>
      <c r="E75" s="120">
        <v>344.26</v>
      </c>
      <c r="F75" s="95">
        <v>5.98</v>
      </c>
      <c r="G75" s="95">
        <v>45</v>
      </c>
      <c r="H75" s="97">
        <v>2058.6748000000002</v>
      </c>
      <c r="I75" s="97">
        <v>15491.699999999999</v>
      </c>
      <c r="J75" s="102">
        <f>(E75*F75)</f>
        <v>2058.6748000000002</v>
      </c>
      <c r="K75" s="102">
        <f t="shared" si="63"/>
        <v>15491.699999999999</v>
      </c>
      <c r="L75" s="96">
        <f t="shared" si="64"/>
        <v>17550.374799999998</v>
      </c>
      <c r="M75" s="98">
        <f t="shared" si="65"/>
        <v>0</v>
      </c>
      <c r="N75" s="98">
        <f t="shared" si="65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1709.3799999999999</v>
      </c>
      <c r="F76" s="106"/>
      <c r="G76" s="106"/>
      <c r="H76" s="106">
        <f>SUM(H73:H75)</f>
        <v>10222.092400000001</v>
      </c>
      <c r="I76" s="106">
        <f>SUM(I73:I75)</f>
        <v>76922.100000000006</v>
      </c>
      <c r="J76" s="106">
        <f t="shared" ref="J76:T76" si="66">SUM(J73,J74,J75)</f>
        <v>10222.092400000001</v>
      </c>
      <c r="K76" s="106">
        <f t="shared" si="66"/>
        <v>76922.100000000006</v>
      </c>
      <c r="L76" s="106">
        <f t="shared" si="66"/>
        <v>87144.1924</v>
      </c>
      <c r="M76" s="106">
        <f t="shared" si="66"/>
        <v>0</v>
      </c>
      <c r="N76" s="106">
        <f t="shared" si="66"/>
        <v>0</v>
      </c>
      <c r="O76" s="106">
        <f t="shared" si="66"/>
        <v>0</v>
      </c>
      <c r="P76" s="106">
        <f t="shared" si="66"/>
        <v>0</v>
      </c>
      <c r="Q76" s="106">
        <f t="shared" si="66"/>
        <v>0</v>
      </c>
      <c r="R76" s="106"/>
      <c r="S76" s="106">
        <f t="shared" si="66"/>
        <v>0</v>
      </c>
      <c r="T76" s="106">
        <f t="shared" si="66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6352.5999999999995</v>
      </c>
      <c r="F77" s="137"/>
      <c r="G77" s="137"/>
      <c r="H77" s="137">
        <f t="shared" ref="H77:T77" si="67">SUM(H64+H68+H72+H76)</f>
        <v>37988.548000000003</v>
      </c>
      <c r="I77" s="137">
        <f t="shared" si="67"/>
        <v>285867</v>
      </c>
      <c r="J77" s="137">
        <f t="shared" si="67"/>
        <v>37988.548000000003</v>
      </c>
      <c r="K77" s="137">
        <f t="shared" si="67"/>
        <v>285867</v>
      </c>
      <c r="L77" s="137">
        <f t="shared" si="67"/>
        <v>323855.54800000001</v>
      </c>
      <c r="M77" s="137">
        <f t="shared" si="67"/>
        <v>0</v>
      </c>
      <c r="N77" s="137">
        <f t="shared" si="67"/>
        <v>0</v>
      </c>
      <c r="O77" s="137">
        <f t="shared" si="67"/>
        <v>0</v>
      </c>
      <c r="P77" s="137">
        <f t="shared" si="67"/>
        <v>0</v>
      </c>
      <c r="Q77" s="137">
        <f t="shared" si="67"/>
        <v>0</v>
      </c>
      <c r="R77" s="137"/>
      <c r="S77" s="137">
        <f t="shared" si="67"/>
        <v>0</v>
      </c>
      <c r="T77" s="137">
        <f t="shared" si="67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E77+'2017'!E78</f>
        <v>49356.76</v>
      </c>
      <c r="F78" s="114"/>
      <c r="G78" s="114"/>
      <c r="H78" s="114">
        <f>H77+'2017'!H78</f>
        <v>250606.951</v>
      </c>
      <c r="I78" s="114">
        <f>I77+'2017'!I78</f>
        <v>1112994.8</v>
      </c>
      <c r="J78" s="114">
        <f>J77+'2017'!J78</f>
        <v>250606.93600000002</v>
      </c>
      <c r="K78" s="114">
        <f>K77+'2017'!K78</f>
        <v>1112994.7999999998</v>
      </c>
      <c r="L78" s="114">
        <f>L77+'2017'!L78</f>
        <v>1363601.736</v>
      </c>
      <c r="M78" s="114">
        <f>M77+'2017'!M78</f>
        <v>-1.5000000006693881E-2</v>
      </c>
      <c r="N78" s="114">
        <f>N77+'2017'!N78</f>
        <v>-9.0949470177292824E-13</v>
      </c>
      <c r="O78" s="114">
        <f>O77+'2017'!O78</f>
        <v>0</v>
      </c>
      <c r="P78" s="114">
        <f>P77+'2017'!P78</f>
        <v>0</v>
      </c>
      <c r="Q78" s="114">
        <f>Q77+'2017'!Q78</f>
        <v>138000</v>
      </c>
      <c r="R78" s="114">
        <f>I78-Q78</f>
        <v>974994.8</v>
      </c>
      <c r="S78" s="114">
        <f>S77+'2017'!S78</f>
        <v>0</v>
      </c>
      <c r="T78" s="114">
        <f>T77+'2017'!T78</f>
        <v>0</v>
      </c>
      <c r="U78" s="116"/>
    </row>
    <row r="79" spans="1:2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266.76</v>
      </c>
      <c r="F79" s="95">
        <v>5.98</v>
      </c>
      <c r="G79" s="95">
        <v>45</v>
      </c>
      <c r="H79" s="97">
        <v>1595.22</v>
      </c>
      <c r="I79" s="182">
        <v>12004.2</v>
      </c>
      <c r="J79" s="102">
        <f>(E79*F79)</f>
        <v>1595.2248</v>
      </c>
      <c r="K79" s="102">
        <f>(E79*G79)</f>
        <v>12004.199999999999</v>
      </c>
      <c r="L79" s="96">
        <f>SUM(J79,K79)</f>
        <v>13599.424799999999</v>
      </c>
      <c r="M79" s="98">
        <f>SUM(J79-H79)</f>
        <v>4.7999999999319698E-3</v>
      </c>
      <c r="N79" s="98">
        <f>SUM(K79-I79)</f>
        <v>-1.8189894035458565E-12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71"/>
      <c r="B80" s="260"/>
      <c r="C80" s="264"/>
      <c r="D80" s="118" t="s">
        <v>9</v>
      </c>
      <c r="E80" s="120">
        <v>195.22</v>
      </c>
      <c r="F80" s="95">
        <v>5.98</v>
      </c>
      <c r="G80" s="95">
        <v>45</v>
      </c>
      <c r="H80" s="97">
        <v>1167.42</v>
      </c>
      <c r="I80" s="182">
        <v>8784.9</v>
      </c>
      <c r="J80" s="102">
        <f>(E80*F80)</f>
        <v>1167.4156</v>
      </c>
      <c r="K80" s="102">
        <f t="shared" ref="K80:K81" si="68">(E80*G80)</f>
        <v>8784.9</v>
      </c>
      <c r="L80" s="96">
        <f t="shared" ref="L80:L81" si="69">SUM(J80,K80)</f>
        <v>9952.3155999999999</v>
      </c>
      <c r="M80" s="98">
        <f t="shared" ref="M80:N81" si="70">SUM(J80-H80)</f>
        <v>-4.400000000032378E-3</v>
      </c>
      <c r="N80" s="98">
        <f t="shared" si="70"/>
        <v>0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71"/>
      <c r="B81" s="260"/>
      <c r="C81" s="264"/>
      <c r="D81" s="118" t="s">
        <v>10</v>
      </c>
      <c r="E81" s="120">
        <v>283.26</v>
      </c>
      <c r="F81" s="95">
        <v>5.98</v>
      </c>
      <c r="G81" s="95">
        <v>45</v>
      </c>
      <c r="H81" s="97">
        <v>1693.89</v>
      </c>
      <c r="I81" s="182">
        <v>12746.7</v>
      </c>
      <c r="J81" s="102">
        <f>(E81*F81)</f>
        <v>1693.8948</v>
      </c>
      <c r="K81" s="102">
        <f t="shared" si="68"/>
        <v>12746.699999999999</v>
      </c>
      <c r="L81" s="96">
        <f t="shared" si="69"/>
        <v>14440.594799999999</v>
      </c>
      <c r="M81" s="98">
        <f t="shared" si="70"/>
        <v>4.7999999999319698E-3</v>
      </c>
      <c r="N81" s="98">
        <f t="shared" si="70"/>
        <v>-1.8189894035458565E-12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71"/>
      <c r="B82" s="260"/>
      <c r="C82" s="264"/>
      <c r="D82" s="105" t="s">
        <v>52</v>
      </c>
      <c r="E82" s="106">
        <f>SUM(E79,E80,E81)</f>
        <v>745.24</v>
      </c>
      <c r="F82" s="106"/>
      <c r="G82" s="106"/>
      <c r="H82" s="107">
        <f>SUM(H79:H81)</f>
        <v>4456.5300000000007</v>
      </c>
      <c r="I82" s="107">
        <f>SUM(I79:I81)</f>
        <v>33535.800000000003</v>
      </c>
      <c r="J82" s="106">
        <f t="shared" ref="J82:T82" si="71">SUM(J79,J80,J81)</f>
        <v>4456.5352000000003</v>
      </c>
      <c r="K82" s="106">
        <f t="shared" si="71"/>
        <v>33535.799999999996</v>
      </c>
      <c r="L82" s="106">
        <f t="shared" si="71"/>
        <v>37992.335200000001</v>
      </c>
      <c r="M82" s="106">
        <f t="shared" si="71"/>
        <v>5.1999999998315616E-3</v>
      </c>
      <c r="N82" s="106">
        <f t="shared" si="71"/>
        <v>-3.637978807091713E-12</v>
      </c>
      <c r="O82" s="106">
        <f t="shared" si="71"/>
        <v>0</v>
      </c>
      <c r="P82" s="106">
        <f t="shared" si="71"/>
        <v>0</v>
      </c>
      <c r="Q82" s="106">
        <f t="shared" si="71"/>
        <v>0</v>
      </c>
      <c r="R82" s="106"/>
      <c r="S82" s="106">
        <f t="shared" si="71"/>
        <v>0</v>
      </c>
      <c r="T82" s="106">
        <f t="shared" si="71"/>
        <v>0</v>
      </c>
      <c r="U82" s="108"/>
    </row>
    <row r="83" spans="1:21" x14ac:dyDescent="0.2">
      <c r="A83" s="271"/>
      <c r="B83" s="260"/>
      <c r="C83" s="264"/>
      <c r="D83" s="118" t="s">
        <v>11</v>
      </c>
      <c r="E83" s="119">
        <v>314.68</v>
      </c>
      <c r="F83" s="95">
        <v>5.98</v>
      </c>
      <c r="G83" s="95">
        <v>45</v>
      </c>
      <c r="H83" s="97">
        <v>1881.79</v>
      </c>
      <c r="I83" s="182">
        <v>14160.6</v>
      </c>
      <c r="J83" s="102">
        <f>(E83*F83)</f>
        <v>1881.7864000000002</v>
      </c>
      <c r="K83" s="102">
        <f>(E83*G83)</f>
        <v>14160.6</v>
      </c>
      <c r="L83" s="96">
        <f>SUM(J83,K83)</f>
        <v>16042.386400000001</v>
      </c>
      <c r="M83" s="98">
        <f>SUM(J83-H83)</f>
        <v>-3.5999999997784471E-3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71"/>
      <c r="B84" s="260"/>
      <c r="C84" s="264"/>
      <c r="D84" s="118" t="s">
        <v>12</v>
      </c>
      <c r="E84" s="119">
        <v>306.36</v>
      </c>
      <c r="F84" s="95">
        <v>5.98</v>
      </c>
      <c r="G84" s="95">
        <v>45</v>
      </c>
      <c r="H84" s="97">
        <v>1832.03</v>
      </c>
      <c r="I84" s="182">
        <v>13786.2</v>
      </c>
      <c r="J84" s="102">
        <f>(E84*F84)</f>
        <v>1832.0328000000002</v>
      </c>
      <c r="K84" s="102">
        <f t="shared" ref="K84:K85" si="72">(E84*G84)</f>
        <v>13786.2</v>
      </c>
      <c r="L84" s="96">
        <f t="shared" ref="L84:L85" si="73">SUM(J84,K84)</f>
        <v>15618.232800000002</v>
      </c>
      <c r="M84" s="98">
        <f t="shared" ref="M84:N85" si="74">SUM(J84-H84)</f>
        <v>2.8000000002066372E-3</v>
      </c>
      <c r="N84" s="98">
        <f t="shared" si="74"/>
        <v>0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71"/>
      <c r="B85" s="260"/>
      <c r="C85" s="264"/>
      <c r="D85" s="118" t="s">
        <v>13</v>
      </c>
      <c r="E85" s="119">
        <v>223.96</v>
      </c>
      <c r="F85" s="95">
        <v>5.98</v>
      </c>
      <c r="G85" s="95">
        <v>45</v>
      </c>
      <c r="H85" s="97">
        <v>1339.28</v>
      </c>
      <c r="I85" s="182">
        <v>10078.200000000001</v>
      </c>
      <c r="J85" s="102">
        <f>(E85*F85)</f>
        <v>1339.2808000000002</v>
      </c>
      <c r="K85" s="102">
        <f t="shared" si="72"/>
        <v>10078.200000000001</v>
      </c>
      <c r="L85" s="96">
        <f t="shared" si="73"/>
        <v>11417.480800000001</v>
      </c>
      <c r="M85" s="98">
        <f t="shared" si="74"/>
        <v>8.0000000025393092E-4</v>
      </c>
      <c r="N85" s="98">
        <f t="shared" si="74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71"/>
      <c r="B86" s="260"/>
      <c r="C86" s="264"/>
      <c r="D86" s="105" t="s">
        <v>53</v>
      </c>
      <c r="E86" s="106">
        <f>SUM(E83,E84,E85)</f>
        <v>845</v>
      </c>
      <c r="F86" s="106"/>
      <c r="G86" s="106"/>
      <c r="H86" s="107">
        <f>SUM(H83:H85)</f>
        <v>5053.0999999999995</v>
      </c>
      <c r="I86" s="107">
        <f>SUM(I83:I85)</f>
        <v>38025</v>
      </c>
      <c r="J86" s="106">
        <f t="shared" ref="J86:T86" si="75">SUM(J83,J84,J85)</f>
        <v>5053.1000000000004</v>
      </c>
      <c r="K86" s="106">
        <f t="shared" si="75"/>
        <v>38025</v>
      </c>
      <c r="L86" s="106">
        <f t="shared" si="75"/>
        <v>43078.100000000006</v>
      </c>
      <c r="M86" s="106">
        <f t="shared" si="75"/>
        <v>6.8212102632969618E-13</v>
      </c>
      <c r="N86" s="106">
        <f t="shared" si="75"/>
        <v>0</v>
      </c>
      <c r="O86" s="106">
        <f t="shared" si="75"/>
        <v>0</v>
      </c>
      <c r="P86" s="106">
        <f t="shared" si="75"/>
        <v>0</v>
      </c>
      <c r="Q86" s="106">
        <f t="shared" si="75"/>
        <v>0</v>
      </c>
      <c r="R86" s="106"/>
      <c r="S86" s="106">
        <f t="shared" si="75"/>
        <v>0</v>
      </c>
      <c r="T86" s="106">
        <f t="shared" si="75"/>
        <v>0</v>
      </c>
      <c r="U86" s="108"/>
    </row>
    <row r="87" spans="1:21" x14ac:dyDescent="0.2">
      <c r="A87" s="271"/>
      <c r="B87" s="260"/>
      <c r="C87" s="264"/>
      <c r="D87" s="118" t="s">
        <v>14</v>
      </c>
      <c r="E87" s="119">
        <v>321.8</v>
      </c>
      <c r="F87" s="95">
        <v>5.98</v>
      </c>
      <c r="G87" s="95">
        <v>45</v>
      </c>
      <c r="H87" s="97">
        <v>1924.36</v>
      </c>
      <c r="I87" s="182">
        <v>14481</v>
      </c>
      <c r="J87" s="102">
        <f>(E87*F87)</f>
        <v>1924.3640000000003</v>
      </c>
      <c r="K87" s="102">
        <f>(E87*G87)</f>
        <v>14481</v>
      </c>
      <c r="L87" s="96">
        <f>SUM(J87,K87)</f>
        <v>16405.364000000001</v>
      </c>
      <c r="M87" s="98">
        <f>SUM(J87-H87)</f>
        <v>4.0000000003601599E-3</v>
      </c>
      <c r="N87" s="98">
        <f>SUM(K87-I87)</f>
        <v>0</v>
      </c>
      <c r="O87" s="102"/>
      <c r="P87" s="102"/>
      <c r="Q87" s="231">
        <v>110640</v>
      </c>
      <c r="R87" s="98"/>
      <c r="S87" s="103"/>
      <c r="T87" s="103"/>
      <c r="U87" s="104"/>
    </row>
    <row r="88" spans="1:21" x14ac:dyDescent="0.2">
      <c r="A88" s="271"/>
      <c r="B88" s="260"/>
      <c r="C88" s="264"/>
      <c r="D88" s="118" t="s">
        <v>15</v>
      </c>
      <c r="E88" s="119">
        <v>335.3</v>
      </c>
      <c r="F88" s="95">
        <v>5.98</v>
      </c>
      <c r="G88" s="95">
        <v>45</v>
      </c>
      <c r="H88" s="97">
        <v>2005.09</v>
      </c>
      <c r="I88" s="182">
        <v>15088.5</v>
      </c>
      <c r="J88" s="102">
        <f>(E88*F88)</f>
        <v>2005.0940000000003</v>
      </c>
      <c r="K88" s="102">
        <f t="shared" ref="K88:K89" si="76">(E88*G88)</f>
        <v>15088.5</v>
      </c>
      <c r="L88" s="96">
        <f t="shared" ref="L88:L89" si="77">SUM(J88,K88)</f>
        <v>17093.594000000001</v>
      </c>
      <c r="M88" s="98">
        <f t="shared" ref="M88:N89" si="78">SUM(J88-H88)</f>
        <v>4.0000000003601599E-3</v>
      </c>
      <c r="N88" s="98">
        <f t="shared" si="78"/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71"/>
      <c r="B89" s="260"/>
      <c r="C89" s="264"/>
      <c r="D89" s="118" t="s">
        <v>16</v>
      </c>
      <c r="E89" s="120">
        <v>276.04000000000002</v>
      </c>
      <c r="F89" s="95">
        <v>5.98</v>
      </c>
      <c r="G89" s="95">
        <v>45</v>
      </c>
      <c r="H89" s="97">
        <v>1650.72</v>
      </c>
      <c r="I89" s="182">
        <v>12421.8</v>
      </c>
      <c r="J89" s="102">
        <f>(E89*F89)</f>
        <v>1650.7192000000002</v>
      </c>
      <c r="K89" s="102">
        <f t="shared" si="76"/>
        <v>12421.800000000001</v>
      </c>
      <c r="L89" s="96">
        <f t="shared" si="77"/>
        <v>14072.519200000001</v>
      </c>
      <c r="M89" s="98">
        <f t="shared" si="78"/>
        <v>-7.9999999979918357E-4</v>
      </c>
      <c r="N89" s="98">
        <f t="shared" si="78"/>
        <v>1.8189894035458565E-12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71"/>
      <c r="B90" s="260"/>
      <c r="C90" s="264"/>
      <c r="D90" s="105" t="s">
        <v>54</v>
      </c>
      <c r="E90" s="106">
        <f>SUM(E87,E88,E89)</f>
        <v>933.1400000000001</v>
      </c>
      <c r="F90" s="106"/>
      <c r="G90" s="106"/>
      <c r="H90" s="107">
        <f>SUM(H87:H89)</f>
        <v>5580.17</v>
      </c>
      <c r="I90" s="107">
        <f>SUM(I87:I89)</f>
        <v>41991.3</v>
      </c>
      <c r="J90" s="106">
        <f t="shared" ref="J90:T90" si="79">SUM(J87,J88,J89)</f>
        <v>5580.177200000001</v>
      </c>
      <c r="K90" s="106">
        <f t="shared" si="79"/>
        <v>41991.3</v>
      </c>
      <c r="L90" s="106">
        <f t="shared" si="79"/>
        <v>47571.477200000001</v>
      </c>
      <c r="M90" s="106">
        <f t="shared" si="79"/>
        <v>7.2000000009211362E-3</v>
      </c>
      <c r="N90" s="106">
        <f t="shared" si="79"/>
        <v>1.8189894035458565E-12</v>
      </c>
      <c r="O90" s="106">
        <f t="shared" si="79"/>
        <v>0</v>
      </c>
      <c r="P90" s="106">
        <f t="shared" si="79"/>
        <v>0</v>
      </c>
      <c r="Q90" s="106">
        <f t="shared" si="79"/>
        <v>110640</v>
      </c>
      <c r="R90" s="106"/>
      <c r="S90" s="106">
        <f t="shared" si="79"/>
        <v>0</v>
      </c>
      <c r="T90" s="106">
        <f t="shared" si="79"/>
        <v>0</v>
      </c>
      <c r="U90" s="108"/>
    </row>
    <row r="91" spans="1:21" x14ac:dyDescent="0.2">
      <c r="A91" s="271"/>
      <c r="B91" s="260"/>
      <c r="C91" s="264"/>
      <c r="D91" s="118" t="s">
        <v>17</v>
      </c>
      <c r="E91" s="119">
        <v>339.86</v>
      </c>
      <c r="F91" s="95">
        <v>5.98</v>
      </c>
      <c r="G91" s="95">
        <v>45</v>
      </c>
      <c r="H91" s="97">
        <v>2032.36</v>
      </c>
      <c r="I91" s="182">
        <v>15293.7</v>
      </c>
      <c r="J91" s="102">
        <f>(E91*F91)</f>
        <v>2032.3628000000003</v>
      </c>
      <c r="K91" s="102">
        <f>(E91*G91)</f>
        <v>15293.7</v>
      </c>
      <c r="L91" s="96">
        <f>SUM(J91,K91)</f>
        <v>17326.0628</v>
      </c>
      <c r="M91" s="98">
        <f>SUM(J91-H91)</f>
        <v>2.8000000004340109E-3</v>
      </c>
      <c r="N91" s="98">
        <f>SUM(K91-I91)</f>
        <v>0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71"/>
      <c r="B92" s="260"/>
      <c r="C92" s="264"/>
      <c r="D92" s="118" t="s">
        <v>18</v>
      </c>
      <c r="E92" s="119">
        <v>285.32</v>
      </c>
      <c r="F92" s="95">
        <v>5.98</v>
      </c>
      <c r="G92" s="95">
        <v>45</v>
      </c>
      <c r="H92" s="182">
        <v>1706.21</v>
      </c>
      <c r="I92" s="182">
        <v>12839.4</v>
      </c>
      <c r="J92" s="102">
        <f>(E92*F92)</f>
        <v>1706.2136</v>
      </c>
      <c r="K92" s="102">
        <f t="shared" ref="K92:K93" si="80">(E92*G92)</f>
        <v>12839.4</v>
      </c>
      <c r="L92" s="96">
        <f t="shared" ref="L92:L93" si="81">SUM(J92,K92)</f>
        <v>14545.613600000001</v>
      </c>
      <c r="M92" s="98">
        <f t="shared" ref="M92:N93" si="82">SUM(J92-H92)</f>
        <v>3.6000000000058208E-3</v>
      </c>
      <c r="N92" s="98">
        <f t="shared" si="82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72"/>
      <c r="B93" s="266"/>
      <c r="C93" s="265"/>
      <c r="D93" s="118" t="s">
        <v>19</v>
      </c>
      <c r="E93" s="120">
        <v>248.72</v>
      </c>
      <c r="F93" s="95">
        <v>5.98</v>
      </c>
      <c r="G93" s="95">
        <v>45</v>
      </c>
      <c r="H93" s="182">
        <v>1487.35</v>
      </c>
      <c r="I93" s="182">
        <v>11192.4</v>
      </c>
      <c r="J93" s="102">
        <f>(E93*F93)</f>
        <v>1487.3456000000001</v>
      </c>
      <c r="K93" s="102">
        <f t="shared" si="80"/>
        <v>11192.4</v>
      </c>
      <c r="L93" s="96">
        <f t="shared" si="81"/>
        <v>12679.7456</v>
      </c>
      <c r="M93" s="98">
        <f t="shared" si="82"/>
        <v>-4.3999999998050043E-3</v>
      </c>
      <c r="N93" s="98">
        <f t="shared" si="82"/>
        <v>0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873.90000000000009</v>
      </c>
      <c r="F94" s="106"/>
      <c r="G94" s="106"/>
      <c r="H94" s="107">
        <f>SUM(H91:H93)</f>
        <v>5225.92</v>
      </c>
      <c r="I94" s="107">
        <f>SUM(I91:I93)</f>
        <v>39325.5</v>
      </c>
      <c r="J94" s="106">
        <f t="shared" ref="J94:T94" si="83">SUM(J91,J92,J93)</f>
        <v>5225.9220000000005</v>
      </c>
      <c r="K94" s="106">
        <f t="shared" si="83"/>
        <v>39325.5</v>
      </c>
      <c r="L94" s="106">
        <f t="shared" si="83"/>
        <v>44551.421999999999</v>
      </c>
      <c r="M94" s="106">
        <f t="shared" si="83"/>
        <v>2.0000000006348273E-3</v>
      </c>
      <c r="N94" s="106">
        <f t="shared" si="83"/>
        <v>0</v>
      </c>
      <c r="O94" s="106">
        <f t="shared" si="83"/>
        <v>0</v>
      </c>
      <c r="P94" s="106">
        <f t="shared" si="83"/>
        <v>0</v>
      </c>
      <c r="Q94" s="106">
        <f t="shared" si="83"/>
        <v>0</v>
      </c>
      <c r="R94" s="106"/>
      <c r="S94" s="106">
        <f t="shared" si="83"/>
        <v>0</v>
      </c>
      <c r="T94" s="106">
        <f t="shared" si="83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3397.28</v>
      </c>
      <c r="F95" s="137"/>
      <c r="G95" s="137"/>
      <c r="H95" s="161">
        <f>SUM(H82,H86,H90,H94)</f>
        <v>20315.72</v>
      </c>
      <c r="I95" s="161">
        <f>SUM(I82,I86,I90,I94)</f>
        <v>152877.6</v>
      </c>
      <c r="J95" s="137">
        <f t="shared" ref="J95:T95" si="84">SUM(J82+J86+J90+J94)</f>
        <v>20315.734400000001</v>
      </c>
      <c r="K95" s="137">
        <f t="shared" si="84"/>
        <v>152877.59999999998</v>
      </c>
      <c r="L95" s="137">
        <f t="shared" si="84"/>
        <v>173193.33439999999</v>
      </c>
      <c r="M95" s="137">
        <f t="shared" si="84"/>
        <v>1.4400000002069646E-2</v>
      </c>
      <c r="N95" s="137">
        <f t="shared" si="84"/>
        <v>-1.8189894035458565E-12</v>
      </c>
      <c r="O95" s="137">
        <f t="shared" si="84"/>
        <v>0</v>
      </c>
      <c r="P95" s="137">
        <f t="shared" si="84"/>
        <v>0</v>
      </c>
      <c r="Q95" s="137">
        <f t="shared" si="84"/>
        <v>110640</v>
      </c>
      <c r="R95" s="137"/>
      <c r="S95" s="137">
        <f t="shared" si="84"/>
        <v>0</v>
      </c>
      <c r="T95" s="137">
        <f t="shared" si="84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E95+'2017'!E96</f>
        <v>25993.56</v>
      </c>
      <c r="F96" s="114"/>
      <c r="G96" s="114"/>
      <c r="H96" s="114">
        <f>H95+'2017'!H96</f>
        <v>132467.89000000001</v>
      </c>
      <c r="I96" s="114">
        <f>I95+'2017'!I96</f>
        <v>670898.89999999991</v>
      </c>
      <c r="J96" s="114">
        <f>J95+'2017'!J96</f>
        <v>132467.89640000003</v>
      </c>
      <c r="K96" s="114">
        <f>K95+'2017'!K96</f>
        <v>670898.89999999991</v>
      </c>
      <c r="L96" s="114">
        <f>L95+'2017'!L96</f>
        <v>803366.79640000011</v>
      </c>
      <c r="M96" s="114">
        <f>M95+'2017'!M96</f>
        <v>6.399999996006045E-3</v>
      </c>
      <c r="N96" s="114">
        <f>N95+'2017'!N96</f>
        <v>-1.7053025658242404E-12</v>
      </c>
      <c r="O96" s="114">
        <f>O95+'2017'!O96</f>
        <v>0</v>
      </c>
      <c r="P96" s="114">
        <f>P95+'2017'!P96</f>
        <v>0</v>
      </c>
      <c r="Q96" s="114">
        <f>Q95+'2017'!Q96</f>
        <v>116640</v>
      </c>
      <c r="R96" s="114">
        <f>I96-Q96</f>
        <v>554258.89999999991</v>
      </c>
      <c r="S96" s="114">
        <f>S95+'2017'!S96</f>
        <v>0</v>
      </c>
      <c r="T96" s="114">
        <f>T95+'2017'!T96</f>
        <v>0</v>
      </c>
      <c r="U96" s="116"/>
    </row>
    <row r="97" spans="1:2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250.32</v>
      </c>
      <c r="F97" s="95">
        <v>5.98</v>
      </c>
      <c r="G97" s="95">
        <v>45</v>
      </c>
      <c r="H97" s="97">
        <v>1496.91</v>
      </c>
      <c r="I97" s="182">
        <v>11264.4</v>
      </c>
      <c r="J97" s="102">
        <f>(E97*F97)</f>
        <v>1496.9136000000001</v>
      </c>
      <c r="K97" s="102">
        <f>(E97*G97)</f>
        <v>11264.4</v>
      </c>
      <c r="L97" s="96">
        <f>SUM(J97,K97)</f>
        <v>12761.313599999999</v>
      </c>
      <c r="M97" s="98">
        <f>SUM(J97-H97)</f>
        <v>3.6000000000058208E-3</v>
      </c>
      <c r="N97" s="98">
        <f>SUM(K97-I97)</f>
        <v>0</v>
      </c>
      <c r="O97" s="102"/>
      <c r="P97" s="102"/>
      <c r="Q97" s="231">
        <v>22740</v>
      </c>
      <c r="R97" s="98"/>
      <c r="S97" s="103"/>
      <c r="T97" s="103"/>
      <c r="U97" s="104"/>
    </row>
    <row r="98" spans="1:21" x14ac:dyDescent="0.2">
      <c r="A98" s="271"/>
      <c r="B98" s="260"/>
      <c r="C98" s="264"/>
      <c r="D98" s="118" t="s">
        <v>9</v>
      </c>
      <c r="E98" s="120">
        <v>260.22000000000003</v>
      </c>
      <c r="F98" s="95">
        <v>5.98</v>
      </c>
      <c r="G98" s="95">
        <v>45</v>
      </c>
      <c r="H98" s="162">
        <v>1556.12</v>
      </c>
      <c r="I98" s="207">
        <v>11709.9</v>
      </c>
      <c r="J98" s="102">
        <f>(E98*F98)</f>
        <v>1556.1156000000003</v>
      </c>
      <c r="K98" s="102">
        <f t="shared" ref="K98:K99" si="85">(E98*G98)</f>
        <v>11709.900000000001</v>
      </c>
      <c r="L98" s="96">
        <f t="shared" ref="L98:L99" si="86">SUM(J98,K98)</f>
        <v>13266.015600000002</v>
      </c>
      <c r="M98" s="98">
        <f t="shared" ref="M98:N99" si="87">SUM(J98-H98)</f>
        <v>-4.3999999995776307E-3</v>
      </c>
      <c r="N98" s="98">
        <f t="shared" si="87"/>
        <v>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71"/>
      <c r="B99" s="260"/>
      <c r="C99" s="264"/>
      <c r="D99" s="118" t="s">
        <v>10</v>
      </c>
      <c r="E99" s="120">
        <v>277.10000000000002</v>
      </c>
      <c r="F99" s="95">
        <v>5.98</v>
      </c>
      <c r="G99" s="95">
        <v>45</v>
      </c>
      <c r="H99" s="162">
        <v>1657.06</v>
      </c>
      <c r="I99" s="207">
        <v>12469.5</v>
      </c>
      <c r="J99" s="102">
        <f>(E99*F99)</f>
        <v>1657.0580000000002</v>
      </c>
      <c r="K99" s="102">
        <f t="shared" si="85"/>
        <v>12469.500000000002</v>
      </c>
      <c r="L99" s="96">
        <f t="shared" si="86"/>
        <v>14126.558000000003</v>
      </c>
      <c r="M99" s="98">
        <f t="shared" si="87"/>
        <v>-1.9999999997253326E-3</v>
      </c>
      <c r="N99" s="98">
        <f t="shared" si="87"/>
        <v>1.8189894035458565E-12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71"/>
      <c r="B100" s="260"/>
      <c r="C100" s="264"/>
      <c r="D100" s="105" t="s">
        <v>52</v>
      </c>
      <c r="E100" s="106">
        <f>SUM(E97,E98,E99)</f>
        <v>787.6400000000001</v>
      </c>
      <c r="F100" s="106"/>
      <c r="G100" s="106"/>
      <c r="H100" s="107">
        <f>SUM(H97:H99)</f>
        <v>4710.09</v>
      </c>
      <c r="I100" s="107">
        <f>SUM(I97:I99)</f>
        <v>35443.800000000003</v>
      </c>
      <c r="J100" s="106">
        <f t="shared" ref="J100:T100" si="88">SUM(J97,J98,J99)</f>
        <v>4710.0872000000008</v>
      </c>
      <c r="K100" s="106">
        <f t="shared" si="88"/>
        <v>35443.800000000003</v>
      </c>
      <c r="L100" s="106">
        <f t="shared" si="88"/>
        <v>40153.887200000005</v>
      </c>
      <c r="M100" s="106">
        <f t="shared" si="88"/>
        <v>-2.7999999992971425E-3</v>
      </c>
      <c r="N100" s="106">
        <f t="shared" si="88"/>
        <v>3.637978807091713E-12</v>
      </c>
      <c r="O100" s="106">
        <f t="shared" si="88"/>
        <v>0</v>
      </c>
      <c r="P100" s="106">
        <f t="shared" si="88"/>
        <v>0</v>
      </c>
      <c r="Q100" s="106">
        <f t="shared" si="88"/>
        <v>22740</v>
      </c>
      <c r="R100" s="106"/>
      <c r="S100" s="106">
        <f t="shared" si="88"/>
        <v>0</v>
      </c>
      <c r="T100" s="106">
        <f t="shared" si="88"/>
        <v>0</v>
      </c>
      <c r="U100" s="108"/>
    </row>
    <row r="101" spans="1:21" x14ac:dyDescent="0.2">
      <c r="A101" s="271"/>
      <c r="B101" s="260"/>
      <c r="C101" s="264"/>
      <c r="D101" s="118" t="s">
        <v>11</v>
      </c>
      <c r="E101" s="119">
        <v>325.14</v>
      </c>
      <c r="F101" s="95">
        <v>5.98</v>
      </c>
      <c r="G101" s="95">
        <v>45</v>
      </c>
      <c r="H101" s="162">
        <v>1944.34</v>
      </c>
      <c r="I101" s="207">
        <v>14631.3</v>
      </c>
      <c r="J101" s="102">
        <f>(E101*F101)</f>
        <v>1944.3372000000002</v>
      </c>
      <c r="K101" s="102">
        <f>(E101*G101)</f>
        <v>14631.3</v>
      </c>
      <c r="L101" s="96">
        <f>SUM(J101,K101)</f>
        <v>16575.637200000001</v>
      </c>
      <c r="M101" s="98">
        <f>SUM(J101-H101)</f>
        <v>-2.7999999997518898E-3</v>
      </c>
      <c r="N101" s="98">
        <f>SUM(K101-I101)</f>
        <v>0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71"/>
      <c r="B102" s="260"/>
      <c r="C102" s="264"/>
      <c r="D102" s="118" t="s">
        <v>12</v>
      </c>
      <c r="E102" s="119">
        <v>375.44</v>
      </c>
      <c r="F102" s="95">
        <v>5.98</v>
      </c>
      <c r="G102" s="95">
        <v>45</v>
      </c>
      <c r="H102" s="162">
        <v>2245.13</v>
      </c>
      <c r="I102" s="207">
        <v>16894.8</v>
      </c>
      <c r="J102" s="102">
        <f>(E102*F102)</f>
        <v>2245.1312000000003</v>
      </c>
      <c r="K102" s="102">
        <f t="shared" ref="K102:K103" si="89">(E102*G102)</f>
        <v>16894.8</v>
      </c>
      <c r="L102" s="96">
        <f t="shared" ref="L102:L103" si="90">SUM(J102,K102)</f>
        <v>19139.931199999999</v>
      </c>
      <c r="M102" s="98">
        <f t="shared" ref="M102:N103" si="91">SUM(J102-H102)</f>
        <v>1.2000000001535227E-3</v>
      </c>
      <c r="N102" s="98">
        <f t="shared" si="91"/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71"/>
      <c r="B103" s="260"/>
      <c r="C103" s="264"/>
      <c r="D103" s="118" t="s">
        <v>13</v>
      </c>
      <c r="E103" s="119">
        <v>297.56</v>
      </c>
      <c r="F103" s="95">
        <v>5.98</v>
      </c>
      <c r="G103" s="95">
        <v>45</v>
      </c>
      <c r="H103" s="97">
        <v>1779.41</v>
      </c>
      <c r="I103" s="182">
        <v>13390.2</v>
      </c>
      <c r="J103" s="102">
        <f>(E103*F103)</f>
        <v>1779.4088000000002</v>
      </c>
      <c r="K103" s="102">
        <f t="shared" si="89"/>
        <v>13390.2</v>
      </c>
      <c r="L103" s="96">
        <f t="shared" si="90"/>
        <v>15169.608800000002</v>
      </c>
      <c r="M103" s="98">
        <f t="shared" si="91"/>
        <v>-1.199999999926149E-3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71"/>
      <c r="B104" s="260"/>
      <c r="C104" s="264"/>
      <c r="D104" s="105" t="s">
        <v>53</v>
      </c>
      <c r="E104" s="106">
        <f>SUM(E101,E102,E103)</f>
        <v>998.13999999999987</v>
      </c>
      <c r="F104" s="106"/>
      <c r="G104" s="106"/>
      <c r="H104" s="107">
        <f>SUM(H101:H103)</f>
        <v>5968.88</v>
      </c>
      <c r="I104" s="107">
        <f>SUM(I101:I103)</f>
        <v>44916.3</v>
      </c>
      <c r="J104" s="106">
        <f t="shared" ref="J104:T104" si="92">SUM(J101,J102,J103)</f>
        <v>5968.8772000000008</v>
      </c>
      <c r="K104" s="106">
        <f t="shared" si="92"/>
        <v>44916.3</v>
      </c>
      <c r="L104" s="106">
        <f t="shared" si="92"/>
        <v>50885.177200000006</v>
      </c>
      <c r="M104" s="106">
        <f t="shared" si="92"/>
        <v>-2.7999999995245162E-3</v>
      </c>
      <c r="N104" s="106">
        <f t="shared" si="92"/>
        <v>0</v>
      </c>
      <c r="O104" s="106">
        <f t="shared" si="92"/>
        <v>0</v>
      </c>
      <c r="P104" s="106">
        <f t="shared" si="92"/>
        <v>0</v>
      </c>
      <c r="Q104" s="106">
        <f t="shared" si="92"/>
        <v>0</v>
      </c>
      <c r="R104" s="106"/>
      <c r="S104" s="106">
        <f t="shared" si="92"/>
        <v>0</v>
      </c>
      <c r="T104" s="106">
        <f t="shared" si="92"/>
        <v>0</v>
      </c>
      <c r="U104" s="108"/>
    </row>
    <row r="105" spans="1:21" x14ac:dyDescent="0.2">
      <c r="A105" s="271"/>
      <c r="B105" s="260"/>
      <c r="C105" s="264"/>
      <c r="D105" s="118" t="s">
        <v>14</v>
      </c>
      <c r="E105" s="119">
        <v>335.34</v>
      </c>
      <c r="F105" s="95">
        <v>5.98</v>
      </c>
      <c r="G105" s="95">
        <v>45</v>
      </c>
      <c r="H105" s="182">
        <v>2005.33</v>
      </c>
      <c r="I105" s="182">
        <v>15090.3</v>
      </c>
      <c r="J105" s="102">
        <f>(E105*F105)</f>
        <v>2005.3332</v>
      </c>
      <c r="K105" s="102">
        <f>(E105*G105)</f>
        <v>15090.3</v>
      </c>
      <c r="L105" s="96">
        <f>SUM(J105,K105)</f>
        <v>17095.6332</v>
      </c>
      <c r="M105" s="98">
        <f>SUM(J105-H105)</f>
        <v>3.200000000106229E-3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71"/>
      <c r="B106" s="260"/>
      <c r="C106" s="264"/>
      <c r="D106" s="118" t="s">
        <v>15</v>
      </c>
      <c r="E106" s="119">
        <v>361.88</v>
      </c>
      <c r="F106" s="95">
        <v>5.98</v>
      </c>
      <c r="G106" s="95">
        <v>45</v>
      </c>
      <c r="H106" s="182">
        <v>2164.04</v>
      </c>
      <c r="I106" s="182">
        <v>16284.6</v>
      </c>
      <c r="J106" s="102">
        <f>(E106*F106)</f>
        <v>2164.0424000000003</v>
      </c>
      <c r="K106" s="102">
        <f t="shared" ref="K106:K107" si="93">(E106*G106)</f>
        <v>16284.6</v>
      </c>
      <c r="L106" s="96">
        <f t="shared" ref="L106:L107" si="94">SUM(J106,K106)</f>
        <v>18448.642400000001</v>
      </c>
      <c r="M106" s="98">
        <f t="shared" ref="M106:N107" si="95">SUM(J106-H106)</f>
        <v>2.4000000003070454E-3</v>
      </c>
      <c r="N106" s="98">
        <f t="shared" si="95"/>
        <v>0</v>
      </c>
      <c r="O106" s="102"/>
      <c r="P106" s="102"/>
      <c r="Q106" s="103"/>
      <c r="R106" s="98"/>
      <c r="S106" s="103"/>
      <c r="T106" s="103"/>
      <c r="U106" s="104"/>
    </row>
    <row r="107" spans="1:21" x14ac:dyDescent="0.2">
      <c r="A107" s="271"/>
      <c r="B107" s="260"/>
      <c r="C107" s="264"/>
      <c r="D107" s="118" t="s">
        <v>16</v>
      </c>
      <c r="E107" s="120">
        <v>289.89999999999998</v>
      </c>
      <c r="F107" s="95">
        <v>5.98</v>
      </c>
      <c r="G107" s="95">
        <v>45</v>
      </c>
      <c r="H107" s="182">
        <v>1733.6</v>
      </c>
      <c r="I107" s="182">
        <v>13045.5</v>
      </c>
      <c r="J107" s="102">
        <f>(E107*F107)</f>
        <v>1733.6020000000001</v>
      </c>
      <c r="K107" s="102">
        <f t="shared" si="93"/>
        <v>13045.499999999998</v>
      </c>
      <c r="L107" s="96">
        <f t="shared" si="94"/>
        <v>14779.101999999999</v>
      </c>
      <c r="M107" s="98">
        <f t="shared" si="95"/>
        <v>2.00000000018008E-3</v>
      </c>
      <c r="N107" s="98">
        <f t="shared" si="95"/>
        <v>-1.8189894035458565E-12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71"/>
      <c r="B108" s="260"/>
      <c r="C108" s="264"/>
      <c r="D108" s="105" t="s">
        <v>54</v>
      </c>
      <c r="E108" s="106">
        <f>SUM(E105,E106,E107)</f>
        <v>987.12</v>
      </c>
      <c r="F108" s="106"/>
      <c r="G108" s="106"/>
      <c r="H108" s="107">
        <f>SUM(H105:H107)</f>
        <v>5902.9699999999993</v>
      </c>
      <c r="I108" s="107">
        <f>SUM(I105:I107)</f>
        <v>44420.4</v>
      </c>
      <c r="J108" s="106">
        <f t="shared" ref="J108:T108" si="96">SUM(J105,J106,J107)</f>
        <v>5902.9776000000002</v>
      </c>
      <c r="K108" s="106">
        <f t="shared" si="96"/>
        <v>44420.4</v>
      </c>
      <c r="L108" s="106">
        <f t="shared" si="96"/>
        <v>50323.3776</v>
      </c>
      <c r="M108" s="106">
        <f t="shared" si="96"/>
        <v>7.6000000005933543E-3</v>
      </c>
      <c r="N108" s="106">
        <f t="shared" si="96"/>
        <v>-1.8189894035458565E-12</v>
      </c>
      <c r="O108" s="106">
        <f t="shared" si="96"/>
        <v>0</v>
      </c>
      <c r="P108" s="106">
        <f t="shared" si="96"/>
        <v>0</v>
      </c>
      <c r="Q108" s="106">
        <f t="shared" si="96"/>
        <v>0</v>
      </c>
      <c r="R108" s="106"/>
      <c r="S108" s="106">
        <f t="shared" si="96"/>
        <v>0</v>
      </c>
      <c r="T108" s="106">
        <f t="shared" si="96"/>
        <v>0</v>
      </c>
      <c r="U108" s="108"/>
    </row>
    <row r="109" spans="1:21" x14ac:dyDescent="0.2">
      <c r="A109" s="271"/>
      <c r="B109" s="260"/>
      <c r="C109" s="264"/>
      <c r="D109" s="118" t="s">
        <v>17</v>
      </c>
      <c r="E109" s="119">
        <v>382.82</v>
      </c>
      <c r="F109" s="95">
        <v>5.98</v>
      </c>
      <c r="G109" s="95">
        <v>45</v>
      </c>
      <c r="H109" s="182">
        <v>2289.2600000000002</v>
      </c>
      <c r="I109" s="182">
        <v>17226.900000000001</v>
      </c>
      <c r="J109" s="102">
        <f>(E109*F109)</f>
        <v>2289.2636000000002</v>
      </c>
      <c r="K109" s="102">
        <f>(E109*G109)</f>
        <v>17226.900000000001</v>
      </c>
      <c r="L109" s="96">
        <f>SUM(J109,K109)</f>
        <v>19516.1636</v>
      </c>
      <c r="M109" s="98">
        <f>SUM(J109-H109)</f>
        <v>3.6000000000058208E-3</v>
      </c>
      <c r="N109" s="98">
        <f>SUM(K109-I109)</f>
        <v>0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71"/>
      <c r="B110" s="260"/>
      <c r="C110" s="264"/>
      <c r="D110" s="118" t="s">
        <v>18</v>
      </c>
      <c r="E110" s="119">
        <v>295.38</v>
      </c>
      <c r="F110" s="95">
        <v>5.98</v>
      </c>
      <c r="G110" s="95">
        <v>45</v>
      </c>
      <c r="H110" s="182">
        <v>1766.37</v>
      </c>
      <c r="I110" s="182">
        <v>13292.1</v>
      </c>
      <c r="J110" s="102">
        <f>(E110*F110)</f>
        <v>1766.3724000000002</v>
      </c>
      <c r="K110" s="102">
        <f t="shared" ref="K110:K111" si="97">(E110*G110)</f>
        <v>13292.1</v>
      </c>
      <c r="L110" s="96">
        <f t="shared" ref="L110:L111" si="98">SUM(J110,K110)</f>
        <v>15058.472400000001</v>
      </c>
      <c r="M110" s="98">
        <f t="shared" ref="M110:N111" si="99">SUM(J110-H110)</f>
        <v>2.4000000003070454E-3</v>
      </c>
      <c r="N110" s="98">
        <f t="shared" si="99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72"/>
      <c r="B111" s="266"/>
      <c r="C111" s="265"/>
      <c r="D111" s="118" t="s">
        <v>19</v>
      </c>
      <c r="E111" s="120">
        <v>254.36</v>
      </c>
      <c r="F111" s="95">
        <v>5.98</v>
      </c>
      <c r="G111" s="95">
        <v>45</v>
      </c>
      <c r="H111" s="182">
        <v>1521.07</v>
      </c>
      <c r="I111" s="182">
        <v>11446.2</v>
      </c>
      <c r="J111" s="102">
        <f>(E111*F111)</f>
        <v>1521.0728000000001</v>
      </c>
      <c r="K111" s="102">
        <f t="shared" si="97"/>
        <v>11446.2</v>
      </c>
      <c r="L111" s="96">
        <f t="shared" si="98"/>
        <v>12967.272800000001</v>
      </c>
      <c r="M111" s="98">
        <f t="shared" si="99"/>
        <v>2.8000000002066372E-3</v>
      </c>
      <c r="N111" s="98">
        <f t="shared" si="99"/>
        <v>0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932.56000000000006</v>
      </c>
      <c r="F112" s="106"/>
      <c r="G112" s="106"/>
      <c r="H112" s="107">
        <f>SUM(H109:H111)</f>
        <v>5576.7</v>
      </c>
      <c r="I112" s="107">
        <f>SUM(I109:I111)</f>
        <v>41965.2</v>
      </c>
      <c r="J112" s="106">
        <f t="shared" ref="J112:T112" si="100">SUM(J109,J110,J111)</f>
        <v>5576.7088000000003</v>
      </c>
      <c r="K112" s="106">
        <f t="shared" si="100"/>
        <v>41965.2</v>
      </c>
      <c r="L112" s="106">
        <f t="shared" si="100"/>
        <v>47541.908799999997</v>
      </c>
      <c r="M112" s="106">
        <f t="shared" si="100"/>
        <v>8.8000000005195034E-3</v>
      </c>
      <c r="N112" s="106">
        <f t="shared" si="100"/>
        <v>0</v>
      </c>
      <c r="O112" s="106">
        <f t="shared" si="100"/>
        <v>0</v>
      </c>
      <c r="P112" s="106">
        <f t="shared" si="100"/>
        <v>0</v>
      </c>
      <c r="Q112" s="106">
        <f t="shared" si="100"/>
        <v>0</v>
      </c>
      <c r="R112" s="106"/>
      <c r="S112" s="106">
        <f t="shared" si="100"/>
        <v>0</v>
      </c>
      <c r="T112" s="106">
        <f t="shared" si="100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3705.46</v>
      </c>
      <c r="F113" s="137"/>
      <c r="G113" s="137"/>
      <c r="H113" s="161">
        <f>SUM(H100,H104,H108,H112)</f>
        <v>22158.640000000003</v>
      </c>
      <c r="I113" s="161">
        <f>SUM(I100,I104,I108,I112)</f>
        <v>166745.70000000001</v>
      </c>
      <c r="J113" s="137">
        <f t="shared" ref="J113:T113" si="101">SUM(J100+J104+J108+J112)</f>
        <v>22158.650800000003</v>
      </c>
      <c r="K113" s="137">
        <f t="shared" si="101"/>
        <v>166745.70000000001</v>
      </c>
      <c r="L113" s="137">
        <f t="shared" si="101"/>
        <v>188904.35080000001</v>
      </c>
      <c r="M113" s="137">
        <f t="shared" si="101"/>
        <v>1.0800000002291199E-2</v>
      </c>
      <c r="N113" s="137">
        <f t="shared" si="101"/>
        <v>1.8189894035458565E-12</v>
      </c>
      <c r="O113" s="137">
        <f t="shared" si="101"/>
        <v>0</v>
      </c>
      <c r="P113" s="137">
        <f t="shared" si="101"/>
        <v>0</v>
      </c>
      <c r="Q113" s="137">
        <f t="shared" si="101"/>
        <v>22740</v>
      </c>
      <c r="R113" s="137"/>
      <c r="S113" s="137">
        <f t="shared" si="101"/>
        <v>0</v>
      </c>
      <c r="T113" s="137">
        <f t="shared" si="101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E113+'2017'!E114</f>
        <v>26018.2</v>
      </c>
      <c r="F114" s="114"/>
      <c r="G114" s="114"/>
      <c r="H114" s="114">
        <f>H113+'2017'!H114</f>
        <v>132565.85999999999</v>
      </c>
      <c r="I114" s="114">
        <f>I113+'2017'!I114</f>
        <v>669703.82000000007</v>
      </c>
      <c r="J114" s="114">
        <f>J113+'2017'!J114</f>
        <v>132565.8272</v>
      </c>
      <c r="K114" s="114">
        <f>K113+'2017'!K114</f>
        <v>669703.82000000007</v>
      </c>
      <c r="L114" s="114">
        <f>L113+'2017'!L114</f>
        <v>802269.64720000001</v>
      </c>
      <c r="M114" s="114">
        <f>M113+'2017'!M114</f>
        <v>-3.2800000004044705E-2</v>
      </c>
      <c r="N114" s="114">
        <f>N113+'2017'!N114</f>
        <v>-2.3874235921539366E-12</v>
      </c>
      <c r="O114" s="114">
        <f>O113+'2017'!O114</f>
        <v>0</v>
      </c>
      <c r="P114" s="114">
        <f>P113+'2017'!P114</f>
        <v>0</v>
      </c>
      <c r="Q114" s="114">
        <f>Q113+'2017'!Q114</f>
        <v>244920</v>
      </c>
      <c r="R114" s="114">
        <f>I114-Q114</f>
        <v>424783.82000000007</v>
      </c>
      <c r="S114" s="114">
        <f>S113+'2017'!S114</f>
        <v>0</v>
      </c>
      <c r="T114" s="114">
        <f>T113+'2017'!T114</f>
        <v>0</v>
      </c>
      <c r="U114" s="116"/>
    </row>
    <row r="115" spans="1:2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900.64</v>
      </c>
      <c r="F115" s="95">
        <v>5.98</v>
      </c>
      <c r="G115" s="95">
        <v>45</v>
      </c>
      <c r="H115" s="97">
        <v>5385.83</v>
      </c>
      <c r="I115" s="182">
        <v>40528.800000000003</v>
      </c>
      <c r="J115" s="102">
        <f>(E115*F115)</f>
        <v>5385.8272000000006</v>
      </c>
      <c r="K115" s="102">
        <f>(E115*G115)</f>
        <v>40528.800000000003</v>
      </c>
      <c r="L115" s="96">
        <f>SUM(J115,K115)</f>
        <v>45914.627200000003</v>
      </c>
      <c r="M115" s="98">
        <f>SUM(J115-H115)</f>
        <v>-2.7999999992971425E-3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71"/>
      <c r="B116" s="260"/>
      <c r="C116" s="264"/>
      <c r="D116" s="118" t="s">
        <v>9</v>
      </c>
      <c r="E116" s="120">
        <v>824.16</v>
      </c>
      <c r="F116" s="95">
        <v>5.98</v>
      </c>
      <c r="G116" s="95">
        <v>45</v>
      </c>
      <c r="H116" s="97">
        <v>4928.4799999999996</v>
      </c>
      <c r="I116" s="182">
        <v>37087.199999999997</v>
      </c>
      <c r="J116" s="102">
        <f>(E116*F116)</f>
        <v>4928.4768000000004</v>
      </c>
      <c r="K116" s="102">
        <f t="shared" ref="K116:K117" si="102">(E116*G116)</f>
        <v>37087.199999999997</v>
      </c>
      <c r="L116" s="96">
        <f t="shared" ref="L116:L117" si="103">SUM(J116,K116)</f>
        <v>42015.676800000001</v>
      </c>
      <c r="M116" s="98">
        <f t="shared" ref="M116:N117" si="104">SUM(J116-H116)</f>
        <v>-3.1999999991967343E-3</v>
      </c>
      <c r="N116" s="98">
        <f t="shared" si="104"/>
        <v>0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71"/>
      <c r="B117" s="260"/>
      <c r="C117" s="264"/>
      <c r="D117" s="118" t="s">
        <v>10</v>
      </c>
      <c r="E117" s="120">
        <v>1054.24</v>
      </c>
      <c r="F117" s="95">
        <v>5.98</v>
      </c>
      <c r="G117" s="95">
        <v>45</v>
      </c>
      <c r="H117" s="97">
        <v>6304.36</v>
      </c>
      <c r="I117" s="182">
        <v>47440.800000000003</v>
      </c>
      <c r="J117" s="102">
        <f>(E117*F117)</f>
        <v>6304.3552000000009</v>
      </c>
      <c r="K117" s="102">
        <f t="shared" si="102"/>
        <v>47440.800000000003</v>
      </c>
      <c r="L117" s="96">
        <f t="shared" si="103"/>
        <v>53745.155200000001</v>
      </c>
      <c r="M117" s="98">
        <f t="shared" si="104"/>
        <v>-4.7999999987951014E-3</v>
      </c>
      <c r="N117" s="98">
        <f t="shared" si="104"/>
        <v>0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71"/>
      <c r="B118" s="260"/>
      <c r="C118" s="264"/>
      <c r="D118" s="105" t="s">
        <v>52</v>
      </c>
      <c r="E118" s="106">
        <f>SUM(E115,E116,E117)</f>
        <v>2779.04</v>
      </c>
      <c r="F118" s="106"/>
      <c r="G118" s="106"/>
      <c r="H118" s="106">
        <f t="shared" ref="H118:T118" si="105">SUM(H115,H116,H117)</f>
        <v>16618.669999999998</v>
      </c>
      <c r="I118" s="106">
        <f t="shared" si="105"/>
        <v>125056.8</v>
      </c>
      <c r="J118" s="106">
        <f t="shared" si="105"/>
        <v>16618.659200000002</v>
      </c>
      <c r="K118" s="106">
        <f t="shared" si="105"/>
        <v>125056.8</v>
      </c>
      <c r="L118" s="106">
        <f t="shared" si="105"/>
        <v>141675.45920000001</v>
      </c>
      <c r="M118" s="106">
        <f t="shared" si="105"/>
        <v>-1.0799999997288978E-2</v>
      </c>
      <c r="N118" s="106">
        <f t="shared" si="105"/>
        <v>0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x14ac:dyDescent="0.2">
      <c r="A119" s="271"/>
      <c r="B119" s="260"/>
      <c r="C119" s="264"/>
      <c r="D119" s="118" t="s">
        <v>11</v>
      </c>
      <c r="E119" s="119">
        <v>1168.9000000000001</v>
      </c>
      <c r="F119" s="95">
        <v>5.98</v>
      </c>
      <c r="G119" s="95">
        <v>45</v>
      </c>
      <c r="H119" s="97">
        <v>6990.02</v>
      </c>
      <c r="I119" s="182">
        <v>52600.5</v>
      </c>
      <c r="J119" s="102">
        <f>(E119*F119)</f>
        <v>6990.0220000000008</v>
      </c>
      <c r="K119" s="102">
        <f>(E119*G119)</f>
        <v>52600.500000000007</v>
      </c>
      <c r="L119" s="96">
        <f>SUM(J119,K119)</f>
        <v>59590.522000000012</v>
      </c>
      <c r="M119" s="98">
        <f>SUM(J119-H119)</f>
        <v>2.0000000004074536E-3</v>
      </c>
      <c r="N119" s="98">
        <f>SUM(K119-I119)</f>
        <v>7.2759576141834259E-12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71"/>
      <c r="B120" s="260"/>
      <c r="C120" s="264"/>
      <c r="D120" s="118" t="s">
        <v>12</v>
      </c>
      <c r="E120" s="119">
        <v>1142.1199999999999</v>
      </c>
      <c r="F120" s="95">
        <v>5.98</v>
      </c>
      <c r="G120" s="95">
        <v>45</v>
      </c>
      <c r="H120" s="97">
        <v>6829.88</v>
      </c>
      <c r="I120" s="182">
        <v>51395.4</v>
      </c>
      <c r="J120" s="102">
        <f t="shared" ref="J120:J121" si="106">(E120*F120)</f>
        <v>6829.8775999999998</v>
      </c>
      <c r="K120" s="102">
        <f t="shared" ref="K120:K121" si="107">(E120*G120)</f>
        <v>51395.399999999994</v>
      </c>
      <c r="L120" s="96">
        <f t="shared" ref="L120:L121" si="108">SUM(J120,K120)</f>
        <v>58225.277599999994</v>
      </c>
      <c r="M120" s="98">
        <f t="shared" ref="M120:N121" si="109">SUM(J120-H120)</f>
        <v>-2.4000000003070454E-3</v>
      </c>
      <c r="N120" s="98">
        <f t="shared" si="109"/>
        <v>-7.2759576141834259E-12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71"/>
      <c r="B121" s="260"/>
      <c r="C121" s="264"/>
      <c r="D121" s="118" t="s">
        <v>13</v>
      </c>
      <c r="E121" s="119">
        <v>996.74</v>
      </c>
      <c r="F121" s="95">
        <v>5.98</v>
      </c>
      <c r="G121" s="95">
        <v>45</v>
      </c>
      <c r="H121" s="97">
        <v>5960.51</v>
      </c>
      <c r="I121" s="182">
        <v>44853.3</v>
      </c>
      <c r="J121" s="102">
        <f t="shared" si="106"/>
        <v>5960.5052000000005</v>
      </c>
      <c r="K121" s="102">
        <f t="shared" si="107"/>
        <v>44853.3</v>
      </c>
      <c r="L121" s="96">
        <f t="shared" si="108"/>
        <v>50813.805200000003</v>
      </c>
      <c r="M121" s="98">
        <f t="shared" si="109"/>
        <v>-4.7999999997045961E-3</v>
      </c>
      <c r="N121" s="98">
        <f t="shared" si="109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71"/>
      <c r="B122" s="260"/>
      <c r="C122" s="264"/>
      <c r="D122" s="105" t="s">
        <v>53</v>
      </c>
      <c r="E122" s="106">
        <f>SUM(E119,E120,E121)</f>
        <v>3307.76</v>
      </c>
      <c r="F122" s="106"/>
      <c r="G122" s="106"/>
      <c r="H122" s="106">
        <f t="shared" ref="H122:T122" si="110">SUM(H119,H120,H121)</f>
        <v>19780.410000000003</v>
      </c>
      <c r="I122" s="106">
        <f t="shared" si="110"/>
        <v>148849.20000000001</v>
      </c>
      <c r="J122" s="106">
        <f t="shared" si="110"/>
        <v>19780.4048</v>
      </c>
      <c r="K122" s="106">
        <f t="shared" si="110"/>
        <v>148849.20000000001</v>
      </c>
      <c r="L122" s="106">
        <f t="shared" si="110"/>
        <v>168629.6048</v>
      </c>
      <c r="M122" s="106">
        <f t="shared" si="110"/>
        <v>-5.1999999996041879E-3</v>
      </c>
      <c r="N122" s="106">
        <f t="shared" si="110"/>
        <v>0</v>
      </c>
      <c r="O122" s="106">
        <f t="shared" si="110"/>
        <v>0</v>
      </c>
      <c r="P122" s="106">
        <f t="shared" si="110"/>
        <v>0</v>
      </c>
      <c r="Q122" s="106">
        <f t="shared" si="110"/>
        <v>0</v>
      </c>
      <c r="R122" s="106"/>
      <c r="S122" s="106">
        <f t="shared" si="110"/>
        <v>0</v>
      </c>
      <c r="T122" s="106">
        <f t="shared" si="110"/>
        <v>0</v>
      </c>
      <c r="U122" s="108"/>
    </row>
    <row r="123" spans="1:21" x14ac:dyDescent="0.2">
      <c r="A123" s="271"/>
      <c r="B123" s="260"/>
      <c r="C123" s="264"/>
      <c r="D123" s="118" t="s">
        <v>14</v>
      </c>
      <c r="E123" s="119">
        <v>1161.1600000000001</v>
      </c>
      <c r="F123" s="95">
        <v>5.98</v>
      </c>
      <c r="G123" s="95">
        <v>45</v>
      </c>
      <c r="H123" s="97">
        <v>6943.74</v>
      </c>
      <c r="I123" s="182">
        <v>52252.2</v>
      </c>
      <c r="J123" s="102">
        <f>(E123*F123)</f>
        <v>6943.7368000000006</v>
      </c>
      <c r="K123" s="102">
        <f>(E123*G123)</f>
        <v>52252.200000000004</v>
      </c>
      <c r="L123" s="96">
        <f>SUM(J123,K123)</f>
        <v>59195.936800000003</v>
      </c>
      <c r="M123" s="98">
        <f>SUM(J123-H123)</f>
        <v>-3.1999999991967343E-3</v>
      </c>
      <c r="N123" s="98">
        <f>SUM(K123-I123)</f>
        <v>7.2759576141834259E-12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71"/>
      <c r="B124" s="260"/>
      <c r="C124" s="264"/>
      <c r="D124" s="118" t="s">
        <v>15</v>
      </c>
      <c r="E124" s="119">
        <v>1274.8599999999999</v>
      </c>
      <c r="F124" s="95">
        <v>5.98</v>
      </c>
      <c r="G124" s="95">
        <v>45</v>
      </c>
      <c r="H124" s="97">
        <v>7623.66</v>
      </c>
      <c r="I124" s="182">
        <v>57368.7</v>
      </c>
      <c r="J124" s="102">
        <f>(E124*F124)</f>
        <v>7623.6628000000001</v>
      </c>
      <c r="K124" s="102">
        <f t="shared" ref="K124:K125" si="111">(E124*G124)</f>
        <v>57368.7</v>
      </c>
      <c r="L124" s="96">
        <f t="shared" ref="L124:L125" si="112">SUM(J124,K124)</f>
        <v>64992.362799999995</v>
      </c>
      <c r="M124" s="98">
        <f t="shared" ref="M124:N125" si="113">SUM(J124-H124)</f>
        <v>2.8000000002066372E-3</v>
      </c>
      <c r="N124" s="98">
        <f t="shared" si="113"/>
        <v>0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71"/>
      <c r="B125" s="260"/>
      <c r="C125" s="264"/>
      <c r="D125" s="118" t="s">
        <v>16</v>
      </c>
      <c r="E125" s="120">
        <v>1062.4000000000001</v>
      </c>
      <c r="F125" s="95">
        <v>5.98</v>
      </c>
      <c r="G125" s="95">
        <v>45</v>
      </c>
      <c r="H125" s="97">
        <v>6353.15</v>
      </c>
      <c r="I125" s="182">
        <v>47808</v>
      </c>
      <c r="J125" s="102">
        <f>(E125*F125)</f>
        <v>6353.152000000001</v>
      </c>
      <c r="K125" s="102">
        <f t="shared" si="111"/>
        <v>47808.000000000007</v>
      </c>
      <c r="L125" s="96">
        <f t="shared" si="112"/>
        <v>54161.152000000009</v>
      </c>
      <c r="M125" s="98">
        <f t="shared" si="113"/>
        <v>2.0000000013169483E-3</v>
      </c>
      <c r="N125" s="98">
        <f t="shared" si="113"/>
        <v>7.2759576141834259E-12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71"/>
      <c r="B126" s="260"/>
      <c r="C126" s="264"/>
      <c r="D126" s="105" t="s">
        <v>54</v>
      </c>
      <c r="E126" s="106">
        <f>SUM(E123,E124,E125)</f>
        <v>3498.42</v>
      </c>
      <c r="F126" s="106"/>
      <c r="G126" s="106"/>
      <c r="H126" s="106">
        <f t="shared" ref="H126:T126" si="114">SUM(H123,H124,H125)</f>
        <v>20920.55</v>
      </c>
      <c r="I126" s="106">
        <f t="shared" si="114"/>
        <v>157428.9</v>
      </c>
      <c r="J126" s="106">
        <f t="shared" si="114"/>
        <v>20920.551600000003</v>
      </c>
      <c r="K126" s="106">
        <f t="shared" si="114"/>
        <v>157428.9</v>
      </c>
      <c r="L126" s="106">
        <f t="shared" si="114"/>
        <v>178349.4516</v>
      </c>
      <c r="M126" s="106">
        <f t="shared" si="114"/>
        <v>1.6000000023268512E-3</v>
      </c>
      <c r="N126" s="106">
        <f t="shared" si="114"/>
        <v>1.4551915228366852E-11</v>
      </c>
      <c r="O126" s="106">
        <f t="shared" si="114"/>
        <v>0</v>
      </c>
      <c r="P126" s="106">
        <f t="shared" si="114"/>
        <v>0</v>
      </c>
      <c r="Q126" s="106">
        <f t="shared" si="114"/>
        <v>0</v>
      </c>
      <c r="R126" s="106"/>
      <c r="S126" s="106">
        <f t="shared" si="114"/>
        <v>0</v>
      </c>
      <c r="T126" s="106">
        <f t="shared" si="114"/>
        <v>0</v>
      </c>
      <c r="U126" s="108"/>
    </row>
    <row r="127" spans="1:21" x14ac:dyDescent="0.2">
      <c r="A127" s="271"/>
      <c r="B127" s="260"/>
      <c r="C127" s="264"/>
      <c r="D127" s="118" t="s">
        <v>17</v>
      </c>
      <c r="E127" s="119">
        <v>1232.58</v>
      </c>
      <c r="F127" s="95">
        <v>5.98</v>
      </c>
      <c r="G127" s="95">
        <v>45</v>
      </c>
      <c r="H127" s="97">
        <v>7370.83</v>
      </c>
      <c r="I127" s="182">
        <v>55466.1</v>
      </c>
      <c r="J127" s="102">
        <f>(E127*F127)</f>
        <v>7370.8284000000003</v>
      </c>
      <c r="K127" s="102">
        <f>(E127*G127)</f>
        <v>55466.1</v>
      </c>
      <c r="L127" s="96">
        <f>SUM(J127,K127)</f>
        <v>62836.928399999997</v>
      </c>
      <c r="M127" s="98">
        <f>SUM(J127-H127)</f>
        <v>-1.5999999995983671E-3</v>
      </c>
      <c r="N127" s="98">
        <f>SUM(K127-I127)</f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71"/>
      <c r="B128" s="260"/>
      <c r="C128" s="264"/>
      <c r="D128" s="118" t="s">
        <v>18</v>
      </c>
      <c r="E128" s="119">
        <v>1030.8800000000001</v>
      </c>
      <c r="F128" s="95">
        <v>5.98</v>
      </c>
      <c r="G128" s="95">
        <v>45</v>
      </c>
      <c r="H128" s="97">
        <v>6164.66</v>
      </c>
      <c r="I128" s="182">
        <v>46389.599999999999</v>
      </c>
      <c r="J128" s="102">
        <f>(E128*F128)</f>
        <v>6164.6624000000011</v>
      </c>
      <c r="K128" s="102">
        <f t="shared" ref="K128:K129" si="115">(E128*G128)</f>
        <v>46389.600000000006</v>
      </c>
      <c r="L128" s="96">
        <f t="shared" ref="L128:L129" si="116">SUM(J128,K128)</f>
        <v>52554.262400000007</v>
      </c>
      <c r="M128" s="98">
        <f t="shared" ref="M128:N129" si="117">SUM(J128-H128)</f>
        <v>2.4000000012165401E-3</v>
      </c>
      <c r="N128" s="98">
        <f t="shared" si="117"/>
        <v>7.2759576141834259E-12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72"/>
      <c r="B129" s="266"/>
      <c r="C129" s="265"/>
      <c r="D129" s="118" t="s">
        <v>19</v>
      </c>
      <c r="E129" s="120">
        <v>934.84</v>
      </c>
      <c r="F129" s="95">
        <v>5.98</v>
      </c>
      <c r="G129" s="95">
        <v>45</v>
      </c>
      <c r="H129" s="182">
        <v>5590.34</v>
      </c>
      <c r="I129" s="182">
        <v>42067.8</v>
      </c>
      <c r="J129" s="102">
        <f>(E129*F129)</f>
        <v>5590.3432000000003</v>
      </c>
      <c r="K129" s="102">
        <f t="shared" si="115"/>
        <v>42067.8</v>
      </c>
      <c r="L129" s="96">
        <f t="shared" si="116"/>
        <v>47658.143200000006</v>
      </c>
      <c r="M129" s="98">
        <f t="shared" si="117"/>
        <v>3.200000000106229E-3</v>
      </c>
      <c r="N129" s="98">
        <f t="shared" si="117"/>
        <v>0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3198.3</v>
      </c>
      <c r="F130" s="106"/>
      <c r="G130" s="106"/>
      <c r="H130" s="164">
        <f>SUM(H127:H129)</f>
        <v>19125.830000000002</v>
      </c>
      <c r="I130" s="164">
        <f>SUM(I127:I129)</f>
        <v>143923.5</v>
      </c>
      <c r="J130" s="106">
        <f t="shared" ref="J130:T130" si="118">SUM(J127,J128,J129)</f>
        <v>19125.834000000003</v>
      </c>
      <c r="K130" s="106">
        <f t="shared" si="118"/>
        <v>143923.5</v>
      </c>
      <c r="L130" s="106">
        <f t="shared" si="118"/>
        <v>163049.33400000003</v>
      </c>
      <c r="M130" s="106">
        <f t="shared" si="118"/>
        <v>4.000000001724402E-3</v>
      </c>
      <c r="N130" s="106">
        <f t="shared" si="118"/>
        <v>7.2759576141834259E-12</v>
      </c>
      <c r="O130" s="106">
        <f t="shared" si="118"/>
        <v>0</v>
      </c>
      <c r="P130" s="106">
        <f t="shared" si="118"/>
        <v>0</v>
      </c>
      <c r="Q130" s="106">
        <f t="shared" si="118"/>
        <v>0</v>
      </c>
      <c r="R130" s="106"/>
      <c r="S130" s="106">
        <f t="shared" si="118"/>
        <v>0</v>
      </c>
      <c r="T130" s="106">
        <f t="shared" si="118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12783.52</v>
      </c>
      <c r="F131" s="137"/>
      <c r="G131" s="137"/>
      <c r="H131" s="161">
        <f>SUM(H118,H122,H126,H130)</f>
        <v>76445.460000000006</v>
      </c>
      <c r="I131" s="161">
        <f>SUM(I118,I122,I126,I130)</f>
        <v>575258.4</v>
      </c>
      <c r="J131" s="137">
        <f>SUM(J118+J122+J126+J130)</f>
        <v>76445.449600000007</v>
      </c>
      <c r="K131" s="137">
        <f t="shared" ref="K131:T131" si="119">SUM(K118+K122+K126+K130)</f>
        <v>575258.4</v>
      </c>
      <c r="L131" s="137">
        <f t="shared" si="119"/>
        <v>651703.84960000007</v>
      </c>
      <c r="M131" s="137">
        <f t="shared" si="119"/>
        <v>-1.0399999992841913E-2</v>
      </c>
      <c r="N131" s="137">
        <f t="shared" si="119"/>
        <v>2.1827872842550278E-11</v>
      </c>
      <c r="O131" s="137">
        <f t="shared" si="119"/>
        <v>0</v>
      </c>
      <c r="P131" s="137">
        <f t="shared" si="119"/>
        <v>0</v>
      </c>
      <c r="Q131" s="137">
        <f t="shared" si="119"/>
        <v>0</v>
      </c>
      <c r="R131" s="137"/>
      <c r="S131" s="137">
        <f t="shared" si="119"/>
        <v>0</v>
      </c>
      <c r="T131" s="137">
        <f t="shared" si="119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E131+'2017'!E132</f>
        <v>105647.59999999999</v>
      </c>
      <c r="F132" s="114"/>
      <c r="G132" s="114"/>
      <c r="H132" s="114">
        <f>H131+'2017'!H132</f>
        <v>355626.42620000005</v>
      </c>
      <c r="I132" s="114">
        <f>I131+'2017'!I132</f>
        <v>1979941.2799999998</v>
      </c>
      <c r="J132" s="114">
        <f>J131+'2017'!J132</f>
        <v>535157.75380000006</v>
      </c>
      <c r="K132" s="114">
        <f>K131+'2017'!K132</f>
        <v>2631107.34</v>
      </c>
      <c r="L132" s="114">
        <f>L131+'2017'!L132</f>
        <v>3166265.0937999999</v>
      </c>
      <c r="M132" s="114">
        <f>M131+'2017'!M132</f>
        <v>179531.32759999999</v>
      </c>
      <c r="N132" s="114">
        <f>N131+'2017'!N132</f>
        <v>651166.06000000006</v>
      </c>
      <c r="O132" s="114">
        <f>O131+'2017'!O132</f>
        <v>0</v>
      </c>
      <c r="P132" s="114">
        <f>P131+'2017'!P132</f>
        <v>0</v>
      </c>
      <c r="Q132" s="114">
        <f>Q131+'2017'!Q132</f>
        <v>0</v>
      </c>
      <c r="R132" s="114">
        <f>I132-Q132</f>
        <v>1979941.2799999998</v>
      </c>
      <c r="S132" s="114">
        <f>S131+'2017'!S132</f>
        <v>0</v>
      </c>
      <c r="T132" s="114">
        <f>T131+'2017'!T132</f>
        <v>0</v>
      </c>
      <c r="U132" s="116"/>
    </row>
    <row r="133" spans="1:21" x14ac:dyDescent="0.2">
      <c r="A133" s="282">
        <v>8</v>
      </c>
      <c r="B133" s="285" t="s">
        <v>33</v>
      </c>
      <c r="C133" s="288" t="s">
        <v>28</v>
      </c>
      <c r="D133" s="118" t="s">
        <v>8</v>
      </c>
      <c r="E133" s="119">
        <v>78.52</v>
      </c>
      <c r="F133" s="95">
        <v>5.98</v>
      </c>
      <c r="G133" s="95">
        <v>45</v>
      </c>
      <c r="H133" s="97">
        <v>469.55</v>
      </c>
      <c r="I133" s="182">
        <v>3533.4</v>
      </c>
      <c r="J133" s="102">
        <f>SUM(E133*F133)</f>
        <v>469.5496</v>
      </c>
      <c r="K133" s="102">
        <f>SUM(E133*G133)</f>
        <v>3533.3999999999996</v>
      </c>
      <c r="L133" s="96">
        <f>SUM(J133,K133)</f>
        <v>4002.9495999999995</v>
      </c>
      <c r="M133" s="98">
        <f>SUM(J133-H133)</f>
        <v>-4.0000000001327862E-4</v>
      </c>
      <c r="N133" s="98">
        <f>SUM(K133-I133)</f>
        <v>-4.5474735088646412E-13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3"/>
      <c r="B134" s="286"/>
      <c r="C134" s="289"/>
      <c r="D134" s="118" t="s">
        <v>9</v>
      </c>
      <c r="E134" s="120">
        <v>68.48</v>
      </c>
      <c r="F134" s="95">
        <v>5.98</v>
      </c>
      <c r="G134" s="95">
        <v>45</v>
      </c>
      <c r="H134" s="97">
        <v>409.51</v>
      </c>
      <c r="I134" s="182">
        <v>3081.6</v>
      </c>
      <c r="J134" s="102">
        <f t="shared" ref="J134:J135" si="120">SUM(E134*F134)</f>
        <v>409.51040000000006</v>
      </c>
      <c r="K134" s="102">
        <f t="shared" ref="K134:K135" si="121">SUM(E134*G134)</f>
        <v>3081.6000000000004</v>
      </c>
      <c r="L134" s="96">
        <f t="shared" ref="L134:L135" si="122">SUM(J134,K134)</f>
        <v>3491.1104000000005</v>
      </c>
      <c r="M134" s="98">
        <f t="shared" ref="M134:N135" si="123">SUM(J134-H134)</f>
        <v>4.0000000007012204E-4</v>
      </c>
      <c r="N134" s="98">
        <f t="shared" si="123"/>
        <v>4.5474735088646412E-13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3"/>
      <c r="B135" s="286"/>
      <c r="C135" s="289"/>
      <c r="D135" s="118" t="s">
        <v>10</v>
      </c>
      <c r="E135" s="120">
        <v>65.099999999999994</v>
      </c>
      <c r="F135" s="95">
        <v>5.98</v>
      </c>
      <c r="G135" s="95">
        <v>45</v>
      </c>
      <c r="H135" s="97">
        <v>389.3</v>
      </c>
      <c r="I135" s="182">
        <v>2929.5</v>
      </c>
      <c r="J135" s="102">
        <f t="shared" si="120"/>
        <v>389.298</v>
      </c>
      <c r="K135" s="102">
        <f t="shared" si="121"/>
        <v>2929.4999999999995</v>
      </c>
      <c r="L135" s="96">
        <f t="shared" si="122"/>
        <v>3318.7979999999998</v>
      </c>
      <c r="M135" s="98">
        <f t="shared" si="123"/>
        <v>-2.0000000000095497E-3</v>
      </c>
      <c r="N135" s="98">
        <f t="shared" si="123"/>
        <v>-4.5474735088646412E-13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3"/>
      <c r="B136" s="286"/>
      <c r="C136" s="289"/>
      <c r="D136" s="105" t="s">
        <v>52</v>
      </c>
      <c r="E136" s="106">
        <f>SUM(E133,E134,E135)</f>
        <v>212.1</v>
      </c>
      <c r="F136" s="106"/>
      <c r="G136" s="106"/>
      <c r="H136" s="107">
        <f>SUM(H133:H135)</f>
        <v>1268.3599999999999</v>
      </c>
      <c r="I136" s="107">
        <f>SUM(I133:I135)</f>
        <v>9544.5</v>
      </c>
      <c r="J136" s="106">
        <f t="shared" ref="J136:T136" si="124">SUM(J133,J134,J135)</f>
        <v>1268.3580000000002</v>
      </c>
      <c r="K136" s="106">
        <f t="shared" si="124"/>
        <v>9544.5</v>
      </c>
      <c r="L136" s="106">
        <f t="shared" si="124"/>
        <v>10812.858</v>
      </c>
      <c r="M136" s="106">
        <f t="shared" si="124"/>
        <v>-1.9999999999527063E-3</v>
      </c>
      <c r="N136" s="106">
        <f t="shared" si="124"/>
        <v>-4.5474735088646412E-13</v>
      </c>
      <c r="O136" s="106">
        <f t="shared" si="124"/>
        <v>0</v>
      </c>
      <c r="P136" s="106">
        <f t="shared" si="124"/>
        <v>0</v>
      </c>
      <c r="Q136" s="106">
        <f t="shared" si="124"/>
        <v>0</v>
      </c>
      <c r="R136" s="106"/>
      <c r="S136" s="106">
        <f t="shared" si="124"/>
        <v>0</v>
      </c>
      <c r="T136" s="106">
        <f t="shared" si="124"/>
        <v>0</v>
      </c>
      <c r="U136" s="108"/>
    </row>
    <row r="137" spans="1:21" x14ac:dyDescent="0.2">
      <c r="A137" s="283"/>
      <c r="B137" s="286"/>
      <c r="C137" s="289"/>
      <c r="D137" s="118" t="s">
        <v>11</v>
      </c>
      <c r="E137" s="119">
        <v>65.98</v>
      </c>
      <c r="F137" s="95">
        <v>5.98</v>
      </c>
      <c r="G137" s="95">
        <v>45</v>
      </c>
      <c r="H137" s="97">
        <v>394.56</v>
      </c>
      <c r="I137" s="182">
        <v>2969.1</v>
      </c>
      <c r="J137" s="102">
        <f>SUM(E137*F137)</f>
        <v>394.56040000000007</v>
      </c>
      <c r="K137" s="102">
        <f>(E137*G137)</f>
        <v>2969.1000000000004</v>
      </c>
      <c r="L137" s="96">
        <f>SUM(J137,K137)</f>
        <v>3363.6604000000007</v>
      </c>
      <c r="M137" s="98">
        <f>SUM(J137-H137)</f>
        <v>4.0000000007012204E-4</v>
      </c>
      <c r="N137" s="98">
        <f>SUM(K137-I137)</f>
        <v>4.5474735088646412E-13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3"/>
      <c r="B138" s="286"/>
      <c r="C138" s="289"/>
      <c r="D138" s="118" t="s">
        <v>12</v>
      </c>
      <c r="E138" s="119">
        <v>69.28</v>
      </c>
      <c r="F138" s="95">
        <v>5.98</v>
      </c>
      <c r="G138" s="95">
        <v>45</v>
      </c>
      <c r="H138" s="97">
        <v>414.29</v>
      </c>
      <c r="I138" s="182">
        <v>3117.6</v>
      </c>
      <c r="J138" s="102">
        <f t="shared" ref="J138:J139" si="125">SUM(E138*F138)</f>
        <v>414.29440000000005</v>
      </c>
      <c r="K138" s="102">
        <f t="shared" ref="K138:K139" si="126">(E138*G138)</f>
        <v>3117.6</v>
      </c>
      <c r="L138" s="96">
        <f t="shared" ref="L138:L139" si="127">SUM(J138,K138)</f>
        <v>3531.8944000000001</v>
      </c>
      <c r="M138" s="98">
        <f t="shared" ref="M138:N139" si="128">SUM(J138-H138)</f>
        <v>4.400000000032378E-3</v>
      </c>
      <c r="N138" s="98">
        <f t="shared" si="128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3"/>
      <c r="B139" s="286"/>
      <c r="C139" s="289"/>
      <c r="D139" s="118" t="s">
        <v>13</v>
      </c>
      <c r="E139" s="119">
        <v>81.92</v>
      </c>
      <c r="F139" s="95">
        <v>5.98</v>
      </c>
      <c r="G139" s="95">
        <v>45</v>
      </c>
      <c r="H139" s="97">
        <v>489.88</v>
      </c>
      <c r="I139" s="182">
        <v>3686.4</v>
      </c>
      <c r="J139" s="102">
        <f t="shared" si="125"/>
        <v>489.88160000000005</v>
      </c>
      <c r="K139" s="102">
        <f t="shared" si="126"/>
        <v>3686.4</v>
      </c>
      <c r="L139" s="96">
        <f t="shared" si="127"/>
        <v>4176.2816000000003</v>
      </c>
      <c r="M139" s="98">
        <f t="shared" si="128"/>
        <v>1.6000000000531145E-3</v>
      </c>
      <c r="N139" s="98">
        <f t="shared" si="128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3"/>
      <c r="B140" s="286"/>
      <c r="C140" s="289"/>
      <c r="D140" s="105" t="s">
        <v>53</v>
      </c>
      <c r="E140" s="106">
        <f>SUM(E137,E138,E139)</f>
        <v>217.18</v>
      </c>
      <c r="F140" s="106"/>
      <c r="G140" s="106"/>
      <c r="H140" s="107">
        <f>SUM(H137:H139)</f>
        <v>1298.73</v>
      </c>
      <c r="I140" s="107">
        <f>SUM(I137:I139)</f>
        <v>9773.1</v>
      </c>
      <c r="J140" s="106">
        <f t="shared" ref="J140:T140" si="129">SUM(J137,J138,J139)</f>
        <v>1298.7364000000002</v>
      </c>
      <c r="K140" s="106">
        <f t="shared" si="129"/>
        <v>9773.1</v>
      </c>
      <c r="L140" s="106">
        <f t="shared" si="129"/>
        <v>11071.8364</v>
      </c>
      <c r="M140" s="106">
        <f t="shared" si="129"/>
        <v>6.4000000001556145E-3</v>
      </c>
      <c r="N140" s="106">
        <f t="shared" si="129"/>
        <v>4.5474735088646412E-13</v>
      </c>
      <c r="O140" s="106">
        <f t="shared" si="129"/>
        <v>0</v>
      </c>
      <c r="P140" s="106">
        <f t="shared" si="129"/>
        <v>0</v>
      </c>
      <c r="Q140" s="106">
        <f t="shared" si="129"/>
        <v>0</v>
      </c>
      <c r="R140" s="106"/>
      <c r="S140" s="106">
        <f t="shared" si="129"/>
        <v>0</v>
      </c>
      <c r="T140" s="106">
        <f t="shared" si="129"/>
        <v>0</v>
      </c>
      <c r="U140" s="108"/>
    </row>
    <row r="141" spans="1:21" x14ac:dyDescent="0.2">
      <c r="A141" s="283"/>
      <c r="B141" s="286"/>
      <c r="C141" s="289"/>
      <c r="D141" s="118" t="s">
        <v>14</v>
      </c>
      <c r="E141" s="119">
        <v>85.68</v>
      </c>
      <c r="F141" s="95">
        <v>5.98</v>
      </c>
      <c r="G141" s="95">
        <v>45</v>
      </c>
      <c r="H141" s="97">
        <v>512.37</v>
      </c>
      <c r="I141" s="182">
        <v>3855.6</v>
      </c>
      <c r="J141" s="102">
        <f>SUM(E141*F141)</f>
        <v>512.36640000000011</v>
      </c>
      <c r="K141" s="102">
        <f>(E141*G141)</f>
        <v>3855.6000000000004</v>
      </c>
      <c r="L141" s="96">
        <f>SUM(J141,K141)</f>
        <v>4367.9664000000002</v>
      </c>
      <c r="M141" s="98">
        <f>SUM(J141-H141)</f>
        <v>-3.5999999998921339E-3</v>
      </c>
      <c r="N141" s="98">
        <f>SUM(K141-I141)</f>
        <v>4.5474735088646412E-13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3"/>
      <c r="B142" s="286"/>
      <c r="C142" s="289"/>
      <c r="D142" s="118" t="s">
        <v>15</v>
      </c>
      <c r="E142" s="119">
        <v>79.22</v>
      </c>
      <c r="F142" s="95">
        <v>5.98</v>
      </c>
      <c r="G142" s="95">
        <v>45</v>
      </c>
      <c r="H142" s="97">
        <v>473.74</v>
      </c>
      <c r="I142" s="182">
        <v>3564.9</v>
      </c>
      <c r="J142" s="102">
        <f t="shared" ref="J142:J143" si="130">SUM(E142*F142)</f>
        <v>473.73560000000003</v>
      </c>
      <c r="K142" s="102">
        <f t="shared" ref="K142:K143" si="131">(E142*G142)</f>
        <v>3564.9</v>
      </c>
      <c r="L142" s="96">
        <f t="shared" ref="L142:L143" si="132">SUM(J142,K142)</f>
        <v>4038.6356000000001</v>
      </c>
      <c r="M142" s="98">
        <f t="shared" ref="M142:N143" si="133">SUM(J142-H142)</f>
        <v>-4.3999999999755346E-3</v>
      </c>
      <c r="N142" s="98">
        <f t="shared" si="133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3"/>
      <c r="B143" s="286"/>
      <c r="C143" s="289"/>
      <c r="D143" s="118" t="s">
        <v>16</v>
      </c>
      <c r="E143" s="120">
        <v>86.54</v>
      </c>
      <c r="F143" s="95">
        <v>5.98</v>
      </c>
      <c r="G143" s="95">
        <v>45</v>
      </c>
      <c r="H143" s="97">
        <v>517.51</v>
      </c>
      <c r="I143" s="182">
        <v>3894.3</v>
      </c>
      <c r="J143" s="102">
        <f t="shared" si="130"/>
        <v>517.50920000000008</v>
      </c>
      <c r="K143" s="102">
        <f t="shared" si="131"/>
        <v>3894.3</v>
      </c>
      <c r="L143" s="96">
        <f t="shared" si="132"/>
        <v>4411.8092000000006</v>
      </c>
      <c r="M143" s="98">
        <f t="shared" si="133"/>
        <v>-7.9999999991287041E-4</v>
      </c>
      <c r="N143" s="98">
        <f t="shared" si="133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3"/>
      <c r="B144" s="286"/>
      <c r="C144" s="289"/>
      <c r="D144" s="105" t="s">
        <v>54</v>
      </c>
      <c r="E144" s="106">
        <f>SUM(E141,E142,E143)</f>
        <v>251.44</v>
      </c>
      <c r="F144" s="106"/>
      <c r="G144" s="106"/>
      <c r="H144" s="107">
        <f>SUM(H141:H143)</f>
        <v>1503.62</v>
      </c>
      <c r="I144" s="107">
        <f>SUM(I141:I143)</f>
        <v>11314.8</v>
      </c>
      <c r="J144" s="106">
        <f t="shared" ref="J144:T144" si="134">SUM(J141,J142,J143)</f>
        <v>1503.6112000000003</v>
      </c>
      <c r="K144" s="106">
        <f t="shared" si="134"/>
        <v>11314.8</v>
      </c>
      <c r="L144" s="106">
        <f t="shared" si="134"/>
        <v>12818.411200000002</v>
      </c>
      <c r="M144" s="106">
        <f t="shared" si="134"/>
        <v>-8.7999999997805389E-3</v>
      </c>
      <c r="N144" s="106">
        <f t="shared" si="134"/>
        <v>4.5474735088646412E-13</v>
      </c>
      <c r="O144" s="106">
        <f t="shared" si="134"/>
        <v>0</v>
      </c>
      <c r="P144" s="106">
        <f t="shared" si="134"/>
        <v>0</v>
      </c>
      <c r="Q144" s="106">
        <f t="shared" si="134"/>
        <v>0</v>
      </c>
      <c r="R144" s="106"/>
      <c r="S144" s="106">
        <f t="shared" si="134"/>
        <v>0</v>
      </c>
      <c r="T144" s="106">
        <f t="shared" si="134"/>
        <v>0</v>
      </c>
      <c r="U144" s="108"/>
    </row>
    <row r="145" spans="1:21" x14ac:dyDescent="0.2">
      <c r="A145" s="283"/>
      <c r="B145" s="286"/>
      <c r="C145" s="289"/>
      <c r="D145" s="118" t="s">
        <v>17</v>
      </c>
      <c r="E145" s="119">
        <v>103.96</v>
      </c>
      <c r="F145" s="95">
        <v>5.98</v>
      </c>
      <c r="G145" s="95">
        <v>45</v>
      </c>
      <c r="H145" s="97">
        <v>621.67999999999995</v>
      </c>
      <c r="I145" s="182">
        <v>4678.2</v>
      </c>
      <c r="J145" s="102">
        <f>SUM(E145*F145)</f>
        <v>621.68079999999998</v>
      </c>
      <c r="K145" s="102">
        <f>(E145*G145)</f>
        <v>4678.2</v>
      </c>
      <c r="L145" s="96">
        <f>SUM(J145,K145)</f>
        <v>5299.8807999999999</v>
      </c>
      <c r="M145" s="98">
        <f>SUM(J145-H145)</f>
        <v>8.0000000002655725E-4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3"/>
      <c r="B146" s="286"/>
      <c r="C146" s="289"/>
      <c r="D146" s="118" t="s">
        <v>18</v>
      </c>
      <c r="E146" s="119">
        <v>85.62</v>
      </c>
      <c r="F146" s="95">
        <v>5.98</v>
      </c>
      <c r="G146" s="95">
        <v>45</v>
      </c>
      <c r="H146" s="182">
        <v>512.01</v>
      </c>
      <c r="I146" s="182">
        <v>3852.9</v>
      </c>
      <c r="J146" s="102">
        <f t="shared" ref="J146:J147" si="135">SUM(E146*F146)</f>
        <v>512.00760000000002</v>
      </c>
      <c r="K146" s="102">
        <f t="shared" ref="K146:K147" si="136">(E146*G146)</f>
        <v>3852.9</v>
      </c>
      <c r="L146" s="96">
        <f t="shared" ref="L146:L147" si="137">SUM(J146,K146)</f>
        <v>4364.9076000000005</v>
      </c>
      <c r="M146" s="98">
        <f t="shared" ref="M146:N147" si="138">SUM(J146-H146)</f>
        <v>-2.3999999999659849E-3</v>
      </c>
      <c r="N146" s="98">
        <f t="shared" si="138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4"/>
      <c r="B147" s="287"/>
      <c r="C147" s="290"/>
      <c r="D147" s="118" t="s">
        <v>19</v>
      </c>
      <c r="E147" s="120">
        <v>59.14</v>
      </c>
      <c r="F147" s="95">
        <v>5.98</v>
      </c>
      <c r="G147" s="95">
        <v>45</v>
      </c>
      <c r="H147" s="182">
        <v>353.66</v>
      </c>
      <c r="I147" s="182">
        <v>2661.3</v>
      </c>
      <c r="J147" s="102">
        <f t="shared" si="135"/>
        <v>353.65720000000005</v>
      </c>
      <c r="K147" s="102">
        <f t="shared" si="136"/>
        <v>2661.3</v>
      </c>
      <c r="L147" s="96">
        <f t="shared" si="137"/>
        <v>3014.9572000000003</v>
      </c>
      <c r="M147" s="98">
        <f t="shared" si="138"/>
        <v>-2.7999999999792635E-3</v>
      </c>
      <c r="N147" s="98">
        <f t="shared" si="138"/>
        <v>0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248.71999999999997</v>
      </c>
      <c r="F148" s="106"/>
      <c r="G148" s="106"/>
      <c r="H148" s="164">
        <f>SUM(H145:H147)</f>
        <v>1487.3500000000001</v>
      </c>
      <c r="I148" s="164">
        <f>SUM(I145:I147)</f>
        <v>11192.400000000001</v>
      </c>
      <c r="J148" s="106">
        <f t="shared" ref="J148:T148" si="139">SUM(J145,J146,J147)</f>
        <v>1487.3456000000001</v>
      </c>
      <c r="K148" s="106">
        <f t="shared" si="139"/>
        <v>11192.400000000001</v>
      </c>
      <c r="L148" s="106">
        <f t="shared" si="139"/>
        <v>12679.745600000002</v>
      </c>
      <c r="M148" s="106">
        <f t="shared" si="139"/>
        <v>-4.3999999999186912E-3</v>
      </c>
      <c r="N148" s="106">
        <f t="shared" si="139"/>
        <v>0</v>
      </c>
      <c r="O148" s="106">
        <f t="shared" si="139"/>
        <v>0</v>
      </c>
      <c r="P148" s="106">
        <f t="shared" si="139"/>
        <v>0</v>
      </c>
      <c r="Q148" s="106">
        <f t="shared" si="139"/>
        <v>0</v>
      </c>
      <c r="R148" s="106"/>
      <c r="S148" s="106">
        <f t="shared" si="139"/>
        <v>0</v>
      </c>
      <c r="T148" s="106">
        <f t="shared" si="139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929.44</v>
      </c>
      <c r="F149" s="137"/>
      <c r="G149" s="137"/>
      <c r="H149" s="161">
        <f>SUM(H136,H140,H144,H148)</f>
        <v>5558.06</v>
      </c>
      <c r="I149" s="161">
        <f>SUM(I136,I140,I144,I148)</f>
        <v>41824.800000000003</v>
      </c>
      <c r="J149" s="137">
        <f t="shared" ref="J149:T149" si="140">SUM(J136+J140+J144+J148)</f>
        <v>5558.0512000000008</v>
      </c>
      <c r="K149" s="137">
        <f t="shared" si="140"/>
        <v>41824.800000000003</v>
      </c>
      <c r="L149" s="137">
        <f t="shared" si="140"/>
        <v>47382.851200000005</v>
      </c>
      <c r="M149" s="137">
        <f t="shared" si="140"/>
        <v>-8.7999999994963218E-3</v>
      </c>
      <c r="N149" s="137">
        <f t="shared" si="140"/>
        <v>4.5474735088646412E-13</v>
      </c>
      <c r="O149" s="137">
        <f t="shared" si="140"/>
        <v>0</v>
      </c>
      <c r="P149" s="137">
        <f t="shared" si="140"/>
        <v>0</v>
      </c>
      <c r="Q149" s="137">
        <f t="shared" si="140"/>
        <v>0</v>
      </c>
      <c r="R149" s="137"/>
      <c r="S149" s="137">
        <f t="shared" si="140"/>
        <v>0</v>
      </c>
      <c r="T149" s="137">
        <f t="shared" si="140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E149+'2017'!E150</f>
        <v>7969.1800000000021</v>
      </c>
      <c r="F150" s="114"/>
      <c r="G150" s="114"/>
      <c r="H150" s="114">
        <f>H149+'2017'!H150</f>
        <v>40144.75</v>
      </c>
      <c r="I150" s="114">
        <f>I149+'2017'!I150</f>
        <v>177918.2</v>
      </c>
      <c r="J150" s="114">
        <f>J149+'2017'!J150</f>
        <v>40144.766600000003</v>
      </c>
      <c r="K150" s="114">
        <f>K149+'2017'!K150</f>
        <v>177918.2</v>
      </c>
      <c r="L150" s="114">
        <f>L149+'2017'!L150</f>
        <v>218062.96660000001</v>
      </c>
      <c r="M150" s="114">
        <f>M149+'2017'!M150</f>
        <v>2.2799999993708298E-2</v>
      </c>
      <c r="N150" s="114">
        <f>N149+'2017'!N150</f>
        <v>3.0695446184836328E-12</v>
      </c>
      <c r="O150" s="114">
        <f>O149+'2017'!O150</f>
        <v>0</v>
      </c>
      <c r="P150" s="114">
        <f>P149+'2017'!P150</f>
        <v>0</v>
      </c>
      <c r="Q150" s="114">
        <f>Q149+'2017'!Q150</f>
        <v>0</v>
      </c>
      <c r="R150" s="114">
        <f>I150-Q150</f>
        <v>177918.2</v>
      </c>
      <c r="S150" s="114">
        <f>S149+'2017'!S150</f>
        <v>0</v>
      </c>
      <c r="T150" s="114">
        <f>T149+'2017'!T150</f>
        <v>0</v>
      </c>
      <c r="U150" s="116"/>
    </row>
    <row r="151" spans="1:21" x14ac:dyDescent="0.2">
      <c r="A151" s="282">
        <v>9</v>
      </c>
      <c r="B151" s="285" t="s">
        <v>33</v>
      </c>
      <c r="C151" s="288" t="s">
        <v>30</v>
      </c>
      <c r="D151" s="118" t="s">
        <v>8</v>
      </c>
      <c r="E151" s="119"/>
      <c r="F151" s="95">
        <v>5.98</v>
      </c>
      <c r="G151" s="95">
        <v>45</v>
      </c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3"/>
      <c r="B152" s="286"/>
      <c r="C152" s="289"/>
      <c r="D152" s="118" t="s">
        <v>9</v>
      </c>
      <c r="E152" s="120"/>
      <c r="F152" s="95">
        <v>5.98</v>
      </c>
      <c r="G152" s="95">
        <v>45</v>
      </c>
      <c r="H152" s="97"/>
      <c r="I152" s="97"/>
      <c r="J152" s="102">
        <f t="shared" ref="J152:J153" si="141">SUM(E152*F152)</f>
        <v>0</v>
      </c>
      <c r="K152" s="102">
        <f t="shared" ref="K152:K153" si="142">SUM(E152*G152)</f>
        <v>0</v>
      </c>
      <c r="L152" s="96">
        <f t="shared" ref="L152:L153" si="143">SUM(J152,K152)</f>
        <v>0</v>
      </c>
      <c r="M152" s="98">
        <f t="shared" ref="M152:N153" si="144">SUM(J152-H152)</f>
        <v>0</v>
      </c>
      <c r="N152" s="98">
        <f t="shared" si="144"/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3"/>
      <c r="B153" s="286"/>
      <c r="C153" s="289"/>
      <c r="D153" s="118" t="s">
        <v>10</v>
      </c>
      <c r="E153" s="120"/>
      <c r="F153" s="95">
        <v>5.98</v>
      </c>
      <c r="G153" s="95">
        <v>45</v>
      </c>
      <c r="H153" s="97"/>
      <c r="I153" s="97"/>
      <c r="J153" s="102">
        <f t="shared" si="141"/>
        <v>0</v>
      </c>
      <c r="K153" s="102">
        <f t="shared" si="142"/>
        <v>0</v>
      </c>
      <c r="L153" s="96">
        <f t="shared" si="143"/>
        <v>0</v>
      </c>
      <c r="M153" s="98">
        <f t="shared" si="144"/>
        <v>0</v>
      </c>
      <c r="N153" s="98">
        <f t="shared" si="144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3"/>
      <c r="B154" s="286"/>
      <c r="C154" s="289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45">SUM(J151,J152,J153)</f>
        <v>0</v>
      </c>
      <c r="K154" s="106">
        <f t="shared" si="145"/>
        <v>0</v>
      </c>
      <c r="L154" s="106">
        <f t="shared" si="145"/>
        <v>0</v>
      </c>
      <c r="M154" s="106">
        <f t="shared" si="145"/>
        <v>0</v>
      </c>
      <c r="N154" s="106">
        <f t="shared" si="145"/>
        <v>0</v>
      </c>
      <c r="O154" s="106">
        <f t="shared" si="145"/>
        <v>0</v>
      </c>
      <c r="P154" s="106">
        <f t="shared" si="145"/>
        <v>0</v>
      </c>
      <c r="Q154" s="106">
        <f t="shared" si="145"/>
        <v>0</v>
      </c>
      <c r="R154" s="106"/>
      <c r="S154" s="106">
        <f t="shared" si="145"/>
        <v>0</v>
      </c>
      <c r="T154" s="106">
        <f t="shared" si="145"/>
        <v>0</v>
      </c>
      <c r="U154" s="108"/>
    </row>
    <row r="155" spans="1:21" x14ac:dyDescent="0.2">
      <c r="A155" s="283"/>
      <c r="B155" s="286"/>
      <c r="C155" s="289"/>
      <c r="D155" s="118" t="s">
        <v>11</v>
      </c>
      <c r="E155" s="119"/>
      <c r="F155" s="95">
        <v>5.98</v>
      </c>
      <c r="G155" s="95">
        <v>45</v>
      </c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3"/>
      <c r="B156" s="286"/>
      <c r="C156" s="289"/>
      <c r="D156" s="118" t="s">
        <v>12</v>
      </c>
      <c r="E156" s="119"/>
      <c r="F156" s="95">
        <v>5.98</v>
      </c>
      <c r="G156" s="95">
        <v>45</v>
      </c>
      <c r="H156" s="97"/>
      <c r="I156" s="97"/>
      <c r="J156" s="102">
        <f t="shared" ref="J156:J157" si="146">SUM(E156*F156)</f>
        <v>0</v>
      </c>
      <c r="K156" s="102">
        <f t="shared" ref="K156:K157" si="147">(E156*G156)</f>
        <v>0</v>
      </c>
      <c r="L156" s="96">
        <f t="shared" ref="L156:L157" si="148">SUM(J156,K156)</f>
        <v>0</v>
      </c>
      <c r="M156" s="98">
        <f t="shared" ref="M156:N157" si="149">SUM(J156-H156)</f>
        <v>0</v>
      </c>
      <c r="N156" s="98">
        <f t="shared" si="149"/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3"/>
      <c r="B157" s="286"/>
      <c r="C157" s="289"/>
      <c r="D157" s="118" t="s">
        <v>13</v>
      </c>
      <c r="E157" s="119"/>
      <c r="F157" s="95">
        <v>5.98</v>
      </c>
      <c r="G157" s="95">
        <v>45</v>
      </c>
      <c r="H157" s="97"/>
      <c r="I157" s="97"/>
      <c r="J157" s="102">
        <f t="shared" si="146"/>
        <v>0</v>
      </c>
      <c r="K157" s="102">
        <f t="shared" si="147"/>
        <v>0</v>
      </c>
      <c r="L157" s="96">
        <f t="shared" si="148"/>
        <v>0</v>
      </c>
      <c r="M157" s="98">
        <f t="shared" si="149"/>
        <v>0</v>
      </c>
      <c r="N157" s="98">
        <f t="shared" si="149"/>
        <v>0</v>
      </c>
      <c r="O157" s="102"/>
      <c r="P157" s="102"/>
      <c r="Q157" s="103"/>
      <c r="R157" s="98"/>
      <c r="S157" s="103"/>
      <c r="T157" s="103"/>
      <c r="U157" s="104"/>
    </row>
    <row r="158" spans="1:21" ht="24" x14ac:dyDescent="0.2">
      <c r="A158" s="283"/>
      <c r="B158" s="286"/>
      <c r="C158" s="289"/>
      <c r="D158" s="105" t="s">
        <v>53</v>
      </c>
      <c r="E158" s="106">
        <f>SUM(E155,E156,E157)</f>
        <v>0</v>
      </c>
      <c r="F158" s="106"/>
      <c r="G158" s="106"/>
      <c r="H158" s="107">
        <f>SUM(H155:H157)</f>
        <v>0</v>
      </c>
      <c r="I158" s="107">
        <f>SUM(I155:I157)</f>
        <v>0</v>
      </c>
      <c r="J158" s="106">
        <f t="shared" ref="J158:T158" si="150">SUM(J155,J156,J157)</f>
        <v>0</v>
      </c>
      <c r="K158" s="106">
        <f t="shared" si="150"/>
        <v>0</v>
      </c>
      <c r="L158" s="106">
        <f t="shared" si="150"/>
        <v>0</v>
      </c>
      <c r="M158" s="106">
        <f t="shared" si="150"/>
        <v>0</v>
      </c>
      <c r="N158" s="106">
        <f t="shared" si="150"/>
        <v>0</v>
      </c>
      <c r="O158" s="106">
        <f t="shared" si="150"/>
        <v>0</v>
      </c>
      <c r="P158" s="106">
        <f t="shared" si="150"/>
        <v>0</v>
      </c>
      <c r="Q158" s="106">
        <f t="shared" si="150"/>
        <v>0</v>
      </c>
      <c r="R158" s="106"/>
      <c r="S158" s="106">
        <f t="shared" si="150"/>
        <v>0</v>
      </c>
      <c r="T158" s="106">
        <f t="shared" si="150"/>
        <v>0</v>
      </c>
      <c r="U158" s="108"/>
    </row>
    <row r="159" spans="1:21" x14ac:dyDescent="0.2">
      <c r="A159" s="283"/>
      <c r="B159" s="286"/>
      <c r="C159" s="289"/>
      <c r="D159" s="118" t="s">
        <v>14</v>
      </c>
      <c r="E159" s="119"/>
      <c r="F159" s="95">
        <v>5.98</v>
      </c>
      <c r="G159" s="95">
        <v>45</v>
      </c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3"/>
      <c r="B160" s="286"/>
      <c r="C160" s="289"/>
      <c r="D160" s="118" t="s">
        <v>15</v>
      </c>
      <c r="E160" s="119"/>
      <c r="F160" s="95">
        <v>5.98</v>
      </c>
      <c r="G160" s="95">
        <v>45</v>
      </c>
      <c r="H160" s="97"/>
      <c r="I160" s="97"/>
      <c r="J160" s="102">
        <f t="shared" ref="J160:J161" si="151">SUM(E160*F160)</f>
        <v>0</v>
      </c>
      <c r="K160" s="102">
        <f t="shared" ref="K160:K161" si="152">(E160*G160)</f>
        <v>0</v>
      </c>
      <c r="L160" s="96">
        <f t="shared" ref="L160:L161" si="153">SUM(J160,K160)</f>
        <v>0</v>
      </c>
      <c r="M160" s="98">
        <f t="shared" ref="M160:N161" si="154">SUM(J160-H160)</f>
        <v>0</v>
      </c>
      <c r="N160" s="98">
        <f t="shared" si="154"/>
        <v>0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3"/>
      <c r="B161" s="286"/>
      <c r="C161" s="289"/>
      <c r="D161" s="118" t="s">
        <v>16</v>
      </c>
      <c r="E161" s="120"/>
      <c r="F161" s="95">
        <v>5.98</v>
      </c>
      <c r="G161" s="95">
        <v>45</v>
      </c>
      <c r="H161" s="97"/>
      <c r="I161" s="97"/>
      <c r="J161" s="102">
        <f t="shared" si="151"/>
        <v>0</v>
      </c>
      <c r="K161" s="102">
        <f t="shared" si="152"/>
        <v>0</v>
      </c>
      <c r="L161" s="96">
        <f t="shared" si="153"/>
        <v>0</v>
      </c>
      <c r="M161" s="98">
        <f t="shared" si="154"/>
        <v>0</v>
      </c>
      <c r="N161" s="98">
        <f t="shared" si="154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3"/>
      <c r="B162" s="286"/>
      <c r="C162" s="289"/>
      <c r="D162" s="105" t="s">
        <v>54</v>
      </c>
      <c r="E162" s="106">
        <f>SUM(E159,E160,E161)</f>
        <v>0</v>
      </c>
      <c r="F162" s="106"/>
      <c r="G162" s="106"/>
      <c r="H162" s="107">
        <f>SUM(H159:H161)</f>
        <v>0</v>
      </c>
      <c r="I162" s="107">
        <f>SUM(I159:I161)</f>
        <v>0</v>
      </c>
      <c r="J162" s="106">
        <f t="shared" ref="J162:T162" si="155">SUM(J159,J160,J161)</f>
        <v>0</v>
      </c>
      <c r="K162" s="106">
        <f t="shared" si="155"/>
        <v>0</v>
      </c>
      <c r="L162" s="106">
        <f t="shared" si="155"/>
        <v>0</v>
      </c>
      <c r="M162" s="106">
        <f t="shared" si="155"/>
        <v>0</v>
      </c>
      <c r="N162" s="106">
        <f t="shared" si="155"/>
        <v>0</v>
      </c>
      <c r="O162" s="106">
        <f t="shared" si="155"/>
        <v>0</v>
      </c>
      <c r="P162" s="106">
        <f t="shared" si="155"/>
        <v>0</v>
      </c>
      <c r="Q162" s="106">
        <f t="shared" si="155"/>
        <v>0</v>
      </c>
      <c r="R162" s="106"/>
      <c r="S162" s="106">
        <f t="shared" si="155"/>
        <v>0</v>
      </c>
      <c r="T162" s="106">
        <f t="shared" si="155"/>
        <v>0</v>
      </c>
      <c r="U162" s="108"/>
    </row>
    <row r="163" spans="1:21" x14ac:dyDescent="0.2">
      <c r="A163" s="283"/>
      <c r="B163" s="286"/>
      <c r="C163" s="289"/>
      <c r="D163" s="118" t="s">
        <v>17</v>
      </c>
      <c r="E163" s="119"/>
      <c r="F163" s="95">
        <v>5.98</v>
      </c>
      <c r="G163" s="95">
        <v>45</v>
      </c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3"/>
      <c r="B164" s="286"/>
      <c r="C164" s="289"/>
      <c r="D164" s="118" t="s">
        <v>18</v>
      </c>
      <c r="E164" s="119"/>
      <c r="F164" s="95">
        <v>5.98</v>
      </c>
      <c r="G164" s="95">
        <v>45</v>
      </c>
      <c r="H164" s="97"/>
      <c r="I164" s="97"/>
      <c r="J164" s="102">
        <f t="shared" ref="J164:J165" si="156">SUM(E164*F164)</f>
        <v>0</v>
      </c>
      <c r="K164" s="102">
        <f t="shared" ref="K164:K165" si="157">(E164*G164)</f>
        <v>0</v>
      </c>
      <c r="L164" s="96">
        <f t="shared" ref="L164:L165" si="158">SUM(J164,K164)</f>
        <v>0</v>
      </c>
      <c r="M164" s="98">
        <f t="shared" ref="M164:N165" si="159">SUM(J164-H164)</f>
        <v>0</v>
      </c>
      <c r="N164" s="98">
        <f t="shared" si="159"/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4"/>
      <c r="B165" s="287"/>
      <c r="C165" s="290"/>
      <c r="D165" s="118" t="s">
        <v>19</v>
      </c>
      <c r="E165" s="120"/>
      <c r="F165" s="95">
        <v>5.98</v>
      </c>
      <c r="G165" s="95">
        <v>45</v>
      </c>
      <c r="H165" s="97"/>
      <c r="I165" s="97"/>
      <c r="J165" s="102">
        <f t="shared" si="156"/>
        <v>0</v>
      </c>
      <c r="K165" s="102">
        <f t="shared" si="157"/>
        <v>0</v>
      </c>
      <c r="L165" s="96">
        <f t="shared" si="158"/>
        <v>0</v>
      </c>
      <c r="M165" s="98">
        <f t="shared" si="159"/>
        <v>0</v>
      </c>
      <c r="N165" s="98">
        <f t="shared" si="15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60">SUM(J163,J164,J165)</f>
        <v>0</v>
      </c>
      <c r="K166" s="106">
        <f t="shared" si="160"/>
        <v>0</v>
      </c>
      <c r="L166" s="106">
        <f t="shared" si="160"/>
        <v>0</v>
      </c>
      <c r="M166" s="106">
        <f t="shared" si="160"/>
        <v>0</v>
      </c>
      <c r="N166" s="106">
        <f t="shared" si="160"/>
        <v>0</v>
      </c>
      <c r="O166" s="106">
        <f t="shared" si="160"/>
        <v>0</v>
      </c>
      <c r="P166" s="106">
        <f t="shared" si="160"/>
        <v>0</v>
      </c>
      <c r="Q166" s="106">
        <f t="shared" si="160"/>
        <v>0</v>
      </c>
      <c r="R166" s="106"/>
      <c r="S166" s="106">
        <f t="shared" si="160"/>
        <v>0</v>
      </c>
      <c r="T166" s="106">
        <f t="shared" si="16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0</v>
      </c>
      <c r="F167" s="137"/>
      <c r="G167" s="137"/>
      <c r="H167" s="161">
        <f>SUM(H154,H158,H162,H166)</f>
        <v>0</v>
      </c>
      <c r="I167" s="161">
        <f>SUM(I154,I158,I162,I166)</f>
        <v>0</v>
      </c>
      <c r="J167" s="137">
        <f t="shared" ref="J167:T167" si="161">SUM(J154+J158+J162+J166)</f>
        <v>0</v>
      </c>
      <c r="K167" s="137">
        <f t="shared" si="161"/>
        <v>0</v>
      </c>
      <c r="L167" s="137">
        <f t="shared" si="161"/>
        <v>0</v>
      </c>
      <c r="M167" s="137">
        <f t="shared" si="161"/>
        <v>0</v>
      </c>
      <c r="N167" s="137">
        <f t="shared" si="161"/>
        <v>0</v>
      </c>
      <c r="O167" s="137">
        <f t="shared" si="161"/>
        <v>0</v>
      </c>
      <c r="P167" s="137">
        <f t="shared" si="161"/>
        <v>0</v>
      </c>
      <c r="Q167" s="137">
        <f t="shared" si="161"/>
        <v>0</v>
      </c>
      <c r="R167" s="137"/>
      <c r="S167" s="137">
        <f t="shared" si="161"/>
        <v>0</v>
      </c>
      <c r="T167" s="137">
        <f t="shared" si="161"/>
        <v>0</v>
      </c>
      <c r="U167" s="139"/>
    </row>
    <row r="168" spans="1:21" ht="36" x14ac:dyDescent="0.2">
      <c r="A168" s="167"/>
      <c r="B168" s="111"/>
      <c r="C168" s="112"/>
      <c r="D168" s="113" t="s">
        <v>59</v>
      </c>
      <c r="E168" s="114">
        <f>E167+'2017'!E168</f>
        <v>16.36</v>
      </c>
      <c r="F168" s="114"/>
      <c r="G168" s="114"/>
      <c r="H168" s="114">
        <f>H167+'2017'!H168</f>
        <v>97.83</v>
      </c>
      <c r="I168" s="114">
        <f>I167+'2017'!I168</f>
        <v>654.4</v>
      </c>
      <c r="J168" s="114">
        <f>J167+'2017'!J168</f>
        <v>97.832800000000006</v>
      </c>
      <c r="K168" s="114">
        <f>K167+'2017'!K168</f>
        <v>654.4</v>
      </c>
      <c r="L168" s="114">
        <f>L167+'2017'!L168</f>
        <v>752.2328</v>
      </c>
      <c r="M168" s="114">
        <f>M167+'2017'!M168</f>
        <v>2.8000000000076852E-3</v>
      </c>
      <c r="N168" s="114">
        <f>N167+'2017'!N168</f>
        <v>0</v>
      </c>
      <c r="O168" s="114">
        <f>O167+'2017'!O168</f>
        <v>0</v>
      </c>
      <c r="P168" s="114">
        <f>P167+'2017'!P168</f>
        <v>0</v>
      </c>
      <c r="Q168" s="114">
        <f>Q167+'2017'!Q168</f>
        <v>0</v>
      </c>
      <c r="R168" s="114">
        <f>I168-Q168</f>
        <v>654.4</v>
      </c>
      <c r="S168" s="114">
        <f>S167+'2017'!S168</f>
        <v>0</v>
      </c>
      <c r="T168" s="114">
        <f>T167+'2017'!T168</f>
        <v>0</v>
      </c>
      <c r="U168" s="116"/>
    </row>
    <row r="169" spans="1:21" x14ac:dyDescent="0.2">
      <c r="A169" s="270">
        <v>10</v>
      </c>
      <c r="B169" s="273" t="s">
        <v>20</v>
      </c>
      <c r="C169" s="236" t="s">
        <v>21</v>
      </c>
      <c r="D169" s="118" t="s">
        <v>8</v>
      </c>
      <c r="E169" s="119">
        <v>2417.904</v>
      </c>
      <c r="F169" s="122">
        <v>6.02</v>
      </c>
      <c r="G169" s="95">
        <v>45</v>
      </c>
      <c r="H169" s="97">
        <v>14555.78</v>
      </c>
      <c r="I169" s="182">
        <v>108805.68</v>
      </c>
      <c r="J169" s="102">
        <f>(E169*F169)</f>
        <v>14555.782079999999</v>
      </c>
      <c r="K169" s="102">
        <f>(E169*G169)</f>
        <v>108805.68</v>
      </c>
      <c r="L169" s="96">
        <f>SUM(J169,K169)</f>
        <v>123361.46208</v>
      </c>
      <c r="M169" s="98">
        <f>SUM(J169-H169)</f>
        <v>2.0799999983864836E-3</v>
      </c>
      <c r="N169" s="98">
        <f>SUM(K169-I169)</f>
        <v>0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71"/>
      <c r="B170" s="274"/>
      <c r="C170" s="237"/>
      <c r="D170" s="118" t="s">
        <v>9</v>
      </c>
      <c r="E170" s="120">
        <v>2168.752</v>
      </c>
      <c r="F170" s="122">
        <v>6.02</v>
      </c>
      <c r="G170" s="95">
        <v>45</v>
      </c>
      <c r="H170" s="97">
        <v>13055.89</v>
      </c>
      <c r="I170" s="182">
        <v>97593.84</v>
      </c>
      <c r="J170" s="102">
        <f>(E170*F170)</f>
        <v>13055.88704</v>
      </c>
      <c r="K170" s="102">
        <f t="shared" ref="K170:K171" si="162">(E170*G170)</f>
        <v>97593.84</v>
      </c>
      <c r="L170" s="96">
        <f t="shared" ref="L170:L171" si="163">SUM(J170,K170)</f>
        <v>110649.72704</v>
      </c>
      <c r="M170" s="98">
        <f t="shared" ref="M170:N171" si="164">SUM(J170-H170)</f>
        <v>-2.959999999802676E-3</v>
      </c>
      <c r="N170" s="98">
        <f t="shared" si="164"/>
        <v>0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71"/>
      <c r="B171" s="274"/>
      <c r="C171" s="237"/>
      <c r="D171" s="118" t="s">
        <v>10</v>
      </c>
      <c r="E171" s="120">
        <v>2467.5810000000001</v>
      </c>
      <c r="F171" s="122">
        <v>6.02</v>
      </c>
      <c r="G171" s="95">
        <v>45</v>
      </c>
      <c r="H171" s="97">
        <v>14854.83</v>
      </c>
      <c r="I171" s="182">
        <v>111041.15</v>
      </c>
      <c r="J171" s="102">
        <f>(E171*F171)</f>
        <v>14854.83762</v>
      </c>
      <c r="K171" s="102">
        <f t="shared" si="162"/>
        <v>111041.145</v>
      </c>
      <c r="L171" s="96">
        <f t="shared" si="163"/>
        <v>125895.98262000001</v>
      </c>
      <c r="M171" s="98">
        <f t="shared" si="164"/>
        <v>7.6200000003154855E-3</v>
      </c>
      <c r="N171" s="98">
        <f t="shared" si="164"/>
        <v>-4.9999999901046976E-3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71"/>
      <c r="B172" s="274"/>
      <c r="C172" s="237"/>
      <c r="D172" s="105" t="s">
        <v>52</v>
      </c>
      <c r="E172" s="106">
        <f>SUM(E169,E170,E171)</f>
        <v>7054.2370000000001</v>
      </c>
      <c r="F172" s="106"/>
      <c r="G172" s="106"/>
      <c r="H172" s="106">
        <f t="shared" ref="H172:T172" si="165">SUM(H169,H170,H171)</f>
        <v>42466.5</v>
      </c>
      <c r="I172" s="106">
        <f t="shared" si="165"/>
        <v>317440.67</v>
      </c>
      <c r="J172" s="106">
        <f t="shared" si="165"/>
        <v>42466.506739999997</v>
      </c>
      <c r="K172" s="106">
        <f t="shared" si="165"/>
        <v>317440.66499999998</v>
      </c>
      <c r="L172" s="106">
        <f t="shared" si="165"/>
        <v>359907.17174000002</v>
      </c>
      <c r="M172" s="106">
        <f t="shared" si="165"/>
        <v>6.7399999988992931E-3</v>
      </c>
      <c r="N172" s="106">
        <f t="shared" si="165"/>
        <v>-4.9999999901046976E-3</v>
      </c>
      <c r="O172" s="106">
        <f t="shared" si="165"/>
        <v>0</v>
      </c>
      <c r="P172" s="106">
        <f t="shared" si="165"/>
        <v>0</v>
      </c>
      <c r="Q172" s="106">
        <f t="shared" si="165"/>
        <v>0</v>
      </c>
      <c r="R172" s="106"/>
      <c r="S172" s="106">
        <f t="shared" si="165"/>
        <v>0</v>
      </c>
      <c r="T172" s="106">
        <f t="shared" si="165"/>
        <v>0</v>
      </c>
      <c r="U172" s="108"/>
    </row>
    <row r="173" spans="1:21" x14ac:dyDescent="0.2">
      <c r="A173" s="271"/>
      <c r="B173" s="274"/>
      <c r="C173" s="237"/>
      <c r="D173" s="118" t="s">
        <v>11</v>
      </c>
      <c r="E173" s="119">
        <v>2546.154</v>
      </c>
      <c r="F173" s="122">
        <v>6.02</v>
      </c>
      <c r="G173" s="95">
        <v>45</v>
      </c>
      <c r="H173" s="97">
        <v>15327.85</v>
      </c>
      <c r="I173" s="182">
        <v>114576.93</v>
      </c>
      <c r="J173" s="102">
        <f>(E173*F173)</f>
        <v>15327.84708</v>
      </c>
      <c r="K173" s="102">
        <f>(E173*G173)</f>
        <v>114576.93</v>
      </c>
      <c r="L173" s="96">
        <f>SUM(J173,K173)</f>
        <v>129904.77708</v>
      </c>
      <c r="M173" s="98">
        <f>SUM(J173-H173)</f>
        <v>-2.920000000813161E-3</v>
      </c>
      <c r="N173" s="98">
        <f>SUM(K173-I173)</f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71"/>
      <c r="B174" s="274"/>
      <c r="C174" s="237"/>
      <c r="D174" s="118" t="s">
        <v>12</v>
      </c>
      <c r="E174" s="119">
        <v>2602.913</v>
      </c>
      <c r="F174" s="122">
        <v>6.02</v>
      </c>
      <c r="G174" s="95">
        <v>45</v>
      </c>
      <c r="H174" s="97">
        <v>15669.54</v>
      </c>
      <c r="I174" s="182">
        <v>117131.09</v>
      </c>
      <c r="J174" s="102">
        <f>(E174*F174)</f>
        <v>15669.536259999999</v>
      </c>
      <c r="K174" s="102">
        <f t="shared" ref="K174:K175" si="166">(E174*G174)</f>
        <v>117131.08500000001</v>
      </c>
      <c r="L174" s="96">
        <f t="shared" ref="L174:L175" si="167">SUM(J174,K174)</f>
        <v>132800.62126000001</v>
      </c>
      <c r="M174" s="98">
        <f t="shared" ref="M174:N175" si="168">SUM(J174-H174)</f>
        <v>-3.7400000019260915E-3</v>
      </c>
      <c r="N174" s="98">
        <f t="shared" si="168"/>
        <v>-4.9999999901046976E-3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71"/>
      <c r="B175" s="275"/>
      <c r="C175" s="237"/>
      <c r="D175" s="118" t="s">
        <v>13</v>
      </c>
      <c r="E175" s="119">
        <v>2569.3359999999998</v>
      </c>
      <c r="F175" s="122">
        <v>6.02</v>
      </c>
      <c r="G175" s="95">
        <v>45</v>
      </c>
      <c r="H175" s="97">
        <v>15467.4</v>
      </c>
      <c r="I175" s="182">
        <v>115620.12</v>
      </c>
      <c r="J175" s="102">
        <f>(E175*F175)</f>
        <v>15467.402719999998</v>
      </c>
      <c r="K175" s="102">
        <f t="shared" si="166"/>
        <v>115620.12</v>
      </c>
      <c r="L175" s="96">
        <f t="shared" si="167"/>
        <v>131087.52272000001</v>
      </c>
      <c r="M175" s="98">
        <f t="shared" si="168"/>
        <v>2.7199999985896284E-3</v>
      </c>
      <c r="N175" s="98">
        <f t="shared" si="168"/>
        <v>0</v>
      </c>
      <c r="O175" s="102"/>
      <c r="P175" s="102"/>
      <c r="Q175" s="231">
        <v>475665.45</v>
      </c>
      <c r="R175" s="98"/>
      <c r="S175" s="103"/>
      <c r="T175" s="103"/>
      <c r="U175" s="104"/>
    </row>
    <row r="176" spans="1:21" ht="24" x14ac:dyDescent="0.2">
      <c r="A176" s="271"/>
      <c r="B176" s="123"/>
      <c r="C176" s="237"/>
      <c r="D176" s="105" t="s">
        <v>53</v>
      </c>
      <c r="E176" s="106">
        <f>SUM(E173,E174,E175)</f>
        <v>7718.4030000000002</v>
      </c>
      <c r="F176" s="106"/>
      <c r="G176" s="106"/>
      <c r="H176" s="106">
        <f t="shared" ref="H176:T176" si="169">SUM(H173,H174,H175)</f>
        <v>46464.79</v>
      </c>
      <c r="I176" s="106">
        <f t="shared" si="169"/>
        <v>347328.14</v>
      </c>
      <c r="J176" s="106">
        <f t="shared" si="169"/>
        <v>46464.786059999999</v>
      </c>
      <c r="K176" s="106">
        <f t="shared" si="169"/>
        <v>347328.13500000001</v>
      </c>
      <c r="L176" s="106">
        <f t="shared" si="169"/>
        <v>393792.92106000002</v>
      </c>
      <c r="M176" s="106">
        <f t="shared" si="169"/>
        <v>-3.9400000041496241E-3</v>
      </c>
      <c r="N176" s="106">
        <f t="shared" si="169"/>
        <v>-4.9999999901046976E-3</v>
      </c>
      <c r="O176" s="106">
        <f t="shared" si="169"/>
        <v>0</v>
      </c>
      <c r="P176" s="106">
        <f t="shared" si="169"/>
        <v>0</v>
      </c>
      <c r="Q176" s="106">
        <f t="shared" si="169"/>
        <v>475665.45</v>
      </c>
      <c r="R176" s="106"/>
      <c r="S176" s="106">
        <f t="shared" si="169"/>
        <v>0</v>
      </c>
      <c r="T176" s="106">
        <f t="shared" si="169"/>
        <v>0</v>
      </c>
      <c r="U176" s="108"/>
    </row>
    <row r="177" spans="1:21" x14ac:dyDescent="0.2">
      <c r="A177" s="271"/>
      <c r="B177" s="273" t="s">
        <v>29</v>
      </c>
      <c r="C177" s="237"/>
      <c r="D177" s="118" t="s">
        <v>14</v>
      </c>
      <c r="E177" s="119">
        <v>2781.2910000000002</v>
      </c>
      <c r="F177" s="122">
        <v>6.02</v>
      </c>
      <c r="G177" s="95">
        <v>45</v>
      </c>
      <c r="H177" s="97">
        <v>16743.37</v>
      </c>
      <c r="I177" s="182">
        <v>125158.1</v>
      </c>
      <c r="J177" s="102">
        <f>(E177*F177)</f>
        <v>16743.37182</v>
      </c>
      <c r="K177" s="102">
        <f>(E177*G177)</f>
        <v>125158.095</v>
      </c>
      <c r="L177" s="96">
        <f>SUM(J177,K177)</f>
        <v>141901.46682</v>
      </c>
      <c r="M177" s="98">
        <f>SUM(J177-H177)</f>
        <v>1.8200000013166573E-3</v>
      </c>
      <c r="N177" s="98">
        <f>SUM(K177-I177)</f>
        <v>-5.0000000046566129E-3</v>
      </c>
      <c r="O177" s="102"/>
      <c r="P177" s="102"/>
      <c r="Q177" s="103"/>
      <c r="R177" s="98"/>
      <c r="S177" s="103"/>
      <c r="T177" s="103"/>
      <c r="U177" s="104"/>
    </row>
    <row r="178" spans="1:21" x14ac:dyDescent="0.2">
      <c r="A178" s="271"/>
      <c r="B178" s="274"/>
      <c r="C178" s="237"/>
      <c r="D178" s="118" t="s">
        <v>15</v>
      </c>
      <c r="E178" s="119">
        <v>2699.22</v>
      </c>
      <c r="F178" s="122">
        <v>6.02</v>
      </c>
      <c r="G178" s="95">
        <v>45</v>
      </c>
      <c r="H178" s="97">
        <v>16249.3</v>
      </c>
      <c r="I178" s="182">
        <v>121464.9</v>
      </c>
      <c r="J178" s="102">
        <f>(E178*F178)</f>
        <v>16249.304399999997</v>
      </c>
      <c r="K178" s="102">
        <f t="shared" ref="K178:K179" si="170">(E178*G178)</f>
        <v>121464.9</v>
      </c>
      <c r="L178" s="96">
        <f t="shared" ref="L178:L179" si="171">SUM(J178,K178)</f>
        <v>137714.20439999999</v>
      </c>
      <c r="M178" s="98">
        <f t="shared" ref="M178:N179" si="172">SUM(J178-H178)</f>
        <v>4.3999999979860149E-3</v>
      </c>
      <c r="N178" s="98">
        <f t="shared" si="172"/>
        <v>0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71"/>
      <c r="B179" s="274"/>
      <c r="C179" s="237"/>
      <c r="D179" s="118" t="s">
        <v>16</v>
      </c>
      <c r="E179" s="143">
        <v>2384.5549999999998</v>
      </c>
      <c r="F179" s="122">
        <v>6.02</v>
      </c>
      <c r="G179" s="95">
        <v>45</v>
      </c>
      <c r="H179" s="97">
        <v>14355.02</v>
      </c>
      <c r="I179" s="182">
        <v>107304.98</v>
      </c>
      <c r="J179" s="102">
        <f>(E179*F179)</f>
        <v>14355.021099999998</v>
      </c>
      <c r="K179" s="102">
        <f t="shared" si="170"/>
        <v>107304.97499999999</v>
      </c>
      <c r="L179" s="96">
        <f t="shared" si="171"/>
        <v>121659.99609999999</v>
      </c>
      <c r="M179" s="98">
        <f t="shared" si="172"/>
        <v>1.0999999976775143E-3</v>
      </c>
      <c r="N179" s="98">
        <f t="shared" si="172"/>
        <v>-5.0000000046566129E-3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71"/>
      <c r="B180" s="274"/>
      <c r="C180" s="237"/>
      <c r="D180" s="105" t="s">
        <v>54</v>
      </c>
      <c r="E180" s="106">
        <f>SUM(E177,E178,E179)</f>
        <v>7865.0660000000007</v>
      </c>
      <c r="F180" s="106"/>
      <c r="G180" s="106"/>
      <c r="H180" s="106">
        <f t="shared" ref="H180:T180" si="173">SUM(H177,H178,H179)</f>
        <v>47347.69</v>
      </c>
      <c r="I180" s="106">
        <f t="shared" si="173"/>
        <v>353927.98</v>
      </c>
      <c r="J180" s="106">
        <f t="shared" si="173"/>
        <v>47347.697319999992</v>
      </c>
      <c r="K180" s="106">
        <f t="shared" si="173"/>
        <v>353927.97</v>
      </c>
      <c r="L180" s="106">
        <f t="shared" si="173"/>
        <v>401275.66732000001</v>
      </c>
      <c r="M180" s="106">
        <f t="shared" si="173"/>
        <v>7.3199999969801866E-3</v>
      </c>
      <c r="N180" s="106">
        <f t="shared" si="173"/>
        <v>-1.0000000009313226E-2</v>
      </c>
      <c r="O180" s="106">
        <f t="shared" si="173"/>
        <v>0</v>
      </c>
      <c r="P180" s="106">
        <f t="shared" si="173"/>
        <v>0</v>
      </c>
      <c r="Q180" s="106">
        <f t="shared" si="173"/>
        <v>0</v>
      </c>
      <c r="R180" s="106"/>
      <c r="S180" s="106">
        <f t="shared" si="173"/>
        <v>0</v>
      </c>
      <c r="T180" s="106">
        <f t="shared" si="173"/>
        <v>0</v>
      </c>
      <c r="U180" s="108"/>
    </row>
    <row r="181" spans="1:21" x14ac:dyDescent="0.2">
      <c r="A181" s="271"/>
      <c r="B181" s="274"/>
      <c r="C181" s="237"/>
      <c r="D181" s="118" t="s">
        <v>17</v>
      </c>
      <c r="E181" s="119">
        <v>2655.0210000000002</v>
      </c>
      <c r="F181" s="122">
        <v>6.02</v>
      </c>
      <c r="G181" s="95">
        <v>45</v>
      </c>
      <c r="H181" s="97">
        <v>15983.23</v>
      </c>
      <c r="I181" s="182">
        <v>119475.95</v>
      </c>
      <c r="J181" s="102">
        <f>(E181*F181)</f>
        <v>15983.226420000001</v>
      </c>
      <c r="K181" s="102">
        <f>(E181*G181)</f>
        <v>119475.94500000001</v>
      </c>
      <c r="L181" s="96">
        <f>SUM(J181,K181)</f>
        <v>135459.17142</v>
      </c>
      <c r="M181" s="98">
        <f>SUM(J181-H181)</f>
        <v>-3.5799999986920739E-3</v>
      </c>
      <c r="N181" s="98">
        <f>SUM(K181-I181)</f>
        <v>-4.9999999901046976E-3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71"/>
      <c r="B182" s="274"/>
      <c r="C182" s="237"/>
      <c r="D182" s="118" t="s">
        <v>18</v>
      </c>
      <c r="E182" s="119">
        <v>2513.5010000000002</v>
      </c>
      <c r="F182" s="122">
        <v>6.02</v>
      </c>
      <c r="G182" s="95">
        <v>45</v>
      </c>
      <c r="H182" s="97">
        <v>15131.28</v>
      </c>
      <c r="I182" s="182">
        <v>113107.55</v>
      </c>
      <c r="J182" s="102">
        <f>(E182*F182)</f>
        <v>15131.276019999999</v>
      </c>
      <c r="K182" s="102">
        <f t="shared" ref="K182:K183" si="174">(E182*G182)</f>
        <v>113107.54500000001</v>
      </c>
      <c r="L182" s="96">
        <f t="shared" ref="L182:L183" si="175">SUM(J182,K182)</f>
        <v>128238.82102000002</v>
      </c>
      <c r="M182" s="98">
        <f t="shared" ref="M182:N183" si="176">SUM(J182-H182)</f>
        <v>-3.9800000013201497E-3</v>
      </c>
      <c r="N182" s="98">
        <f t="shared" si="176"/>
        <v>-4.9999999901046976E-3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72"/>
      <c r="B183" s="275"/>
      <c r="C183" s="238"/>
      <c r="D183" s="118" t="s">
        <v>19</v>
      </c>
      <c r="E183" s="143">
        <v>2429.5309999999999</v>
      </c>
      <c r="F183" s="122">
        <v>6.02</v>
      </c>
      <c r="G183" s="95">
        <v>45</v>
      </c>
      <c r="H183" s="97">
        <v>14625.78</v>
      </c>
      <c r="I183" s="182">
        <v>109328.9</v>
      </c>
      <c r="J183" s="102">
        <f>(E183*F183)</f>
        <v>14625.776619999999</v>
      </c>
      <c r="K183" s="102">
        <f t="shared" si="174"/>
        <v>109328.895</v>
      </c>
      <c r="L183" s="96">
        <f t="shared" si="175"/>
        <v>123954.67162000001</v>
      </c>
      <c r="M183" s="98">
        <f t="shared" si="176"/>
        <v>-3.3800000019255094E-3</v>
      </c>
      <c r="N183" s="98">
        <f t="shared" si="176"/>
        <v>-4.9999999901046976E-3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7598.0530000000008</v>
      </c>
      <c r="F184" s="106"/>
      <c r="G184" s="106"/>
      <c r="H184" s="106">
        <f t="shared" ref="H184:T184" si="177">SUM(H181,H182,H183)</f>
        <v>45740.29</v>
      </c>
      <c r="I184" s="106">
        <f t="shared" si="177"/>
        <v>341912.4</v>
      </c>
      <c r="J184" s="106">
        <f t="shared" si="177"/>
        <v>45740.279060000001</v>
      </c>
      <c r="K184" s="106">
        <f t="shared" si="177"/>
        <v>341912.38500000001</v>
      </c>
      <c r="L184" s="106">
        <f t="shared" si="177"/>
        <v>387652.66405999998</v>
      </c>
      <c r="M184" s="106">
        <f t="shared" si="177"/>
        <v>-1.0940000001937733E-2</v>
      </c>
      <c r="N184" s="106">
        <f t="shared" si="177"/>
        <v>-1.4999999970314093E-2</v>
      </c>
      <c r="O184" s="106">
        <f t="shared" si="177"/>
        <v>0</v>
      </c>
      <c r="P184" s="106">
        <f t="shared" si="177"/>
        <v>0</v>
      </c>
      <c r="Q184" s="106">
        <f t="shared" si="177"/>
        <v>0</v>
      </c>
      <c r="R184" s="106"/>
      <c r="S184" s="106">
        <f t="shared" si="177"/>
        <v>0</v>
      </c>
      <c r="T184" s="106">
        <f t="shared" si="177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30235.758999999998</v>
      </c>
      <c r="F185" s="137"/>
      <c r="G185" s="137"/>
      <c r="H185" s="137">
        <f>SUM(H172+H176+H180+H184)</f>
        <v>182019.27000000002</v>
      </c>
      <c r="I185" s="137">
        <f t="shared" ref="I185:T185" si="178">SUM(I172+I176+I180+I184)</f>
        <v>1360609.19</v>
      </c>
      <c r="J185" s="137">
        <f t="shared" si="178"/>
        <v>182019.26917999997</v>
      </c>
      <c r="K185" s="137">
        <f t="shared" si="178"/>
        <v>1360609.155</v>
      </c>
      <c r="L185" s="137">
        <f t="shared" si="178"/>
        <v>1542628.4241800001</v>
      </c>
      <c r="M185" s="137">
        <f t="shared" si="178"/>
        <v>-8.2000001020787749E-4</v>
      </c>
      <c r="N185" s="137">
        <f t="shared" si="178"/>
        <v>-3.4999999959836714E-2</v>
      </c>
      <c r="O185" s="137">
        <f t="shared" si="178"/>
        <v>0</v>
      </c>
      <c r="P185" s="137">
        <f t="shared" si="178"/>
        <v>0</v>
      </c>
      <c r="Q185" s="137">
        <f t="shared" si="178"/>
        <v>475665.45</v>
      </c>
      <c r="R185" s="137"/>
      <c r="S185" s="137">
        <f t="shared" si="178"/>
        <v>0</v>
      </c>
      <c r="T185" s="137">
        <f t="shared" si="178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E185+'2017'!E186</f>
        <v>208072.88199999998</v>
      </c>
      <c r="F186" s="114"/>
      <c r="G186" s="114"/>
      <c r="H186" s="114">
        <f>H185+'2017'!H186</f>
        <v>841469.11599999992</v>
      </c>
      <c r="I186" s="114">
        <f>I185+'2017'!I186</f>
        <v>4533969.7939999998</v>
      </c>
      <c r="J186" s="114">
        <f>J185+'2017'!J186</f>
        <v>841469.14199999988</v>
      </c>
      <c r="K186" s="114">
        <f>K185+'2017'!K186</f>
        <v>4533969.9460000005</v>
      </c>
      <c r="L186" s="114">
        <f>L185+'2017'!L186</f>
        <v>5375439.0879999995</v>
      </c>
      <c r="M186" s="114">
        <f>M185+'2017'!M186</f>
        <v>2.599999998074054E-2</v>
      </c>
      <c r="N186" s="114">
        <f>N185+'2017'!N186</f>
        <v>0.15200000003915193</v>
      </c>
      <c r="O186" s="114">
        <f>O185+'2017'!O186</f>
        <v>0</v>
      </c>
      <c r="P186" s="114">
        <f>P185+'2017'!P186</f>
        <v>0</v>
      </c>
      <c r="Q186" s="114">
        <f>Q185+'2017'!Q186</f>
        <v>2710639.45</v>
      </c>
      <c r="R186" s="114">
        <f>I186-Q186</f>
        <v>1823330.3439999996</v>
      </c>
      <c r="S186" s="114">
        <f>S185+'2017'!S186</f>
        <v>0</v>
      </c>
      <c r="T186" s="114">
        <f>T185+'2017'!T186</f>
        <v>0</v>
      </c>
      <c r="U186" s="116"/>
    </row>
    <row r="187" spans="1:21" x14ac:dyDescent="0.2">
      <c r="A187" s="270">
        <v>11</v>
      </c>
      <c r="B187" s="273" t="s">
        <v>34</v>
      </c>
      <c r="C187" s="276" t="s">
        <v>30</v>
      </c>
      <c r="D187" s="118" t="s">
        <v>8</v>
      </c>
      <c r="E187" s="119">
        <v>182.185</v>
      </c>
      <c r="F187" s="122">
        <v>6.02</v>
      </c>
      <c r="G187" s="95">
        <v>45</v>
      </c>
      <c r="H187" s="97">
        <v>1096.75</v>
      </c>
      <c r="I187" s="182">
        <v>8198.33</v>
      </c>
      <c r="J187" s="102">
        <f>(E187*F187)</f>
        <v>1096.7537</v>
      </c>
      <c r="K187" s="102">
        <f>(E187*G187)</f>
        <v>8198.3250000000007</v>
      </c>
      <c r="L187" s="96">
        <f>SUM(J187,K187)</f>
        <v>9295.0787</v>
      </c>
      <c r="M187" s="98">
        <f>SUM(J187-H187)</f>
        <v>3.6999999999807187E-3</v>
      </c>
      <c r="N187" s="98">
        <f>SUM(K187-I187)</f>
        <v>-4.9999999991996447E-3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71"/>
      <c r="B188" s="274"/>
      <c r="C188" s="277"/>
      <c r="D188" s="118" t="s">
        <v>9</v>
      </c>
      <c r="E188" s="120">
        <v>148.35499999999999</v>
      </c>
      <c r="F188" s="122">
        <v>6.02</v>
      </c>
      <c r="G188" s="95">
        <v>45</v>
      </c>
      <c r="H188" s="97">
        <v>893.1</v>
      </c>
      <c r="I188" s="182">
        <v>6675.98</v>
      </c>
      <c r="J188" s="102">
        <f>(E188*F188)</f>
        <v>893.09709999999984</v>
      </c>
      <c r="K188" s="102">
        <f t="shared" ref="K188:K189" si="179">(E188*G188)</f>
        <v>6675.9749999999995</v>
      </c>
      <c r="L188" s="96">
        <f t="shared" ref="L188:L189" si="180">SUM(J188,K188)</f>
        <v>7569.0720999999994</v>
      </c>
      <c r="M188" s="98">
        <f t="shared" ref="M188:N189" si="181">SUM(J188-H188)</f>
        <v>-2.9000000001815351E-3</v>
      </c>
      <c r="N188" s="98">
        <f t="shared" si="181"/>
        <v>-5.0000000001091394E-3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71"/>
      <c r="B189" s="274"/>
      <c r="C189" s="277"/>
      <c r="D189" s="118" t="s">
        <v>10</v>
      </c>
      <c r="E189" s="120">
        <v>203.10300000000001</v>
      </c>
      <c r="F189" s="122">
        <v>6.02</v>
      </c>
      <c r="G189" s="95">
        <v>45</v>
      </c>
      <c r="H189" s="97">
        <v>1222.68</v>
      </c>
      <c r="I189" s="182">
        <v>9139.64</v>
      </c>
      <c r="J189" s="102">
        <f>(E189*F189)</f>
        <v>1222.6800599999999</v>
      </c>
      <c r="K189" s="102">
        <f t="shared" si="179"/>
        <v>9139.6350000000002</v>
      </c>
      <c r="L189" s="96">
        <f t="shared" si="180"/>
        <v>10362.315060000001</v>
      </c>
      <c r="M189" s="98">
        <f t="shared" si="181"/>
        <v>5.9999999848514562E-5</v>
      </c>
      <c r="N189" s="98">
        <f t="shared" si="181"/>
        <v>-4.9999999991996447E-3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71"/>
      <c r="B190" s="274"/>
      <c r="C190" s="277"/>
      <c r="D190" s="105" t="s">
        <v>52</v>
      </c>
      <c r="E190" s="106">
        <f>SUM(E187,E188,E189)</f>
        <v>533.64300000000003</v>
      </c>
      <c r="F190" s="106"/>
      <c r="G190" s="106"/>
      <c r="H190" s="107">
        <f>SUM(H187:H189)</f>
        <v>3212.5299999999997</v>
      </c>
      <c r="I190" s="107">
        <f>SUM(I187:I189)</f>
        <v>24013.949999999997</v>
      </c>
      <c r="J190" s="106">
        <f t="shared" ref="J190:T190" si="182">SUM(J187,J188,J189)</f>
        <v>3212.5308599999998</v>
      </c>
      <c r="K190" s="106">
        <f t="shared" si="182"/>
        <v>24013.934999999998</v>
      </c>
      <c r="L190" s="106">
        <f t="shared" si="182"/>
        <v>27226.46586</v>
      </c>
      <c r="M190" s="106">
        <f t="shared" si="182"/>
        <v>8.5999999964769813E-4</v>
      </c>
      <c r="N190" s="106">
        <f t="shared" si="182"/>
        <v>-1.4999999998508429E-2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71"/>
      <c r="B191" s="274"/>
      <c r="C191" s="277"/>
      <c r="D191" s="118" t="s">
        <v>11</v>
      </c>
      <c r="E191" s="119">
        <v>218.48099999999999</v>
      </c>
      <c r="F191" s="122">
        <v>6.02</v>
      </c>
      <c r="G191" s="95">
        <v>45</v>
      </c>
      <c r="H191" s="97">
        <v>1315.26</v>
      </c>
      <c r="I191" s="182">
        <v>9831.65</v>
      </c>
      <c r="J191" s="102">
        <f>(E191*F191)</f>
        <v>1315.2556199999999</v>
      </c>
      <c r="K191" s="102">
        <f>(E191*G191)</f>
        <v>9831.6450000000004</v>
      </c>
      <c r="L191" s="96">
        <f>SUM(J191,K191)</f>
        <v>11146.90062</v>
      </c>
      <c r="M191" s="98">
        <f>SUM(J191-H191)</f>
        <v>-4.3800000000828732E-3</v>
      </c>
      <c r="N191" s="98">
        <f>SUM(K191-I191)</f>
        <v>-4.9999999991996447E-3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71"/>
      <c r="B192" s="274"/>
      <c r="C192" s="277"/>
      <c r="D192" s="118" t="s">
        <v>12</v>
      </c>
      <c r="E192" s="119">
        <v>210.636</v>
      </c>
      <c r="F192" s="122">
        <v>6.02</v>
      </c>
      <c r="G192" s="95">
        <v>45</v>
      </c>
      <c r="H192" s="97">
        <v>1268.03</v>
      </c>
      <c r="I192" s="182">
        <v>9478.6200000000008</v>
      </c>
      <c r="J192" s="102">
        <f>(E192*F192)</f>
        <v>1268.0287199999998</v>
      </c>
      <c r="K192" s="102">
        <f t="shared" ref="K192:K193" si="183">(E192*G192)</f>
        <v>9478.619999999999</v>
      </c>
      <c r="L192" s="96">
        <f t="shared" ref="L192:L193" si="184">SUM(J192,K192)</f>
        <v>10746.648719999999</v>
      </c>
      <c r="M192" s="98">
        <f t="shared" ref="M192:N193" si="185">SUM(J192-H192)</f>
        <v>-1.2800000001789158E-3</v>
      </c>
      <c r="N192" s="98">
        <f t="shared" si="185"/>
        <v>-1.8189894035458565E-12</v>
      </c>
      <c r="O192" s="102"/>
      <c r="P192" s="102"/>
      <c r="Q192" s="231">
        <v>44199.519999999997</v>
      </c>
      <c r="R192" s="98"/>
      <c r="S192" s="103"/>
      <c r="T192" s="103"/>
      <c r="U192" s="104"/>
    </row>
    <row r="193" spans="1:22" ht="18.75" customHeight="1" x14ac:dyDescent="0.2">
      <c r="A193" s="271"/>
      <c r="B193" s="275"/>
      <c r="C193" s="277"/>
      <c r="D193" s="118" t="s">
        <v>13</v>
      </c>
      <c r="E193" s="119">
        <v>197.441</v>
      </c>
      <c r="F193" s="122">
        <v>6.02</v>
      </c>
      <c r="G193" s="95">
        <v>45</v>
      </c>
      <c r="H193" s="97">
        <v>1188.5899999999999</v>
      </c>
      <c r="I193" s="182">
        <v>8884.85</v>
      </c>
      <c r="J193" s="102">
        <f>(E193*F193)</f>
        <v>1188.59482</v>
      </c>
      <c r="K193" s="102">
        <f t="shared" si="183"/>
        <v>8884.8449999999993</v>
      </c>
      <c r="L193" s="96">
        <f t="shared" si="184"/>
        <v>10073.43982</v>
      </c>
      <c r="M193" s="98">
        <f t="shared" si="185"/>
        <v>4.8200000001088483E-3</v>
      </c>
      <c r="N193" s="98">
        <f t="shared" si="185"/>
        <v>-5.0000000010186341E-3</v>
      </c>
      <c r="O193" s="102"/>
      <c r="P193" s="102"/>
      <c r="Q193" s="103"/>
      <c r="R193" s="98"/>
      <c r="S193" s="103"/>
      <c r="T193" s="103"/>
      <c r="U193" s="104"/>
    </row>
    <row r="194" spans="1:22" ht="24" x14ac:dyDescent="0.2">
      <c r="A194" s="271"/>
      <c r="B194" s="123"/>
      <c r="C194" s="277"/>
      <c r="D194" s="105" t="s">
        <v>53</v>
      </c>
      <c r="E194" s="106">
        <f>SUM(E191,E192,E193)</f>
        <v>626.55799999999999</v>
      </c>
      <c r="F194" s="106"/>
      <c r="G194" s="106"/>
      <c r="H194" s="107">
        <f>SUM(H191:H193)</f>
        <v>3771.88</v>
      </c>
      <c r="I194" s="107">
        <f>SUM(I191:I193)</f>
        <v>28195.120000000003</v>
      </c>
      <c r="J194" s="106">
        <f t="shared" ref="J194:T194" si="186">SUM(J191,J192,J193)</f>
        <v>3771.8791599999995</v>
      </c>
      <c r="K194" s="106">
        <f t="shared" si="186"/>
        <v>28195.11</v>
      </c>
      <c r="L194" s="106">
        <f t="shared" si="186"/>
        <v>31966.989159999997</v>
      </c>
      <c r="M194" s="106">
        <f t="shared" si="186"/>
        <v>-8.4000000015294063E-4</v>
      </c>
      <c r="N194" s="106">
        <f t="shared" si="186"/>
        <v>-1.0000000002037268E-2</v>
      </c>
      <c r="O194" s="106">
        <f t="shared" si="186"/>
        <v>0</v>
      </c>
      <c r="P194" s="106">
        <f t="shared" si="186"/>
        <v>0</v>
      </c>
      <c r="Q194" s="106">
        <f t="shared" si="186"/>
        <v>44199.519999999997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2" x14ac:dyDescent="0.2">
      <c r="A195" s="271"/>
      <c r="B195" s="273" t="s">
        <v>29</v>
      </c>
      <c r="C195" s="277"/>
      <c r="D195" s="118" t="s">
        <v>14</v>
      </c>
      <c r="E195" s="119">
        <v>231.602</v>
      </c>
      <c r="F195" s="122">
        <v>6.02</v>
      </c>
      <c r="G195" s="95">
        <v>45</v>
      </c>
      <c r="H195" s="97">
        <v>1394.24</v>
      </c>
      <c r="I195" s="182">
        <v>10422.09</v>
      </c>
      <c r="J195" s="102">
        <f>(E195*F195)</f>
        <v>1394.2440399999998</v>
      </c>
      <c r="K195" s="102">
        <f>(E195*G195)</f>
        <v>10422.09</v>
      </c>
      <c r="L195" s="96">
        <f>SUM(J195,K195)</f>
        <v>11816.33404</v>
      </c>
      <c r="M195" s="98">
        <f>SUM(J195-H195)</f>
        <v>4.0399999998044223E-3</v>
      </c>
      <c r="N195" s="98">
        <f>SUM(K195-I195)</f>
        <v>0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71"/>
      <c r="B196" s="274"/>
      <c r="C196" s="277"/>
      <c r="D196" s="118" t="s">
        <v>15</v>
      </c>
      <c r="E196" s="119">
        <v>239.65700000000001</v>
      </c>
      <c r="F196" s="122">
        <v>6.02</v>
      </c>
      <c r="G196" s="95">
        <v>45</v>
      </c>
      <c r="H196" s="97">
        <v>1442.74</v>
      </c>
      <c r="I196" s="182">
        <v>10784.57</v>
      </c>
      <c r="J196" s="102">
        <f>(E196*F196)</f>
        <v>1442.73514</v>
      </c>
      <c r="K196" s="102">
        <f t="shared" ref="K196:K197" si="187">(E196*G196)</f>
        <v>10784.565000000001</v>
      </c>
      <c r="L196" s="96">
        <f t="shared" ref="L196:L197" si="188">SUM(J196,K196)</f>
        <v>12227.300140000001</v>
      </c>
      <c r="M196" s="98">
        <f t="shared" ref="M196:N197" si="189">SUM(J196-H196)</f>
        <v>-4.860000000007858E-3</v>
      </c>
      <c r="N196" s="98">
        <f t="shared" si="189"/>
        <v>-4.9999999991996447E-3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71"/>
      <c r="B197" s="274"/>
      <c r="C197" s="277"/>
      <c r="D197" s="118" t="s">
        <v>16</v>
      </c>
      <c r="E197" s="143">
        <v>194.874</v>
      </c>
      <c r="F197" s="122">
        <v>6.02</v>
      </c>
      <c r="G197" s="95">
        <v>45</v>
      </c>
      <c r="H197" s="97">
        <v>1173.1400000000001</v>
      </c>
      <c r="I197" s="182">
        <v>8769.33</v>
      </c>
      <c r="J197" s="102">
        <f>(E197*F197)</f>
        <v>1173.14148</v>
      </c>
      <c r="K197" s="102">
        <f t="shared" si="187"/>
        <v>8769.33</v>
      </c>
      <c r="L197" s="96">
        <f t="shared" si="188"/>
        <v>9942.4714800000002</v>
      </c>
      <c r="M197" s="98">
        <f t="shared" si="189"/>
        <v>1.479999999901338E-3</v>
      </c>
      <c r="N197" s="98">
        <f t="shared" si="189"/>
        <v>0</v>
      </c>
      <c r="O197" s="102"/>
      <c r="P197" s="102"/>
      <c r="Q197" s="103"/>
      <c r="R197" s="98"/>
      <c r="S197" s="103"/>
      <c r="T197" s="103"/>
      <c r="U197" s="104"/>
    </row>
    <row r="198" spans="1:22" ht="24" x14ac:dyDescent="0.2">
      <c r="A198" s="271"/>
      <c r="B198" s="274"/>
      <c r="C198" s="277"/>
      <c r="D198" s="105" t="s">
        <v>54</v>
      </c>
      <c r="E198" s="106">
        <f>SUM(E195,E196,E197)</f>
        <v>666.13300000000004</v>
      </c>
      <c r="F198" s="106"/>
      <c r="G198" s="106"/>
      <c r="H198" s="107">
        <f>SUM(H195:H197)</f>
        <v>4010.12</v>
      </c>
      <c r="I198" s="107">
        <f>SUM(I195:I197)</f>
        <v>29975.989999999998</v>
      </c>
      <c r="J198" s="106">
        <f t="shared" ref="J198:T198" si="190">SUM(J195,J196,J197)</f>
        <v>4010.1206599999996</v>
      </c>
      <c r="K198" s="106">
        <f t="shared" si="190"/>
        <v>29975.985000000001</v>
      </c>
      <c r="L198" s="106">
        <f t="shared" si="190"/>
        <v>33986.105660000001</v>
      </c>
      <c r="M198" s="106">
        <f t="shared" si="190"/>
        <v>6.5999999969790224E-4</v>
      </c>
      <c r="N198" s="106">
        <f t="shared" si="190"/>
        <v>-4.9999999991996447E-3</v>
      </c>
      <c r="O198" s="106">
        <f t="shared" si="190"/>
        <v>0</v>
      </c>
      <c r="P198" s="106">
        <f t="shared" si="190"/>
        <v>0</v>
      </c>
      <c r="Q198" s="106">
        <f t="shared" si="190"/>
        <v>0</v>
      </c>
      <c r="R198" s="106"/>
      <c r="S198" s="106">
        <f t="shared" si="190"/>
        <v>0</v>
      </c>
      <c r="T198" s="106">
        <f t="shared" si="190"/>
        <v>0</v>
      </c>
      <c r="U198" s="108"/>
    </row>
    <row r="199" spans="1:22" x14ac:dyDescent="0.2">
      <c r="A199" s="271"/>
      <c r="B199" s="274"/>
      <c r="C199" s="277"/>
      <c r="D199" s="118" t="s">
        <v>17</v>
      </c>
      <c r="E199" s="119">
        <v>226.41800000000001</v>
      </c>
      <c r="F199" s="122">
        <v>6.02</v>
      </c>
      <c r="G199" s="95">
        <v>45</v>
      </c>
      <c r="H199" s="97">
        <v>1363.04</v>
      </c>
      <c r="I199" s="182">
        <v>10188.81</v>
      </c>
      <c r="J199" s="102">
        <f>(E199*F199)</f>
        <v>1363.0363599999998</v>
      </c>
      <c r="K199" s="102">
        <f>(E199*G199)</f>
        <v>10188.81</v>
      </c>
      <c r="L199" s="96">
        <f>SUM(J199,K199)</f>
        <v>11551.84636</v>
      </c>
      <c r="M199" s="98">
        <f>SUM(J199-H199)</f>
        <v>-3.6400000001322041E-3</v>
      </c>
      <c r="N199" s="98">
        <f>SUM(K199-I199)</f>
        <v>0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71"/>
      <c r="B200" s="274"/>
      <c r="C200" s="277"/>
      <c r="D200" s="118" t="s">
        <v>18</v>
      </c>
      <c r="E200" s="119">
        <v>209.95699999999999</v>
      </c>
      <c r="F200" s="122">
        <v>6.02</v>
      </c>
      <c r="G200" s="95">
        <v>45</v>
      </c>
      <c r="H200" s="97">
        <v>1263.94</v>
      </c>
      <c r="I200" s="182">
        <v>9448.07</v>
      </c>
      <c r="J200" s="102">
        <f>(E200*F200)</f>
        <v>1263.9411399999999</v>
      </c>
      <c r="K200" s="102">
        <f t="shared" ref="K200:K201" si="191">(E200*G200)</f>
        <v>9448.0650000000005</v>
      </c>
      <c r="L200" s="96">
        <f t="shared" ref="L200:L201" si="192">SUM(J200,K200)</f>
        <v>10712.006140000001</v>
      </c>
      <c r="M200" s="98">
        <f t="shared" ref="M200:N201" si="193">SUM(J200-H200)</f>
        <v>1.1399999998502608E-3</v>
      </c>
      <c r="N200" s="98">
        <f t="shared" si="193"/>
        <v>-4.9999999991996447E-3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72"/>
      <c r="B201" s="275"/>
      <c r="C201" s="278"/>
      <c r="D201" s="118" t="s">
        <v>19</v>
      </c>
      <c r="E201" s="143">
        <v>171.59399999999999</v>
      </c>
      <c r="F201" s="122">
        <v>6.02</v>
      </c>
      <c r="G201" s="95">
        <v>45</v>
      </c>
      <c r="H201" s="97">
        <v>1033</v>
      </c>
      <c r="I201" s="182">
        <v>7721.73</v>
      </c>
      <c r="J201" s="102">
        <f>(E201*F201)</f>
        <v>1032.9958799999999</v>
      </c>
      <c r="K201" s="102">
        <f t="shared" si="191"/>
        <v>7721.73</v>
      </c>
      <c r="L201" s="96">
        <f t="shared" si="192"/>
        <v>8754.72588</v>
      </c>
      <c r="M201" s="98">
        <f t="shared" si="193"/>
        <v>-4.120000000057189E-3</v>
      </c>
      <c r="N201" s="98">
        <f t="shared" si="193"/>
        <v>0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607.96900000000005</v>
      </c>
      <c r="F202" s="158"/>
      <c r="G202" s="158"/>
      <c r="H202" s="159">
        <f>SUM(H199:H201)</f>
        <v>3659.98</v>
      </c>
      <c r="I202" s="159">
        <f>SUM(I199:I201)</f>
        <v>27358.609999999997</v>
      </c>
      <c r="J202" s="158">
        <f>SUM(J199:J201)</f>
        <v>3659.9733799999999</v>
      </c>
      <c r="K202" s="158">
        <f>SUM(K199:K201)</f>
        <v>27358.605</v>
      </c>
      <c r="L202" s="158">
        <f>SUM(L199:L201)</f>
        <v>31018.578379999999</v>
      </c>
      <c r="M202" s="158">
        <f t="shared" ref="M202:T202" si="194">SUM(M189+M193+M197+M201)</f>
        <v>2.2399999998015119E-3</v>
      </c>
      <c r="N202" s="158">
        <f t="shared" si="194"/>
        <v>-1.0000000000218279E-2</v>
      </c>
      <c r="O202" s="158">
        <f t="shared" si="194"/>
        <v>0</v>
      </c>
      <c r="P202" s="158">
        <f t="shared" si="194"/>
        <v>0</v>
      </c>
      <c r="Q202" s="158">
        <f t="shared" si="194"/>
        <v>0</v>
      </c>
      <c r="R202" s="106"/>
      <c r="S202" s="158">
        <f t="shared" si="194"/>
        <v>0</v>
      </c>
      <c r="T202" s="158">
        <f t="shared" si="194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2434.3029999999999</v>
      </c>
      <c r="F203" s="137"/>
      <c r="G203" s="137"/>
      <c r="H203" s="169">
        <f>SUM(H190,H194,H198,H202)</f>
        <v>14654.509999999998</v>
      </c>
      <c r="I203" s="169">
        <f>SUM(I190,I194,I198,I202)</f>
        <v>109543.67</v>
      </c>
      <c r="J203" s="137">
        <f>SUM(J190,J194,J198,J202)</f>
        <v>14654.504059999999</v>
      </c>
      <c r="K203" s="137">
        <f>SUM(K202,K198,K194,K190)</f>
        <v>109543.63499999999</v>
      </c>
      <c r="L203" s="137">
        <f>SUM(L190,L194,L198,L202)</f>
        <v>124198.13905999999</v>
      </c>
      <c r="M203" s="137">
        <f>SUM(M190,M194,M198,M202)</f>
        <v>2.9199999989941716E-3</v>
      </c>
      <c r="N203" s="137">
        <f>SUM(N190,N194,N198,N202)</f>
        <v>-3.999999999996362E-2</v>
      </c>
      <c r="O203" s="137">
        <f t="shared" ref="O203:T203" si="195">SUM(O199,O200,O201)</f>
        <v>0</v>
      </c>
      <c r="P203" s="137">
        <f t="shared" si="195"/>
        <v>0</v>
      </c>
      <c r="Q203" s="137">
        <v>44199.519999999997</v>
      </c>
      <c r="R203" s="137"/>
      <c r="S203" s="137">
        <f t="shared" si="195"/>
        <v>0</v>
      </c>
      <c r="T203" s="137">
        <f t="shared" si="195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E203+'2017'!E204</f>
        <v>19700.754000000001</v>
      </c>
      <c r="F204" s="114"/>
      <c r="G204" s="114"/>
      <c r="H204" s="114">
        <f>H203+'2017'!H204</f>
        <v>78484.62999999999</v>
      </c>
      <c r="I204" s="114">
        <f>I203+'2017'!I204</f>
        <v>486016.61200000002</v>
      </c>
      <c r="J204" s="114">
        <f>J203+'2017'!J204</f>
        <v>78484.617599999998</v>
      </c>
      <c r="K204" s="114">
        <f>K203+'2017'!K204</f>
        <v>486016.63300000003</v>
      </c>
      <c r="L204" s="114">
        <f>L203+'2017'!L204</f>
        <v>415711.88010999991</v>
      </c>
      <c r="M204" s="114">
        <f>M203+'2017'!M204</f>
        <v>2.7099999997972191E-2</v>
      </c>
      <c r="N204" s="114">
        <f>N203+'2017'!N204</f>
        <v>8.10000000020068E-2</v>
      </c>
      <c r="O204" s="114">
        <f>O203+'2017'!O204</f>
        <v>0</v>
      </c>
      <c r="P204" s="114">
        <f>P203+'2017'!P204</f>
        <v>0</v>
      </c>
      <c r="Q204" s="114">
        <f>Q203+'2017'!Q204</f>
        <v>80080.509999999995</v>
      </c>
      <c r="R204" s="114">
        <f>I204-Q204</f>
        <v>405936.10200000001</v>
      </c>
      <c r="S204" s="114">
        <f>S203+'2017'!S204</f>
        <v>0</v>
      </c>
      <c r="T204" s="114">
        <f>T203+'2017'!T204</f>
        <v>0</v>
      </c>
      <c r="U204" s="116"/>
    </row>
    <row r="205" spans="1:22" ht="12.75" customHeight="1" x14ac:dyDescent="0.2">
      <c r="A205" s="270">
        <v>12</v>
      </c>
      <c r="B205" s="273" t="s">
        <v>34</v>
      </c>
      <c r="C205" s="236" t="s">
        <v>31</v>
      </c>
      <c r="D205" s="118" t="s">
        <v>8</v>
      </c>
      <c r="E205" s="119">
        <v>38.345999999999997</v>
      </c>
      <c r="F205" s="122">
        <v>6.02</v>
      </c>
      <c r="G205" s="95">
        <v>45</v>
      </c>
      <c r="H205" s="97">
        <v>230.84</v>
      </c>
      <c r="I205" s="182">
        <v>1725.57</v>
      </c>
      <c r="J205" s="102">
        <f>(E205*F205)</f>
        <v>230.84291999999996</v>
      </c>
      <c r="K205" s="102">
        <f>(E205*G205)</f>
        <v>1725.57</v>
      </c>
      <c r="L205" s="96">
        <f>SUM(J205,K205)</f>
        <v>1956.41292</v>
      </c>
      <c r="M205" s="98">
        <f>SUM(J205-H205)</f>
        <v>2.9199999999605097E-3</v>
      </c>
      <c r="N205" s="98">
        <f>SUM(K205-I205)</f>
        <v>0</v>
      </c>
      <c r="O205" s="102"/>
      <c r="P205" s="102"/>
      <c r="Q205" s="103"/>
      <c r="R205" s="98"/>
      <c r="S205" s="103"/>
      <c r="T205" s="103"/>
      <c r="U205" s="104"/>
    </row>
    <row r="206" spans="1:22" x14ac:dyDescent="0.2">
      <c r="A206" s="271"/>
      <c r="B206" s="274"/>
      <c r="C206" s="237"/>
      <c r="D206" s="118" t="s">
        <v>9</v>
      </c>
      <c r="E206" s="120">
        <v>31.771000000000001</v>
      </c>
      <c r="F206" s="122">
        <v>6.02</v>
      </c>
      <c r="G206" s="95">
        <v>45</v>
      </c>
      <c r="H206" s="97">
        <v>191.26</v>
      </c>
      <c r="I206" s="182">
        <v>1429.7</v>
      </c>
      <c r="J206" s="102">
        <f t="shared" ref="J206:J207" si="196">(E206*F206)</f>
        <v>191.26141999999999</v>
      </c>
      <c r="K206" s="102">
        <f t="shared" ref="K206:K207" si="197">(E206*G206)</f>
        <v>1429.6949999999999</v>
      </c>
      <c r="L206" s="96">
        <f t="shared" ref="L206:L207" si="198">SUM(J206,K206)</f>
        <v>1620.95642</v>
      </c>
      <c r="M206" s="98">
        <f t="shared" ref="M206:N207" si="199">SUM(J206-H206)</f>
        <v>1.41999999999598E-3</v>
      </c>
      <c r="N206" s="98">
        <f t="shared" si="199"/>
        <v>-5.0000000001091394E-3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71"/>
      <c r="B207" s="274"/>
      <c r="C207" s="237"/>
      <c r="D207" s="118" t="s">
        <v>10</v>
      </c>
      <c r="E207" s="120">
        <v>49.936999999999998</v>
      </c>
      <c r="F207" s="122">
        <v>6.02</v>
      </c>
      <c r="G207" s="95">
        <v>45</v>
      </c>
      <c r="H207" s="97">
        <v>300.62</v>
      </c>
      <c r="I207" s="182">
        <v>2247.17</v>
      </c>
      <c r="J207" s="102">
        <f t="shared" si="196"/>
        <v>300.62073999999996</v>
      </c>
      <c r="K207" s="102">
        <f t="shared" si="197"/>
        <v>2247.165</v>
      </c>
      <c r="L207" s="96">
        <f t="shared" si="198"/>
        <v>2547.7857399999998</v>
      </c>
      <c r="M207" s="98">
        <f t="shared" si="199"/>
        <v>7.3999999995066901E-4</v>
      </c>
      <c r="N207" s="98">
        <f t="shared" si="199"/>
        <v>-5.0000000001091394E-3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71"/>
      <c r="B208" s="274"/>
      <c r="C208" s="237"/>
      <c r="D208" s="105" t="s">
        <v>52</v>
      </c>
      <c r="E208" s="106">
        <f>SUM(E205,E206,E207)</f>
        <v>120.05399999999999</v>
      </c>
      <c r="F208" s="106"/>
      <c r="G208" s="106"/>
      <c r="H208" s="107">
        <f>SUM(H205:H207)</f>
        <v>722.72</v>
      </c>
      <c r="I208" s="107">
        <f>SUM(I205:I207)</f>
        <v>5402.4400000000005</v>
      </c>
      <c r="J208" s="106">
        <f t="shared" ref="J208:T208" si="200">SUM(J205,J206,J207)</f>
        <v>722.72507999999993</v>
      </c>
      <c r="K208" s="106">
        <f t="shared" si="200"/>
        <v>5402.43</v>
      </c>
      <c r="L208" s="106">
        <f t="shared" si="200"/>
        <v>6125.1550800000005</v>
      </c>
      <c r="M208" s="106">
        <f t="shared" si="200"/>
        <v>5.0799999999071588E-3</v>
      </c>
      <c r="N208" s="106">
        <f t="shared" si="200"/>
        <v>-1.0000000000218279E-2</v>
      </c>
      <c r="O208" s="106">
        <f t="shared" si="200"/>
        <v>0</v>
      </c>
      <c r="P208" s="106">
        <f t="shared" si="200"/>
        <v>0</v>
      </c>
      <c r="Q208" s="106">
        <f t="shared" si="200"/>
        <v>0</v>
      </c>
      <c r="R208" s="106"/>
      <c r="S208" s="106">
        <f t="shared" si="200"/>
        <v>0</v>
      </c>
      <c r="T208" s="106">
        <f t="shared" si="200"/>
        <v>0</v>
      </c>
      <c r="U208" s="108"/>
    </row>
    <row r="209" spans="1:21" x14ac:dyDescent="0.2">
      <c r="A209" s="271"/>
      <c r="B209" s="274"/>
      <c r="C209" s="237"/>
      <c r="D209" s="118" t="s">
        <v>11</v>
      </c>
      <c r="E209" s="119">
        <v>61.232999999999997</v>
      </c>
      <c r="F209" s="122">
        <v>6.02</v>
      </c>
      <c r="G209" s="95">
        <v>45</v>
      </c>
      <c r="H209" s="97">
        <v>368.62</v>
      </c>
      <c r="I209" s="182">
        <v>2755.49</v>
      </c>
      <c r="J209" s="102">
        <f>(E209*F209)</f>
        <v>368.62265999999994</v>
      </c>
      <c r="K209" s="102">
        <f>(E209*G209)</f>
        <v>2755.4849999999997</v>
      </c>
      <c r="L209" s="96">
        <f>SUM(J209,K209)</f>
        <v>3124.1076599999997</v>
      </c>
      <c r="M209" s="98">
        <f>SUM(J209-H209)</f>
        <v>2.6599999999348256E-3</v>
      </c>
      <c r="N209" s="98">
        <f>SUM(K209-I209)</f>
        <v>-5.0000000001091394E-3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71"/>
      <c r="B210" s="274"/>
      <c r="C210" s="237"/>
      <c r="D210" s="118" t="s">
        <v>12</v>
      </c>
      <c r="E210" s="119">
        <v>62.624000000000002</v>
      </c>
      <c r="F210" s="122">
        <v>6.02</v>
      </c>
      <c r="G210" s="95">
        <v>45</v>
      </c>
      <c r="H210" s="97">
        <v>377</v>
      </c>
      <c r="I210" s="182">
        <v>2818.08</v>
      </c>
      <c r="J210" s="102">
        <f>(E210*F210)</f>
        <v>376.99647999999996</v>
      </c>
      <c r="K210" s="102">
        <f t="shared" ref="K210:K211" si="201">(E210*G210)</f>
        <v>2818.08</v>
      </c>
      <c r="L210" s="96">
        <f t="shared" ref="L210:L211" si="202">SUM(J210,K210)</f>
        <v>3195.0764799999997</v>
      </c>
      <c r="M210" s="98">
        <f t="shared" ref="M210:N211" si="203">SUM(J210-H210)</f>
        <v>-3.5200000000372711E-3</v>
      </c>
      <c r="N210" s="98">
        <f t="shared" si="203"/>
        <v>0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71"/>
      <c r="B211" s="275"/>
      <c r="C211" s="237"/>
      <c r="D211" s="118" t="s">
        <v>13</v>
      </c>
      <c r="E211" s="119">
        <v>61.081000000000003</v>
      </c>
      <c r="F211" s="122">
        <v>6.02</v>
      </c>
      <c r="G211" s="95">
        <v>45</v>
      </c>
      <c r="H211" s="97">
        <v>367.71</v>
      </c>
      <c r="I211" s="182">
        <v>2748.65</v>
      </c>
      <c r="J211" s="102">
        <f>(E211*F211)</f>
        <v>367.70762000000002</v>
      </c>
      <c r="K211" s="102">
        <f t="shared" si="201"/>
        <v>2748.645</v>
      </c>
      <c r="L211" s="96">
        <f t="shared" si="202"/>
        <v>3116.3526200000001</v>
      </c>
      <c r="M211" s="98">
        <f t="shared" si="203"/>
        <v>-2.3799999999596366E-3</v>
      </c>
      <c r="N211" s="98">
        <f t="shared" si="203"/>
        <v>-5.0000000001091394E-3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71"/>
      <c r="B212" s="123"/>
      <c r="C212" s="237"/>
      <c r="D212" s="105" t="s">
        <v>53</v>
      </c>
      <c r="E212" s="106">
        <f>SUM(E209,E210,E211)</f>
        <v>184.93799999999999</v>
      </c>
      <c r="F212" s="106"/>
      <c r="G212" s="106"/>
      <c r="H212" s="107">
        <f>SUM(H209:H211)</f>
        <v>1113.33</v>
      </c>
      <c r="I212" s="107">
        <f>SUM(I209:I211)</f>
        <v>8322.2199999999993</v>
      </c>
      <c r="J212" s="106">
        <f t="shared" ref="J212:T212" si="204">SUM(J209,J210,J211)</f>
        <v>1113.3267599999999</v>
      </c>
      <c r="K212" s="106">
        <f t="shared" si="204"/>
        <v>8322.2099999999991</v>
      </c>
      <c r="L212" s="106">
        <f t="shared" si="204"/>
        <v>9435.536759999999</v>
      </c>
      <c r="M212" s="106">
        <f t="shared" si="204"/>
        <v>-3.2400000000620821E-3</v>
      </c>
      <c r="N212" s="106">
        <f t="shared" si="204"/>
        <v>-1.0000000000218279E-2</v>
      </c>
      <c r="O212" s="106">
        <f t="shared" si="204"/>
        <v>0</v>
      </c>
      <c r="P212" s="106">
        <f t="shared" si="204"/>
        <v>0</v>
      </c>
      <c r="Q212" s="106">
        <f t="shared" si="204"/>
        <v>0</v>
      </c>
      <c r="R212" s="106"/>
      <c r="S212" s="106">
        <f t="shared" si="204"/>
        <v>0</v>
      </c>
      <c r="T212" s="106">
        <f t="shared" si="204"/>
        <v>0</v>
      </c>
      <c r="U212" s="108"/>
    </row>
    <row r="213" spans="1:21" x14ac:dyDescent="0.2">
      <c r="A213" s="271"/>
      <c r="B213" s="273" t="s">
        <v>29</v>
      </c>
      <c r="C213" s="237"/>
      <c r="D213" s="118" t="s">
        <v>14</v>
      </c>
      <c r="E213" s="119">
        <v>67.001000000000005</v>
      </c>
      <c r="F213" s="122">
        <v>6.02</v>
      </c>
      <c r="G213" s="95">
        <v>45</v>
      </c>
      <c r="H213" s="97">
        <v>403.35</v>
      </c>
      <c r="I213" s="182">
        <v>3015.05</v>
      </c>
      <c r="J213" s="102">
        <f>(E213*F213)</f>
        <v>403.34602000000001</v>
      </c>
      <c r="K213" s="102">
        <f>(E213*G213)</f>
        <v>3015.0450000000001</v>
      </c>
      <c r="L213" s="96">
        <f>SUM(J213,K213)</f>
        <v>3418.39102</v>
      </c>
      <c r="M213" s="98">
        <f>SUM(J213-H213)</f>
        <v>-3.9800000000127511E-3</v>
      </c>
      <c r="N213" s="98">
        <f>SUM(K213-I213)</f>
        <v>-5.0000000001091394E-3</v>
      </c>
      <c r="O213" s="102"/>
      <c r="P213" s="102"/>
      <c r="Q213" s="103"/>
      <c r="R213" s="98"/>
      <c r="S213" s="103"/>
      <c r="T213" s="103"/>
      <c r="U213" s="104"/>
    </row>
    <row r="214" spans="1:21" x14ac:dyDescent="0.2">
      <c r="A214" s="271"/>
      <c r="B214" s="274"/>
      <c r="C214" s="237"/>
      <c r="D214" s="118" t="s">
        <v>15</v>
      </c>
      <c r="E214" s="119">
        <v>73.786000000000001</v>
      </c>
      <c r="F214" s="122">
        <v>6.02</v>
      </c>
      <c r="G214" s="95">
        <v>45</v>
      </c>
      <c r="H214" s="97">
        <v>444.19</v>
      </c>
      <c r="I214" s="182">
        <v>3320.37</v>
      </c>
      <c r="J214" s="102">
        <f>(E214*F214)</f>
        <v>444.19171999999998</v>
      </c>
      <c r="K214" s="102">
        <f t="shared" ref="K214:K215" si="205">(E214*G214)</f>
        <v>3320.37</v>
      </c>
      <c r="L214" s="96">
        <f t="shared" ref="L214:L215" si="206">SUM(J214,K214)</f>
        <v>3764.5617199999997</v>
      </c>
      <c r="M214" s="98">
        <f t="shared" ref="M214:N215" si="207">SUM(J214-H214)</f>
        <v>1.7199999999775173E-3</v>
      </c>
      <c r="N214" s="98">
        <f t="shared" si="207"/>
        <v>0</v>
      </c>
      <c r="O214" s="102"/>
      <c r="P214" s="102"/>
      <c r="Q214" s="103"/>
      <c r="R214" s="98"/>
      <c r="S214" s="103"/>
      <c r="T214" s="103"/>
      <c r="U214" s="104"/>
    </row>
    <row r="215" spans="1:21" x14ac:dyDescent="0.2">
      <c r="A215" s="271"/>
      <c r="B215" s="274"/>
      <c r="C215" s="237"/>
      <c r="D215" s="118" t="s">
        <v>16</v>
      </c>
      <c r="E215" s="143">
        <v>64.281999999999996</v>
      </c>
      <c r="F215" s="122">
        <v>6.02</v>
      </c>
      <c r="G215" s="95">
        <v>45</v>
      </c>
      <c r="H215" s="97">
        <v>386.98</v>
      </c>
      <c r="I215" s="182">
        <v>2892.69</v>
      </c>
      <c r="J215" s="102">
        <f>(E215*F215)</f>
        <v>386.97763999999995</v>
      </c>
      <c r="K215" s="102">
        <f t="shared" si="205"/>
        <v>2892.69</v>
      </c>
      <c r="L215" s="96">
        <f t="shared" si="206"/>
        <v>3279.6676400000001</v>
      </c>
      <c r="M215" s="98">
        <f t="shared" si="207"/>
        <v>-2.3600000000669752E-3</v>
      </c>
      <c r="N215" s="98">
        <f t="shared" si="207"/>
        <v>0</v>
      </c>
      <c r="O215" s="102"/>
      <c r="P215" s="102"/>
      <c r="Q215" s="103"/>
      <c r="R215" s="98"/>
      <c r="S215" s="103"/>
      <c r="T215" s="103"/>
      <c r="U215" s="104"/>
    </row>
    <row r="216" spans="1:21" ht="24" x14ac:dyDescent="0.2">
      <c r="A216" s="271"/>
      <c r="B216" s="274"/>
      <c r="C216" s="237"/>
      <c r="D216" s="105" t="s">
        <v>54</v>
      </c>
      <c r="E216" s="106">
        <f>SUM(E213,E214,E215)</f>
        <v>205.06900000000002</v>
      </c>
      <c r="F216" s="106"/>
      <c r="G216" s="106"/>
      <c r="H216" s="107">
        <f>SUM(H213:H215)</f>
        <v>1234.52</v>
      </c>
      <c r="I216" s="107">
        <f>SUM(I213:I215)</f>
        <v>9228.11</v>
      </c>
      <c r="J216" s="106">
        <f t="shared" ref="J216:T216" si="208">SUM(J213,J214,J215)</f>
        <v>1234.5153799999998</v>
      </c>
      <c r="K216" s="106">
        <f t="shared" si="208"/>
        <v>9228.1049999999996</v>
      </c>
      <c r="L216" s="106">
        <f t="shared" si="208"/>
        <v>10462.62038</v>
      </c>
      <c r="M216" s="106">
        <f t="shared" si="208"/>
        <v>-4.620000000102209E-3</v>
      </c>
      <c r="N216" s="106">
        <f t="shared" si="208"/>
        <v>-5.0000000001091394E-3</v>
      </c>
      <c r="O216" s="106">
        <f t="shared" si="208"/>
        <v>0</v>
      </c>
      <c r="P216" s="106">
        <f t="shared" si="208"/>
        <v>0</v>
      </c>
      <c r="Q216" s="106">
        <f t="shared" si="208"/>
        <v>0</v>
      </c>
      <c r="R216" s="106"/>
      <c r="S216" s="106">
        <f t="shared" si="208"/>
        <v>0</v>
      </c>
      <c r="T216" s="106">
        <f t="shared" si="208"/>
        <v>0</v>
      </c>
      <c r="U216" s="108"/>
    </row>
    <row r="217" spans="1:21" x14ac:dyDescent="0.2">
      <c r="A217" s="271"/>
      <c r="B217" s="274"/>
      <c r="C217" s="237"/>
      <c r="D217" s="118" t="s">
        <v>17</v>
      </c>
      <c r="E217" s="119">
        <v>67.096999999999994</v>
      </c>
      <c r="F217" s="122">
        <v>6.02</v>
      </c>
      <c r="G217" s="95">
        <v>45</v>
      </c>
      <c r="H217" s="97">
        <v>403.92</v>
      </c>
      <c r="I217" s="182">
        <v>3019.37</v>
      </c>
      <c r="J217" s="102">
        <f>(E217*F217)</f>
        <v>403.92393999999996</v>
      </c>
      <c r="K217" s="102">
        <f>(E217*G217)</f>
        <v>3019.3649999999998</v>
      </c>
      <c r="L217" s="96">
        <f>SUM(J217,K217)</f>
        <v>3423.2889399999999</v>
      </c>
      <c r="M217" s="98">
        <f>SUM(J217-H217)</f>
        <v>3.9399999999432112E-3</v>
      </c>
      <c r="N217" s="98">
        <f>SUM(K217-I217)</f>
        <v>-5.0000000001091394E-3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71"/>
      <c r="B218" s="274"/>
      <c r="C218" s="237"/>
      <c r="D218" s="118" t="s">
        <v>18</v>
      </c>
      <c r="E218" s="119">
        <v>54.451999999999998</v>
      </c>
      <c r="F218" s="122">
        <v>6.02</v>
      </c>
      <c r="G218" s="95">
        <v>45</v>
      </c>
      <c r="H218" s="97">
        <v>327.8</v>
      </c>
      <c r="I218" s="182">
        <v>2450.34</v>
      </c>
      <c r="J218" s="102">
        <f>(E218*F218)</f>
        <v>327.80103999999994</v>
      </c>
      <c r="K218" s="102">
        <f t="shared" ref="K218:K219" si="209">(E218*G218)</f>
        <v>2450.34</v>
      </c>
      <c r="L218" s="96">
        <f t="shared" ref="L218:L219" si="210">SUM(J218,K218)</f>
        <v>2778.14104</v>
      </c>
      <c r="M218" s="98">
        <f t="shared" ref="M218:N219" si="211">SUM(J218-H218)</f>
        <v>1.0399999999322063E-3</v>
      </c>
      <c r="N218" s="98">
        <f t="shared" si="211"/>
        <v>0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72"/>
      <c r="B219" s="275"/>
      <c r="C219" s="238"/>
      <c r="D219" s="118" t="s">
        <v>19</v>
      </c>
      <c r="E219" s="120">
        <v>42.066000000000003</v>
      </c>
      <c r="F219" s="122">
        <v>6.02</v>
      </c>
      <c r="G219" s="95">
        <v>45</v>
      </c>
      <c r="H219" s="97">
        <v>253.24</v>
      </c>
      <c r="I219" s="182">
        <v>1892.97</v>
      </c>
      <c r="J219" s="102">
        <f>(E219*F219)</f>
        <v>253.23732000000001</v>
      </c>
      <c r="K219" s="102">
        <f t="shared" si="209"/>
        <v>1892.97</v>
      </c>
      <c r="L219" s="96">
        <f t="shared" si="210"/>
        <v>2146.20732</v>
      </c>
      <c r="M219" s="98">
        <f t="shared" si="211"/>
        <v>-2.6799999999980173E-3</v>
      </c>
      <c r="N219" s="98">
        <f t="shared" si="211"/>
        <v>0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163.61500000000001</v>
      </c>
      <c r="F220" s="106"/>
      <c r="G220" s="106"/>
      <c r="H220" s="107">
        <f>SUM(H217:H219)</f>
        <v>984.96</v>
      </c>
      <c r="I220" s="107">
        <f>SUM(I217:I219)</f>
        <v>7362.68</v>
      </c>
      <c r="J220" s="106">
        <f t="shared" ref="J220:T220" si="212">SUM(J217,J218,J219)</f>
        <v>984.96229999999991</v>
      </c>
      <c r="K220" s="106">
        <f t="shared" si="212"/>
        <v>7362.6750000000002</v>
      </c>
      <c r="L220" s="106">
        <f t="shared" si="212"/>
        <v>8347.6373000000003</v>
      </c>
      <c r="M220" s="106">
        <f t="shared" si="212"/>
        <v>2.2999999998774001E-3</v>
      </c>
      <c r="N220" s="106">
        <f t="shared" si="212"/>
        <v>-5.0000000001091394E-3</v>
      </c>
      <c r="O220" s="106">
        <f t="shared" si="212"/>
        <v>0</v>
      </c>
      <c r="P220" s="106">
        <f t="shared" si="212"/>
        <v>0</v>
      </c>
      <c r="Q220" s="106">
        <f t="shared" si="212"/>
        <v>0</v>
      </c>
      <c r="R220" s="106"/>
      <c r="S220" s="106">
        <f t="shared" si="212"/>
        <v>0</v>
      </c>
      <c r="T220" s="106">
        <f t="shared" si="212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673.67599999999993</v>
      </c>
      <c r="F221" s="137"/>
      <c r="G221" s="137"/>
      <c r="H221" s="138">
        <f>SUM(H208,H212,H216,H220)</f>
        <v>4055.5299999999997</v>
      </c>
      <c r="I221" s="138">
        <f>SUM(I208,I212,I216,I220)</f>
        <v>30315.45</v>
      </c>
      <c r="J221" s="137">
        <f t="shared" ref="J221:T221" si="213">SUM(J208+J212+J216+J220)</f>
        <v>4055.52952</v>
      </c>
      <c r="K221" s="137">
        <f t="shared" si="213"/>
        <v>30315.42</v>
      </c>
      <c r="L221" s="137">
        <f t="shared" si="213"/>
        <v>34370.949520000002</v>
      </c>
      <c r="M221" s="137">
        <f t="shared" si="213"/>
        <v>-4.8000000037973223E-4</v>
      </c>
      <c r="N221" s="137">
        <f t="shared" si="213"/>
        <v>-3.0000000000654836E-2</v>
      </c>
      <c r="O221" s="137">
        <f t="shared" si="213"/>
        <v>0</v>
      </c>
      <c r="P221" s="137">
        <f t="shared" si="213"/>
        <v>0</v>
      </c>
      <c r="Q221" s="137">
        <f t="shared" si="213"/>
        <v>0</v>
      </c>
      <c r="R221" s="137"/>
      <c r="S221" s="137">
        <f t="shared" si="213"/>
        <v>0</v>
      </c>
      <c r="T221" s="137">
        <f t="shared" si="213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E221+'2017'!E222</f>
        <v>3974.85</v>
      </c>
      <c r="F222" s="114"/>
      <c r="G222" s="114"/>
      <c r="H222" s="114">
        <f>H221+'2017'!H222</f>
        <v>16785.919999999998</v>
      </c>
      <c r="I222" s="114">
        <f>I221+'2017'!I222</f>
        <v>119064.81799999998</v>
      </c>
      <c r="J222" s="114">
        <f>J221+'2017'!J222</f>
        <v>16785.914510000002</v>
      </c>
      <c r="K222" s="114">
        <f>K221+'2017'!K222</f>
        <v>118849.147</v>
      </c>
      <c r="L222" s="114">
        <f>L221+'2017'!L222</f>
        <v>135635.06151</v>
      </c>
      <c r="M222" s="114">
        <f>M221+'2017'!M222</f>
        <v>-5.4900000006590233E-3</v>
      </c>
      <c r="N222" s="114">
        <f>N221+'2017'!N222</f>
        <v>-215.67099999999994</v>
      </c>
      <c r="O222" s="114">
        <f>O221+'2017'!O222</f>
        <v>0</v>
      </c>
      <c r="P222" s="114">
        <f>P221+'2017'!P222</f>
        <v>0</v>
      </c>
      <c r="Q222" s="114">
        <f>Q221+'2017'!Q222</f>
        <v>36373.61</v>
      </c>
      <c r="R222" s="114">
        <f>I222-Q222</f>
        <v>82691.207999999984</v>
      </c>
      <c r="S222" s="114">
        <f>S221+'2017'!S222</f>
        <v>0</v>
      </c>
      <c r="T222" s="114">
        <f>T221+'2017'!T222</f>
        <v>0</v>
      </c>
      <c r="U222" s="116"/>
    </row>
    <row r="223" spans="1:21" x14ac:dyDescent="0.2">
      <c r="A223" s="256">
        <v>13</v>
      </c>
      <c r="B223" s="273" t="s">
        <v>35</v>
      </c>
      <c r="C223" s="236" t="s">
        <v>28</v>
      </c>
      <c r="D223" s="118" t="s">
        <v>8</v>
      </c>
      <c r="E223" s="119">
        <v>27.239000000000001</v>
      </c>
      <c r="F223" s="122">
        <v>6.02</v>
      </c>
      <c r="G223" s="95">
        <v>45</v>
      </c>
      <c r="H223" s="97">
        <v>163.98</v>
      </c>
      <c r="I223" s="182">
        <v>1225.76</v>
      </c>
      <c r="J223" s="102">
        <f>(E223*F223)</f>
        <v>163.97878</v>
      </c>
      <c r="K223" s="102">
        <f>(E223*G223)</f>
        <v>1225.7550000000001</v>
      </c>
      <c r="L223" s="96">
        <f>SUM(J223,K223)</f>
        <v>1389.73378</v>
      </c>
      <c r="M223" s="98">
        <f>SUM(J223-H223)</f>
        <v>-1.2199999999893407E-3</v>
      </c>
      <c r="N223" s="98">
        <f>SUM(K223-I223)</f>
        <v>-4.9999999998817657E-3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57"/>
      <c r="B224" s="274"/>
      <c r="C224" s="237"/>
      <c r="D224" s="118" t="s">
        <v>9</v>
      </c>
      <c r="E224" s="120">
        <v>29.423999999999999</v>
      </c>
      <c r="F224" s="122">
        <v>6.02</v>
      </c>
      <c r="G224" s="95">
        <v>45</v>
      </c>
      <c r="H224" s="97">
        <v>177.13</v>
      </c>
      <c r="I224" s="182">
        <v>1324.08</v>
      </c>
      <c r="J224" s="102">
        <f>(E224*F224)</f>
        <v>177.13247999999999</v>
      </c>
      <c r="K224" s="102">
        <f t="shared" ref="K224:K225" si="214">(E224*G224)</f>
        <v>1324.08</v>
      </c>
      <c r="L224" s="96">
        <f t="shared" ref="L224:L225" si="215">SUM(J224,K224)</f>
        <v>1501.2124799999999</v>
      </c>
      <c r="M224" s="98">
        <f t="shared" ref="M224:N225" si="216">SUM(J224-H224)</f>
        <v>2.479999999991378E-3</v>
      </c>
      <c r="N224" s="98">
        <f t="shared" si="216"/>
        <v>0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57"/>
      <c r="B225" s="274"/>
      <c r="C225" s="237"/>
      <c r="D225" s="118" t="s">
        <v>10</v>
      </c>
      <c r="E225" s="120">
        <v>36.097999999999999</v>
      </c>
      <c r="F225" s="122">
        <v>6.02</v>
      </c>
      <c r="G225" s="95">
        <v>45</v>
      </c>
      <c r="H225" s="97">
        <v>217.31</v>
      </c>
      <c r="I225" s="182">
        <v>1624.41</v>
      </c>
      <c r="J225" s="102">
        <f>(E225*F225)</f>
        <v>217.30995999999999</v>
      </c>
      <c r="K225" s="102">
        <f t="shared" si="214"/>
        <v>1624.4099999999999</v>
      </c>
      <c r="L225" s="96">
        <f t="shared" si="215"/>
        <v>1841.7199599999999</v>
      </c>
      <c r="M225" s="98">
        <f t="shared" si="216"/>
        <v>-4.0000000012696546E-5</v>
      </c>
      <c r="N225" s="98">
        <f t="shared" si="216"/>
        <v>-2.2737367544323206E-13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57"/>
      <c r="B226" s="274"/>
      <c r="C226" s="237"/>
      <c r="D226" s="105" t="s">
        <v>52</v>
      </c>
      <c r="E226" s="106">
        <f>SUM(E223,E224,E225)</f>
        <v>92.760999999999996</v>
      </c>
      <c r="F226" s="106"/>
      <c r="G226" s="106"/>
      <c r="H226" s="106">
        <f t="shared" ref="H226:T226" si="217">SUM(H223,H224,H225)</f>
        <v>558.42000000000007</v>
      </c>
      <c r="I226" s="106">
        <f t="shared" si="217"/>
        <v>4174.25</v>
      </c>
      <c r="J226" s="106">
        <f t="shared" si="217"/>
        <v>558.42121999999995</v>
      </c>
      <c r="K226" s="106">
        <f t="shared" si="217"/>
        <v>4174.2449999999999</v>
      </c>
      <c r="L226" s="106">
        <f t="shared" si="217"/>
        <v>4732.6662199999992</v>
      </c>
      <c r="M226" s="106">
        <f t="shared" si="217"/>
        <v>1.2199999999893407E-3</v>
      </c>
      <c r="N226" s="106">
        <f t="shared" si="217"/>
        <v>-5.0000000001091394E-3</v>
      </c>
      <c r="O226" s="106">
        <f t="shared" si="217"/>
        <v>0</v>
      </c>
      <c r="P226" s="106">
        <f t="shared" si="217"/>
        <v>0</v>
      </c>
      <c r="Q226" s="106">
        <f t="shared" si="217"/>
        <v>0</v>
      </c>
      <c r="R226" s="106"/>
      <c r="S226" s="106">
        <f t="shared" si="217"/>
        <v>0</v>
      </c>
      <c r="T226" s="106">
        <f t="shared" si="217"/>
        <v>0</v>
      </c>
      <c r="U226" s="108"/>
    </row>
    <row r="227" spans="1:21" x14ac:dyDescent="0.2">
      <c r="A227" s="257"/>
      <c r="B227" s="274"/>
      <c r="C227" s="237"/>
      <c r="D227" s="118" t="s">
        <v>11</v>
      </c>
      <c r="E227" s="119">
        <v>44.304000000000002</v>
      </c>
      <c r="F227" s="122">
        <v>6.02</v>
      </c>
      <c r="G227" s="95">
        <v>45</v>
      </c>
      <c r="H227" s="97">
        <v>266.70999999999998</v>
      </c>
      <c r="I227" s="182">
        <v>1993.68</v>
      </c>
      <c r="J227" s="102">
        <f>(E227*F227)</f>
        <v>266.71008</v>
      </c>
      <c r="K227" s="102">
        <f>(E227*G227)</f>
        <v>1993.68</v>
      </c>
      <c r="L227" s="96">
        <f>SUM(J227,K227)</f>
        <v>2260.3900800000001</v>
      </c>
      <c r="M227" s="98">
        <f>SUM(J227-H227)</f>
        <v>8.0000000025393092E-5</v>
      </c>
      <c r="N227" s="98">
        <f>SUM(K227-I227)</f>
        <v>0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57"/>
      <c r="B228" s="274"/>
      <c r="C228" s="237"/>
      <c r="D228" s="118" t="s">
        <v>12</v>
      </c>
      <c r="E228" s="119">
        <v>41.448</v>
      </c>
      <c r="F228" s="122">
        <v>6.02</v>
      </c>
      <c r="G228" s="95">
        <v>45</v>
      </c>
      <c r="H228" s="97">
        <v>249.52</v>
      </c>
      <c r="I228" s="182">
        <v>1865.16</v>
      </c>
      <c r="J228" s="102">
        <f>(E228*F228)</f>
        <v>249.51695999999998</v>
      </c>
      <c r="K228" s="102">
        <f t="shared" ref="K228:K229" si="218">(E228*G228)</f>
        <v>1865.16</v>
      </c>
      <c r="L228" s="96">
        <f t="shared" ref="L228:L229" si="219">SUM(J228,K228)</f>
        <v>2114.6769600000002</v>
      </c>
      <c r="M228" s="98">
        <f t="shared" ref="M228:N229" si="220">SUM(J228-H228)</f>
        <v>-3.0400000000270211E-3</v>
      </c>
      <c r="N228" s="98">
        <f t="shared" si="220"/>
        <v>0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57"/>
      <c r="B229" s="275"/>
      <c r="C229" s="237"/>
      <c r="D229" s="118" t="s">
        <v>13</v>
      </c>
      <c r="E229" s="119">
        <v>39.424999999999997</v>
      </c>
      <c r="F229" s="122">
        <v>6.02</v>
      </c>
      <c r="G229" s="95">
        <v>45</v>
      </c>
      <c r="H229" s="97">
        <v>237.34</v>
      </c>
      <c r="I229" s="182">
        <v>1774.13</v>
      </c>
      <c r="J229" s="102">
        <f>(E229*F229)</f>
        <v>237.33849999999995</v>
      </c>
      <c r="K229" s="102">
        <f t="shared" si="218"/>
        <v>1774.1249999999998</v>
      </c>
      <c r="L229" s="96">
        <f t="shared" si="219"/>
        <v>2011.4634999999998</v>
      </c>
      <c r="M229" s="98">
        <f t="shared" si="220"/>
        <v>-1.5000000000497948E-3</v>
      </c>
      <c r="N229" s="98">
        <f t="shared" si="220"/>
        <v>-5.000000000336513E-3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57"/>
      <c r="B230" s="123"/>
      <c r="C230" s="237"/>
      <c r="D230" s="105" t="s">
        <v>53</v>
      </c>
      <c r="E230" s="106">
        <f>SUM(E227,E228,E229)</f>
        <v>125.17700000000001</v>
      </c>
      <c r="F230" s="106"/>
      <c r="G230" s="106"/>
      <c r="H230" s="106">
        <f t="shared" ref="H230:T230" si="221">SUM(H227,H228,H229)</f>
        <v>753.57</v>
      </c>
      <c r="I230" s="106">
        <f t="shared" si="221"/>
        <v>5632.97</v>
      </c>
      <c r="J230" s="106">
        <f t="shared" si="221"/>
        <v>753.56553999999994</v>
      </c>
      <c r="K230" s="106">
        <f t="shared" si="221"/>
        <v>5632.9650000000001</v>
      </c>
      <c r="L230" s="106">
        <f t="shared" si="221"/>
        <v>6386.5305399999997</v>
      </c>
      <c r="M230" s="106">
        <f t="shared" si="221"/>
        <v>-4.4600000000514228E-3</v>
      </c>
      <c r="N230" s="106">
        <f t="shared" si="221"/>
        <v>-5.000000000336513E-3</v>
      </c>
      <c r="O230" s="106">
        <f t="shared" si="221"/>
        <v>0</v>
      </c>
      <c r="P230" s="106">
        <f t="shared" si="221"/>
        <v>0</v>
      </c>
      <c r="Q230" s="106">
        <f t="shared" si="221"/>
        <v>0</v>
      </c>
      <c r="R230" s="106"/>
      <c r="S230" s="106">
        <f t="shared" si="221"/>
        <v>0</v>
      </c>
      <c r="T230" s="106">
        <f t="shared" si="221"/>
        <v>0</v>
      </c>
      <c r="U230" s="108"/>
    </row>
    <row r="231" spans="1:21" x14ac:dyDescent="0.2">
      <c r="A231" s="257"/>
      <c r="B231" s="273" t="s">
        <v>29</v>
      </c>
      <c r="C231" s="237"/>
      <c r="D231" s="118" t="s">
        <v>14</v>
      </c>
      <c r="E231" s="119">
        <v>57.613999999999997</v>
      </c>
      <c r="F231" s="122">
        <v>6.02</v>
      </c>
      <c r="G231" s="95">
        <v>45</v>
      </c>
      <c r="H231" s="97">
        <v>346.84</v>
      </c>
      <c r="I231" s="182">
        <v>2592.63</v>
      </c>
      <c r="J231" s="102">
        <f>(E231*F231)</f>
        <v>346.83627999999993</v>
      </c>
      <c r="K231" s="102">
        <f>(E231*G231)</f>
        <v>2592.6299999999997</v>
      </c>
      <c r="L231" s="96">
        <f>SUM(J231,K231)</f>
        <v>2939.4662799999996</v>
      </c>
      <c r="M231" s="98">
        <f>SUM(J231-H231)</f>
        <v>-3.7200000000439104E-3</v>
      </c>
      <c r="N231" s="98">
        <f>SUM(K231-I231)</f>
        <v>-4.5474735088646412E-13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57"/>
      <c r="B232" s="274"/>
      <c r="C232" s="237"/>
      <c r="D232" s="118" t="s">
        <v>15</v>
      </c>
      <c r="E232" s="119">
        <v>51.23</v>
      </c>
      <c r="F232" s="122">
        <v>6.02</v>
      </c>
      <c r="G232" s="95">
        <v>45</v>
      </c>
      <c r="H232" s="97">
        <v>308.39999999999998</v>
      </c>
      <c r="I232" s="182">
        <v>2305.35</v>
      </c>
      <c r="J232" s="102">
        <f>(E232*F232)</f>
        <v>308.40459999999996</v>
      </c>
      <c r="K232" s="102">
        <f t="shared" ref="K232:K233" si="222">(E232*G232)</f>
        <v>2305.35</v>
      </c>
      <c r="L232" s="96">
        <f t="shared" ref="L232:L233" si="223">SUM(J232,K232)</f>
        <v>2613.7545999999998</v>
      </c>
      <c r="M232" s="98">
        <f t="shared" ref="M232:N233" si="224">SUM(J232-H232)</f>
        <v>4.5999999999821739E-3</v>
      </c>
      <c r="N232" s="98">
        <f t="shared" si="224"/>
        <v>0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57"/>
      <c r="B233" s="274"/>
      <c r="C233" s="237"/>
      <c r="D233" s="118" t="s">
        <v>16</v>
      </c>
      <c r="E233" s="143">
        <v>38.970999999999997</v>
      </c>
      <c r="F233" s="122">
        <v>6.02</v>
      </c>
      <c r="G233" s="95">
        <v>45</v>
      </c>
      <c r="H233" s="97">
        <v>234.61</v>
      </c>
      <c r="I233" s="182">
        <v>1753.7</v>
      </c>
      <c r="J233" s="102">
        <f>(E233*F233)</f>
        <v>234.60541999999995</v>
      </c>
      <c r="K233" s="102">
        <f t="shared" si="222"/>
        <v>1753.6949999999999</v>
      </c>
      <c r="L233" s="96">
        <f t="shared" si="223"/>
        <v>1988.3004199999998</v>
      </c>
      <c r="M233" s="98">
        <f t="shared" si="224"/>
        <v>-4.5800000000610908E-3</v>
      </c>
      <c r="N233" s="98">
        <f t="shared" si="224"/>
        <v>-5.0000000001091394E-3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57"/>
      <c r="B234" s="274"/>
      <c r="C234" s="237"/>
      <c r="D234" s="105" t="s">
        <v>54</v>
      </c>
      <c r="E234" s="106">
        <f>SUM(E231,E232,E233)</f>
        <v>147.815</v>
      </c>
      <c r="F234" s="106"/>
      <c r="G234" s="106"/>
      <c r="H234" s="106">
        <f t="shared" ref="H234:T234" si="225">SUM(H231,H232,H233)</f>
        <v>889.85</v>
      </c>
      <c r="I234" s="106">
        <f t="shared" si="225"/>
        <v>6651.6799999999994</v>
      </c>
      <c r="J234" s="106">
        <f t="shared" si="225"/>
        <v>889.84629999999981</v>
      </c>
      <c r="K234" s="106">
        <f t="shared" si="225"/>
        <v>6651.6749999999993</v>
      </c>
      <c r="L234" s="106">
        <f t="shared" si="225"/>
        <v>7541.5212999999985</v>
      </c>
      <c r="M234" s="106">
        <f t="shared" si="225"/>
        <v>-3.7000000001228273E-3</v>
      </c>
      <c r="N234" s="106">
        <f t="shared" si="225"/>
        <v>-5.0000000005638867E-3</v>
      </c>
      <c r="O234" s="106">
        <f t="shared" si="225"/>
        <v>0</v>
      </c>
      <c r="P234" s="106">
        <f t="shared" si="225"/>
        <v>0</v>
      </c>
      <c r="Q234" s="106">
        <f t="shared" si="225"/>
        <v>0</v>
      </c>
      <c r="R234" s="106"/>
      <c r="S234" s="106">
        <f t="shared" si="225"/>
        <v>0</v>
      </c>
      <c r="T234" s="106">
        <f t="shared" si="225"/>
        <v>0</v>
      </c>
      <c r="U234" s="108"/>
    </row>
    <row r="235" spans="1:21" x14ac:dyDescent="0.2">
      <c r="A235" s="257"/>
      <c r="B235" s="274"/>
      <c r="C235" s="237"/>
      <c r="D235" s="118" t="s">
        <v>17</v>
      </c>
      <c r="E235" s="119">
        <v>114.601</v>
      </c>
      <c r="F235" s="122">
        <v>6.02</v>
      </c>
      <c r="G235" s="95">
        <v>45</v>
      </c>
      <c r="H235" s="97">
        <v>689.9</v>
      </c>
      <c r="I235" s="182">
        <v>5157.05</v>
      </c>
      <c r="J235" s="102">
        <f>(E235*F235)</f>
        <v>689.89801999999997</v>
      </c>
      <c r="K235" s="102">
        <f>(E235*G235)</f>
        <v>5157.0450000000001</v>
      </c>
      <c r="L235" s="96">
        <f>SUM(J235,K235)</f>
        <v>5846.9430199999997</v>
      </c>
      <c r="M235" s="98">
        <f>SUM(J235-H235)</f>
        <v>-1.9800000000032014E-3</v>
      </c>
      <c r="N235" s="98">
        <f>SUM(K235-I235)</f>
        <v>-5.0000000001091394E-3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57"/>
      <c r="B236" s="274"/>
      <c r="C236" s="237"/>
      <c r="D236" s="118" t="s">
        <v>18</v>
      </c>
      <c r="E236" s="119">
        <v>237.73699999999999</v>
      </c>
      <c r="F236" s="122">
        <v>6.02</v>
      </c>
      <c r="G236" s="95">
        <v>45</v>
      </c>
      <c r="H236" s="97">
        <v>1431.18</v>
      </c>
      <c r="I236" s="182">
        <v>10698.17</v>
      </c>
      <c r="J236" s="102">
        <f>(E236*F236)</f>
        <v>1431.1767399999999</v>
      </c>
      <c r="K236" s="102">
        <f t="shared" ref="K236:K237" si="226">(E236*G236)</f>
        <v>10698.164999999999</v>
      </c>
      <c r="L236" s="96">
        <f t="shared" ref="L236:L237" si="227">SUM(J236,K236)</f>
        <v>12129.34174</v>
      </c>
      <c r="M236" s="98">
        <f t="shared" ref="M236:N237" si="228">SUM(J236-H236)</f>
        <v>-3.2600000001821172E-3</v>
      </c>
      <c r="N236" s="98">
        <f t="shared" si="228"/>
        <v>-5.0000000010186341E-3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58"/>
      <c r="B237" s="275"/>
      <c r="C237" s="238"/>
      <c r="D237" s="118" t="s">
        <v>19</v>
      </c>
      <c r="E237" s="120">
        <v>175.41</v>
      </c>
      <c r="F237" s="122">
        <v>6.02</v>
      </c>
      <c r="G237" s="95">
        <v>45</v>
      </c>
      <c r="H237" s="97">
        <v>1055.97</v>
      </c>
      <c r="I237" s="182">
        <v>7893.45</v>
      </c>
      <c r="J237" s="102">
        <f>(E237*F237)</f>
        <v>1055.9681999999998</v>
      </c>
      <c r="K237" s="102">
        <f t="shared" si="226"/>
        <v>7893.45</v>
      </c>
      <c r="L237" s="96">
        <f t="shared" si="227"/>
        <v>8949.4182000000001</v>
      </c>
      <c r="M237" s="98">
        <f t="shared" si="228"/>
        <v>-1.8000000002302841E-3</v>
      </c>
      <c r="N237" s="98">
        <f t="shared" si="228"/>
        <v>0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527.74799999999993</v>
      </c>
      <c r="F238" s="106"/>
      <c r="G238" s="106"/>
      <c r="H238" s="106">
        <f t="shared" ref="H238:T238" si="229">SUM(H235,H236,H237)</f>
        <v>3177.05</v>
      </c>
      <c r="I238" s="106">
        <f t="shared" si="229"/>
        <v>23748.670000000002</v>
      </c>
      <c r="J238" s="106">
        <f t="shared" si="229"/>
        <v>3177.0429599999998</v>
      </c>
      <c r="K238" s="106">
        <f t="shared" si="229"/>
        <v>23748.66</v>
      </c>
      <c r="L238" s="106">
        <f t="shared" si="229"/>
        <v>26925.702959999999</v>
      </c>
      <c r="M238" s="106">
        <f t="shared" si="229"/>
        <v>-7.0400000004156027E-3</v>
      </c>
      <c r="N238" s="106">
        <f t="shared" si="229"/>
        <v>-1.0000000001127773E-2</v>
      </c>
      <c r="O238" s="106">
        <f t="shared" si="229"/>
        <v>0</v>
      </c>
      <c r="P238" s="106">
        <f t="shared" si="229"/>
        <v>0</v>
      </c>
      <c r="Q238" s="106">
        <f t="shared" si="229"/>
        <v>0</v>
      </c>
      <c r="R238" s="106"/>
      <c r="S238" s="106">
        <f t="shared" si="229"/>
        <v>0</v>
      </c>
      <c r="T238" s="106">
        <f t="shared" si="22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893.50099999999998</v>
      </c>
      <c r="F239" s="137"/>
      <c r="G239" s="137"/>
      <c r="H239" s="137">
        <f>SUM(H226+H230+H234+H238)</f>
        <v>5378.89</v>
      </c>
      <c r="I239" s="137">
        <f t="shared" ref="I239" si="230">SUM(I226+I230+I234+I238)</f>
        <v>40207.570000000007</v>
      </c>
      <c r="J239" s="137">
        <f>SUM(J226,J230,J234,J238)</f>
        <v>5378.8760199999997</v>
      </c>
      <c r="K239" s="137">
        <f>SUM(K238,K234,K230,K226)</f>
        <v>40207.545000000006</v>
      </c>
      <c r="L239" s="137">
        <f t="shared" ref="L239:T239" si="231">SUM(L226+L230+L234+L238)</f>
        <v>45586.421019999994</v>
      </c>
      <c r="M239" s="137">
        <f t="shared" si="231"/>
        <v>-1.3980000000600512E-2</v>
      </c>
      <c r="N239" s="137">
        <f t="shared" si="231"/>
        <v>-2.5000000002137313E-2</v>
      </c>
      <c r="O239" s="137">
        <f t="shared" si="231"/>
        <v>0</v>
      </c>
      <c r="P239" s="137">
        <f t="shared" si="231"/>
        <v>0</v>
      </c>
      <c r="Q239" s="137">
        <f t="shared" si="231"/>
        <v>0</v>
      </c>
      <c r="R239" s="137"/>
      <c r="S239" s="137">
        <f t="shared" si="231"/>
        <v>0</v>
      </c>
      <c r="T239" s="137">
        <f t="shared" si="231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E239+'2017'!E240</f>
        <v>8987.246000000001</v>
      </c>
      <c r="F240" s="114"/>
      <c r="G240" s="114"/>
      <c r="H240" s="114">
        <f>H239+'2017'!H240</f>
        <v>35518.022999999994</v>
      </c>
      <c r="I240" s="114">
        <f>I239+'2017'!I240</f>
        <v>285637.15700000001</v>
      </c>
      <c r="J240" s="114">
        <f>J239+'2017'!J240</f>
        <v>35517.93432</v>
      </c>
      <c r="K240" s="114">
        <f>K239+'2017'!K240</f>
        <v>285637.02400000003</v>
      </c>
      <c r="L240" s="114">
        <f>L239+'2017'!L240</f>
        <v>321154.95831999998</v>
      </c>
      <c r="M240" s="114">
        <f>M239+'2017'!M240</f>
        <v>-7.4220000000217112E-2</v>
      </c>
      <c r="N240" s="114">
        <f>N239+'2017'!N240</f>
        <v>-0.11899999999986832</v>
      </c>
      <c r="O240" s="114">
        <f>O239+'2017'!O240</f>
        <v>0</v>
      </c>
      <c r="P240" s="114">
        <f>P239+'2017'!P240</f>
        <v>0</v>
      </c>
      <c r="Q240" s="114">
        <f>Q239+'2017'!Q240</f>
        <v>0</v>
      </c>
      <c r="R240" s="114">
        <f>I240-Q240</f>
        <v>285637.15700000001</v>
      </c>
      <c r="S240" s="114">
        <f>S239+'2017'!S240</f>
        <v>0</v>
      </c>
      <c r="T240" s="114">
        <f>T239+'2017'!T240</f>
        <v>0</v>
      </c>
      <c r="U240" s="116"/>
    </row>
    <row r="241" spans="1:21" x14ac:dyDescent="0.2">
      <c r="A241" s="256">
        <v>14</v>
      </c>
      <c r="B241" s="273" t="s">
        <v>35</v>
      </c>
      <c r="C241" s="236" t="s">
        <v>22</v>
      </c>
      <c r="D241" s="118" t="s">
        <v>8</v>
      </c>
      <c r="E241" s="119">
        <v>80.805999999999997</v>
      </c>
      <c r="F241" s="122">
        <v>6.02</v>
      </c>
      <c r="G241" s="95">
        <v>45</v>
      </c>
      <c r="H241" s="97">
        <v>486.45</v>
      </c>
      <c r="I241" s="182">
        <v>3636.27</v>
      </c>
      <c r="J241" s="102">
        <f>(E241*F241)</f>
        <v>486.45211999999992</v>
      </c>
      <c r="K241" s="102">
        <f>(E241*G241)</f>
        <v>3636.27</v>
      </c>
      <c r="L241" s="96">
        <f>SUM(J241,K241)</f>
        <v>4122.7221200000004</v>
      </c>
      <c r="M241" s="98">
        <f>SUM(J241-H241)</f>
        <v>2.1199999999339525E-3</v>
      </c>
      <c r="N241" s="98">
        <f>SUM(K241-I241)</f>
        <v>0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57"/>
      <c r="B242" s="274"/>
      <c r="C242" s="237"/>
      <c r="D242" s="118" t="s">
        <v>9</v>
      </c>
      <c r="E242" s="120">
        <v>69.617999999999995</v>
      </c>
      <c r="F242" s="122">
        <v>6.02</v>
      </c>
      <c r="G242" s="95">
        <v>45</v>
      </c>
      <c r="H242" s="97">
        <v>419.1</v>
      </c>
      <c r="I242" s="182">
        <v>3132.81</v>
      </c>
      <c r="J242" s="102">
        <f>(E242*F242)</f>
        <v>419.10035999999997</v>
      </c>
      <c r="K242" s="102">
        <f t="shared" ref="K242:K243" si="232">(E242*G242)</f>
        <v>3132.81</v>
      </c>
      <c r="L242" s="96">
        <f t="shared" ref="L242:L243" si="233">SUM(J242,K242)</f>
        <v>3551.9103599999999</v>
      </c>
      <c r="M242" s="98">
        <f t="shared" ref="M242:N243" si="234">SUM(J242-H242)</f>
        <v>3.5999999994373866E-4</v>
      </c>
      <c r="N242" s="98">
        <f t="shared" si="234"/>
        <v>0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57"/>
      <c r="B243" s="274"/>
      <c r="C243" s="237"/>
      <c r="D243" s="118" t="s">
        <v>10</v>
      </c>
      <c r="E243" s="120">
        <v>100.28</v>
      </c>
      <c r="F243" s="122">
        <v>6.02</v>
      </c>
      <c r="G243" s="95">
        <v>45</v>
      </c>
      <c r="H243" s="97">
        <v>603.69000000000005</v>
      </c>
      <c r="I243" s="182">
        <v>4512.6000000000004</v>
      </c>
      <c r="J243" s="102">
        <f>(E243*F243)</f>
        <v>603.68559999999991</v>
      </c>
      <c r="K243" s="102">
        <f t="shared" si="232"/>
        <v>4512.6000000000004</v>
      </c>
      <c r="L243" s="96">
        <f t="shared" si="233"/>
        <v>5116.2856000000002</v>
      </c>
      <c r="M243" s="98">
        <f t="shared" si="234"/>
        <v>-4.4000000001460648E-3</v>
      </c>
      <c r="N243" s="98">
        <f t="shared" si="234"/>
        <v>0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57"/>
      <c r="B244" s="274"/>
      <c r="C244" s="237"/>
      <c r="D244" s="105" t="s">
        <v>52</v>
      </c>
      <c r="E244" s="106">
        <f>SUM(E241:E243)</f>
        <v>250.70399999999998</v>
      </c>
      <c r="F244" s="106"/>
      <c r="G244" s="106"/>
      <c r="H244" s="106">
        <f t="shared" ref="H244:I244" si="235">SUM(H241:H243)</f>
        <v>1509.24</v>
      </c>
      <c r="I244" s="106">
        <f t="shared" si="235"/>
        <v>11281.68</v>
      </c>
      <c r="J244" s="106">
        <f t="shared" ref="J244:T244" si="236">SUM(J241,J242,J243)</f>
        <v>1509.2380799999996</v>
      </c>
      <c r="K244" s="106">
        <f t="shared" si="236"/>
        <v>11281.68</v>
      </c>
      <c r="L244" s="106">
        <f t="shared" si="236"/>
        <v>12790.918079999999</v>
      </c>
      <c r="M244" s="106">
        <f t="shared" si="236"/>
        <v>-1.9200000002683737E-3</v>
      </c>
      <c r="N244" s="106">
        <f t="shared" si="236"/>
        <v>0</v>
      </c>
      <c r="O244" s="106">
        <f t="shared" si="236"/>
        <v>0</v>
      </c>
      <c r="P244" s="106">
        <f t="shared" si="236"/>
        <v>0</v>
      </c>
      <c r="Q244" s="106">
        <f t="shared" si="236"/>
        <v>0</v>
      </c>
      <c r="R244" s="106"/>
      <c r="S244" s="106">
        <f t="shared" si="236"/>
        <v>0</v>
      </c>
      <c r="T244" s="106">
        <f t="shared" si="236"/>
        <v>0</v>
      </c>
      <c r="U244" s="108"/>
    </row>
    <row r="245" spans="1:21" x14ac:dyDescent="0.2">
      <c r="A245" s="257"/>
      <c r="B245" s="274"/>
      <c r="C245" s="237"/>
      <c r="D245" s="118" t="s">
        <v>11</v>
      </c>
      <c r="E245" s="119">
        <v>120.90900000000001</v>
      </c>
      <c r="F245" s="122">
        <v>6.02</v>
      </c>
      <c r="G245" s="95">
        <v>45</v>
      </c>
      <c r="H245" s="97">
        <v>727.87</v>
      </c>
      <c r="I245" s="182">
        <v>5440.91</v>
      </c>
      <c r="J245" s="102">
        <f>(E245*F245)</f>
        <v>727.87217999999996</v>
      </c>
      <c r="K245" s="102">
        <f>(E245*G245)</f>
        <v>5440.9050000000007</v>
      </c>
      <c r="L245" s="96">
        <f>SUM(J245,K245)</f>
        <v>6168.777180000001</v>
      </c>
      <c r="M245" s="98">
        <f>SUM(J245-H245)</f>
        <v>2.1799999999529973E-3</v>
      </c>
      <c r="N245" s="98">
        <f>SUM(K245-I245)</f>
        <v>-4.9999999991996447E-3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57"/>
      <c r="B246" s="274"/>
      <c r="C246" s="237"/>
      <c r="D246" s="118" t="s">
        <v>12</v>
      </c>
      <c r="E246" s="119">
        <v>203.27799999999999</v>
      </c>
      <c r="F246" s="122">
        <v>6.02</v>
      </c>
      <c r="G246" s="95">
        <v>45</v>
      </c>
      <c r="H246" s="97">
        <v>1223.73</v>
      </c>
      <c r="I246" s="182">
        <v>9147.51</v>
      </c>
      <c r="J246" s="102">
        <f>(E246*F246)</f>
        <v>1223.7335599999999</v>
      </c>
      <c r="K246" s="102">
        <f t="shared" ref="K246:K247" si="237">(E246*G246)</f>
        <v>9147.51</v>
      </c>
      <c r="L246" s="96">
        <f t="shared" ref="L246:L247" si="238">SUM(J246,K246)</f>
        <v>10371.243560000001</v>
      </c>
      <c r="M246" s="98">
        <f t="shared" ref="M246:N247" si="239">SUM(J246-H246)</f>
        <v>3.5599999998794374E-3</v>
      </c>
      <c r="N246" s="98">
        <f t="shared" si="239"/>
        <v>0</v>
      </c>
      <c r="O246" s="102"/>
      <c r="P246" s="102"/>
      <c r="Q246" s="231">
        <v>149600</v>
      </c>
      <c r="R246" s="98"/>
      <c r="S246" s="103"/>
      <c r="T246" s="103"/>
      <c r="U246" s="104"/>
    </row>
    <row r="247" spans="1:21" x14ac:dyDescent="0.2">
      <c r="A247" s="257"/>
      <c r="B247" s="275"/>
      <c r="C247" s="237"/>
      <c r="D247" s="118" t="s">
        <v>13</v>
      </c>
      <c r="E247" s="119">
        <v>187.297</v>
      </c>
      <c r="F247" s="122">
        <v>6.02</v>
      </c>
      <c r="G247" s="95">
        <v>45</v>
      </c>
      <c r="H247" s="97">
        <v>1127.53</v>
      </c>
      <c r="I247" s="182">
        <v>8428.3700000000008</v>
      </c>
      <c r="J247" s="102">
        <f>(E247*F247)</f>
        <v>1127.5279399999999</v>
      </c>
      <c r="K247" s="102">
        <f t="shared" si="237"/>
        <v>8428.3649999999998</v>
      </c>
      <c r="L247" s="96">
        <f t="shared" si="238"/>
        <v>9555.8929399999997</v>
      </c>
      <c r="M247" s="98">
        <f t="shared" si="239"/>
        <v>-2.0600000000285945E-3</v>
      </c>
      <c r="N247" s="98">
        <f t="shared" si="239"/>
        <v>-5.0000000010186341E-3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57"/>
      <c r="B248" s="123"/>
      <c r="C248" s="237"/>
      <c r="D248" s="105" t="s">
        <v>53</v>
      </c>
      <c r="E248" s="106">
        <f>SUM(E245,E246,E247)</f>
        <v>511.48400000000004</v>
      </c>
      <c r="F248" s="106"/>
      <c r="G248" s="106"/>
      <c r="H248" s="106">
        <f t="shared" ref="H248:T248" si="240">SUM(H245,H246,H247)</f>
        <v>3079.13</v>
      </c>
      <c r="I248" s="106">
        <f t="shared" si="240"/>
        <v>23016.79</v>
      </c>
      <c r="J248" s="106">
        <f t="shared" si="240"/>
        <v>3079.1336799999999</v>
      </c>
      <c r="K248" s="106">
        <f t="shared" si="240"/>
        <v>23016.78</v>
      </c>
      <c r="L248" s="106">
        <f t="shared" si="240"/>
        <v>26095.913679999998</v>
      </c>
      <c r="M248" s="106">
        <f t="shared" si="240"/>
        <v>3.6799999998038402E-3</v>
      </c>
      <c r="N248" s="106">
        <f t="shared" si="240"/>
        <v>-1.0000000000218279E-2</v>
      </c>
      <c r="O248" s="106">
        <f t="shared" si="240"/>
        <v>0</v>
      </c>
      <c r="P248" s="106">
        <f t="shared" si="240"/>
        <v>0</v>
      </c>
      <c r="Q248" s="106">
        <f t="shared" si="240"/>
        <v>149600</v>
      </c>
      <c r="R248" s="106"/>
      <c r="S248" s="106">
        <f t="shared" si="240"/>
        <v>0</v>
      </c>
      <c r="T248" s="106">
        <f t="shared" si="240"/>
        <v>0</v>
      </c>
      <c r="U248" s="108"/>
    </row>
    <row r="249" spans="1:21" x14ac:dyDescent="0.2">
      <c r="A249" s="257"/>
      <c r="B249" s="273" t="s">
        <v>29</v>
      </c>
      <c r="C249" s="237"/>
      <c r="D249" s="118" t="s">
        <v>14</v>
      </c>
      <c r="E249" s="119">
        <v>216.851</v>
      </c>
      <c r="F249" s="122">
        <v>6.02</v>
      </c>
      <c r="G249" s="95">
        <v>45</v>
      </c>
      <c r="H249" s="97">
        <v>1305.44</v>
      </c>
      <c r="I249" s="182">
        <v>9758.2999999999993</v>
      </c>
      <c r="J249" s="102">
        <f>(E249*F249)</f>
        <v>1305.4430199999999</v>
      </c>
      <c r="K249" s="102">
        <f>(E249*G249)</f>
        <v>9758.2950000000001</v>
      </c>
      <c r="L249" s="96">
        <f>SUM(J249,K249)</f>
        <v>11063.738020000001</v>
      </c>
      <c r="M249" s="98">
        <f>SUM(J249-H249)</f>
        <v>3.0199999998785643E-3</v>
      </c>
      <c r="N249" s="98">
        <f>SUM(K249-I249)</f>
        <v>-4.9999999991996447E-3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57"/>
      <c r="B250" s="274"/>
      <c r="C250" s="237"/>
      <c r="D250" s="118" t="s">
        <v>15</v>
      </c>
      <c r="E250" s="119">
        <v>220.84800000000001</v>
      </c>
      <c r="F250" s="122">
        <v>6.02</v>
      </c>
      <c r="G250" s="95">
        <v>45</v>
      </c>
      <c r="H250" s="97">
        <v>1329.5</v>
      </c>
      <c r="I250" s="182">
        <v>9938.16</v>
      </c>
      <c r="J250" s="102">
        <f>(E250*F250)</f>
        <v>1329.50496</v>
      </c>
      <c r="K250" s="102">
        <f t="shared" ref="K250:K251" si="241">(E250*G250)</f>
        <v>9938.16</v>
      </c>
      <c r="L250" s="96">
        <f t="shared" ref="L250:L251" si="242">SUM(J250,K250)</f>
        <v>11267.66496</v>
      </c>
      <c r="M250" s="98">
        <f t="shared" ref="M250:N251" si="243">SUM(J250-H250)</f>
        <v>4.959999999982756E-3</v>
      </c>
      <c r="N250" s="98">
        <f t="shared" si="243"/>
        <v>0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57"/>
      <c r="B251" s="274"/>
      <c r="C251" s="237"/>
      <c r="D251" s="118" t="s">
        <v>16</v>
      </c>
      <c r="E251" s="143">
        <v>176.33799999999999</v>
      </c>
      <c r="F251" s="122">
        <v>6.02</v>
      </c>
      <c r="G251" s="95">
        <v>45</v>
      </c>
      <c r="H251" s="97">
        <v>1061.55</v>
      </c>
      <c r="I251" s="182">
        <v>7935.21</v>
      </c>
      <c r="J251" s="102">
        <f>(E251*F251)</f>
        <v>1061.55476</v>
      </c>
      <c r="K251" s="102">
        <f t="shared" si="241"/>
        <v>7935.21</v>
      </c>
      <c r="L251" s="96">
        <f t="shared" si="242"/>
        <v>8996.76476</v>
      </c>
      <c r="M251" s="98">
        <f t="shared" si="243"/>
        <v>4.7600000000329601E-3</v>
      </c>
      <c r="N251" s="98">
        <f t="shared" si="243"/>
        <v>0</v>
      </c>
      <c r="O251" s="102"/>
      <c r="P251" s="102"/>
      <c r="Q251" s="103"/>
      <c r="R251" s="98"/>
      <c r="S251" s="103"/>
      <c r="T251" s="103"/>
      <c r="U251" s="104"/>
    </row>
    <row r="252" spans="1:21" ht="24" x14ac:dyDescent="0.2">
      <c r="A252" s="257"/>
      <c r="B252" s="274"/>
      <c r="C252" s="237"/>
      <c r="D252" s="105" t="s">
        <v>54</v>
      </c>
      <c r="E252" s="106">
        <f>SUM(E249,E250,E251)</f>
        <v>614.03700000000003</v>
      </c>
      <c r="F252" s="106"/>
      <c r="G252" s="106"/>
      <c r="H252" s="106">
        <f t="shared" ref="H252:T252" si="244">SUM(H249,H250,H251)</f>
        <v>3696.49</v>
      </c>
      <c r="I252" s="106">
        <f t="shared" si="244"/>
        <v>27631.67</v>
      </c>
      <c r="J252" s="106">
        <f t="shared" si="244"/>
        <v>3696.5027399999999</v>
      </c>
      <c r="K252" s="106">
        <f t="shared" si="244"/>
        <v>27631.665000000001</v>
      </c>
      <c r="L252" s="106">
        <f t="shared" si="244"/>
        <v>31328.167739999997</v>
      </c>
      <c r="M252" s="106">
        <f t="shared" si="244"/>
        <v>1.273999999989428E-2</v>
      </c>
      <c r="N252" s="106">
        <f t="shared" si="244"/>
        <v>-4.9999999991996447E-3</v>
      </c>
      <c r="O252" s="106">
        <f t="shared" si="244"/>
        <v>0</v>
      </c>
      <c r="P252" s="106">
        <f t="shared" si="244"/>
        <v>0</v>
      </c>
      <c r="Q252" s="106">
        <f t="shared" si="244"/>
        <v>0</v>
      </c>
      <c r="R252" s="106"/>
      <c r="S252" s="106">
        <f t="shared" si="244"/>
        <v>0</v>
      </c>
      <c r="T252" s="106">
        <f t="shared" si="244"/>
        <v>0</v>
      </c>
      <c r="U252" s="108"/>
    </row>
    <row r="253" spans="1:21" x14ac:dyDescent="0.2">
      <c r="A253" s="257"/>
      <c r="B253" s="274"/>
      <c r="C253" s="237"/>
      <c r="D253" s="118" t="s">
        <v>17</v>
      </c>
      <c r="E253" s="119">
        <v>212.16300000000001</v>
      </c>
      <c r="F253" s="122">
        <v>6.02</v>
      </c>
      <c r="G253" s="95">
        <v>45</v>
      </c>
      <c r="H253" s="97">
        <v>1277.22</v>
      </c>
      <c r="I253" s="182">
        <v>9547.34</v>
      </c>
      <c r="J253" s="102">
        <f>(E253*F253)</f>
        <v>1277.22126</v>
      </c>
      <c r="K253" s="102">
        <f>(E253*G253)</f>
        <v>9547.3350000000009</v>
      </c>
      <c r="L253" s="96">
        <f>SUM(J253,K253)</f>
        <v>10824.556260000001</v>
      </c>
      <c r="M253" s="98">
        <f>SUM(J253-H253)</f>
        <v>1.2600000000020373E-3</v>
      </c>
      <c r="N253" s="98">
        <f>SUM(K253-I253)</f>
        <v>-4.9999999991996447E-3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57"/>
      <c r="B254" s="274"/>
      <c r="C254" s="237"/>
      <c r="D254" s="118" t="s">
        <v>18</v>
      </c>
      <c r="E254" s="119">
        <v>193.25299999999999</v>
      </c>
      <c r="F254" s="122">
        <v>6.02</v>
      </c>
      <c r="G254" s="95">
        <v>45</v>
      </c>
      <c r="H254" s="97">
        <v>1163.3800000000001</v>
      </c>
      <c r="I254" s="182">
        <v>8696.39</v>
      </c>
      <c r="J254" s="102">
        <f>(E254*F254)</f>
        <v>1163.3830599999999</v>
      </c>
      <c r="K254" s="102">
        <f t="shared" ref="K254:K255" si="245">(E254*G254)</f>
        <v>8696.3850000000002</v>
      </c>
      <c r="L254" s="96">
        <f t="shared" ref="L254:L255" si="246">SUM(J254,K254)</f>
        <v>9859.7680600000003</v>
      </c>
      <c r="M254" s="98">
        <f t="shared" ref="M254:N255" si="247">SUM(J254-H254)</f>
        <v>3.059999999777574E-3</v>
      </c>
      <c r="N254" s="98">
        <f t="shared" si="247"/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58"/>
      <c r="B255" s="275"/>
      <c r="C255" s="238"/>
      <c r="D255" s="118" t="s">
        <v>19</v>
      </c>
      <c r="E255" s="143">
        <v>152.83799999999999</v>
      </c>
      <c r="F255" s="122">
        <v>6.02</v>
      </c>
      <c r="G255" s="95">
        <v>45</v>
      </c>
      <c r="H255" s="97">
        <v>920.08</v>
      </c>
      <c r="I255" s="182">
        <v>6877.71</v>
      </c>
      <c r="J255" s="102">
        <f>(E255*F255)</f>
        <v>920.08475999999985</v>
      </c>
      <c r="K255" s="102">
        <f t="shared" si="245"/>
        <v>6877.71</v>
      </c>
      <c r="L255" s="96">
        <f t="shared" si="246"/>
        <v>7797.7947599999998</v>
      </c>
      <c r="M255" s="98">
        <f t="shared" si="247"/>
        <v>4.7599999998055864E-3</v>
      </c>
      <c r="N255" s="98">
        <f t="shared" si="247"/>
        <v>0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558.25400000000002</v>
      </c>
      <c r="F256" s="106"/>
      <c r="G256" s="106"/>
      <c r="H256" s="106">
        <f t="shared" ref="H256:T256" si="248">SUM(H253,H254,H255)</f>
        <v>3360.6800000000003</v>
      </c>
      <c r="I256" s="106">
        <f t="shared" si="248"/>
        <v>25121.439999999999</v>
      </c>
      <c r="J256" s="106">
        <f t="shared" si="248"/>
        <v>3360.6890799999996</v>
      </c>
      <c r="K256" s="106">
        <f t="shared" si="248"/>
        <v>25121.43</v>
      </c>
      <c r="L256" s="106">
        <f t="shared" si="248"/>
        <v>28482.11908</v>
      </c>
      <c r="M256" s="106">
        <f t="shared" si="248"/>
        <v>9.0799999995851977E-3</v>
      </c>
      <c r="N256" s="106">
        <f t="shared" si="248"/>
        <v>-9.9999999983992893E-3</v>
      </c>
      <c r="O256" s="106">
        <f t="shared" si="248"/>
        <v>0</v>
      </c>
      <c r="P256" s="106">
        <f t="shared" si="248"/>
        <v>0</v>
      </c>
      <c r="Q256" s="106">
        <f t="shared" si="248"/>
        <v>0</v>
      </c>
      <c r="R256" s="106">
        <f t="shared" si="248"/>
        <v>0</v>
      </c>
      <c r="S256" s="106">
        <f t="shared" si="248"/>
        <v>0</v>
      </c>
      <c r="T256" s="106">
        <f t="shared" si="248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1934.479</v>
      </c>
      <c r="F257" s="137"/>
      <c r="G257" s="137"/>
      <c r="H257" s="137">
        <f>SUM(H256,H252,H248,H244)</f>
        <v>11645.539999999999</v>
      </c>
      <c r="I257" s="137">
        <f t="shared" ref="I257" si="249">SUM(I256,I252,I248,I244)</f>
        <v>87051.579999999987</v>
      </c>
      <c r="J257" s="137">
        <f t="shared" ref="J257:T257" si="250">SUM(J244+J248+J252+J256)</f>
        <v>11645.56358</v>
      </c>
      <c r="K257" s="137">
        <f t="shared" si="250"/>
        <v>87051.554999999993</v>
      </c>
      <c r="L257" s="137">
        <f t="shared" si="250"/>
        <v>98697.118580000009</v>
      </c>
      <c r="M257" s="137">
        <f t="shared" si="250"/>
        <v>2.3579999999014944E-2</v>
      </c>
      <c r="N257" s="137">
        <f t="shared" si="250"/>
        <v>-2.4999999997817213E-2</v>
      </c>
      <c r="O257" s="137">
        <f t="shared" si="250"/>
        <v>0</v>
      </c>
      <c r="P257" s="137">
        <f t="shared" si="250"/>
        <v>0</v>
      </c>
      <c r="Q257" s="137">
        <f t="shared" si="250"/>
        <v>149600</v>
      </c>
      <c r="R257" s="137">
        <f t="shared" si="250"/>
        <v>0</v>
      </c>
      <c r="S257" s="137">
        <f t="shared" si="250"/>
        <v>0</v>
      </c>
      <c r="T257" s="137">
        <f t="shared" si="250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E257+'2017'!E258</f>
        <v>5709.0820000000003</v>
      </c>
      <c r="F258" s="114"/>
      <c r="G258" s="114"/>
      <c r="H258" s="114">
        <f>H257+'2017'!H258</f>
        <v>27639.69</v>
      </c>
      <c r="I258" s="114">
        <f>I257+'2017'!I258</f>
        <v>218493.81</v>
      </c>
      <c r="J258" s="114">
        <f>J257+'2017'!J258</f>
        <v>27639.681680000002</v>
      </c>
      <c r="K258" s="114">
        <f>K257+'2017'!K258</f>
        <v>218493.81899999996</v>
      </c>
      <c r="L258" s="114">
        <f>L257+'2017'!L258</f>
        <v>246133.50068</v>
      </c>
      <c r="M258" s="114">
        <f>M257+'2017'!M258</f>
        <v>-8.3200000015608566E-3</v>
      </c>
      <c r="N258" s="114">
        <f>N257+'2017'!N258</f>
        <v>9.000000002060915E-3</v>
      </c>
      <c r="O258" s="114">
        <f>O257+'2017'!O258</f>
        <v>0</v>
      </c>
      <c r="P258" s="114">
        <f>P257+'2017'!P258</f>
        <v>0</v>
      </c>
      <c r="Q258" s="114">
        <f>Q257+'2017'!Q258</f>
        <v>166287.85999999999</v>
      </c>
      <c r="R258" s="114">
        <f>I258-Q258</f>
        <v>52205.950000000012</v>
      </c>
      <c r="S258" s="114">
        <f>S257+'2017'!S258</f>
        <v>0</v>
      </c>
      <c r="T258" s="114">
        <f>T257+'2017'!T258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108391.11800000003</v>
      </c>
      <c r="F259" s="142"/>
      <c r="G259" s="142"/>
      <c r="H259" s="142">
        <f t="shared" ref="H259:T259" si="251">H23+H41+H59+H77+H95+H113+H131+H149+H185+H203+H221+H239+H257+H167</f>
        <v>649625.77800000017</v>
      </c>
      <c r="I259" s="142">
        <f t="shared" si="251"/>
        <v>4877600.46</v>
      </c>
      <c r="J259" s="142">
        <f t="shared" si="251"/>
        <v>649625.7543599999</v>
      </c>
      <c r="K259" s="142">
        <f t="shared" si="251"/>
        <v>4877600.3099999996</v>
      </c>
      <c r="L259" s="142">
        <f t="shared" si="251"/>
        <v>5527226.0643600002</v>
      </c>
      <c r="M259" s="142">
        <f t="shared" si="251"/>
        <v>-1.4779999978230762E-2</v>
      </c>
      <c r="N259" s="142">
        <f t="shared" si="251"/>
        <v>-0.15499999998223757</v>
      </c>
      <c r="O259" s="142">
        <f t="shared" si="251"/>
        <v>0</v>
      </c>
      <c r="P259" s="142">
        <f t="shared" si="251"/>
        <v>0</v>
      </c>
      <c r="Q259" s="142">
        <f>Q23+Q41+Q59+Q77+Q95+Q113+Q131+Q149+Q185+Q203+Q221+Q239+Q257+Q167</f>
        <v>6139543.2299999995</v>
      </c>
      <c r="R259" s="142">
        <f>R23+R41+R59+R77+R95+R113+R131+R149+R185+R203+R221+R239+R257+R167</f>
        <v>0</v>
      </c>
      <c r="S259" s="142">
        <f t="shared" si="251"/>
        <v>0</v>
      </c>
      <c r="T259" s="142">
        <f t="shared" si="251"/>
        <v>0</v>
      </c>
      <c r="U259" s="145"/>
    </row>
  </sheetData>
  <mergeCells count="67">
    <mergeCell ref="A223:A237"/>
    <mergeCell ref="B223:B229"/>
    <mergeCell ref="C223:C237"/>
    <mergeCell ref="B231:B237"/>
    <mergeCell ref="A241:A255"/>
    <mergeCell ref="B241:B247"/>
    <mergeCell ref="C241:C255"/>
    <mergeCell ref="B249:B255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65"/>
    <mergeCell ref="C151:C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T2:T5"/>
    <mergeCell ref="U2:U5"/>
    <mergeCell ref="A7:A21"/>
    <mergeCell ref="B7:B21"/>
    <mergeCell ref="C7:C21"/>
    <mergeCell ref="P2:P5"/>
    <mergeCell ref="Q2:Q5"/>
    <mergeCell ref="R2:R5"/>
    <mergeCell ref="S2:S5"/>
    <mergeCell ref="A25:A39"/>
    <mergeCell ref="B25:B39"/>
    <mergeCell ref="C25:C39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1"/>
  <sheetViews>
    <sheetView zoomScaleNormal="100" zoomScaleSheetLayoutView="80" workbookViewId="0">
      <pane ySplit="6" topLeftCell="A250" activePane="bottomLeft" state="frozen"/>
      <selection activeCell="C1" sqref="C1"/>
      <selection pane="bottomLeft" activeCell="H257" sqref="H257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7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48">
        <v>2019</v>
      </c>
      <c r="D1" s="249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36" t="s">
        <v>1</v>
      </c>
      <c r="B2" s="236" t="s">
        <v>2</v>
      </c>
      <c r="C2" s="239" t="s">
        <v>3</v>
      </c>
      <c r="D2" s="242" t="s">
        <v>4</v>
      </c>
      <c r="E2" s="243"/>
      <c r="F2" s="236" t="s">
        <v>50</v>
      </c>
      <c r="G2" s="236" t="s">
        <v>51</v>
      </c>
      <c r="H2" s="250" t="s">
        <v>47</v>
      </c>
      <c r="I2" s="251"/>
      <c r="J2" s="236" t="s">
        <v>46</v>
      </c>
      <c r="K2" s="236" t="s">
        <v>45</v>
      </c>
      <c r="L2" s="236" t="s">
        <v>5</v>
      </c>
      <c r="M2" s="236" t="s">
        <v>44</v>
      </c>
      <c r="N2" s="236" t="s">
        <v>43</v>
      </c>
      <c r="O2" s="236" t="s">
        <v>40</v>
      </c>
      <c r="P2" s="236" t="s">
        <v>41</v>
      </c>
      <c r="Q2" s="236" t="s">
        <v>37</v>
      </c>
      <c r="R2" s="236" t="s">
        <v>61</v>
      </c>
      <c r="S2" s="236" t="s">
        <v>38</v>
      </c>
      <c r="T2" s="236" t="s">
        <v>39</v>
      </c>
      <c r="U2" s="236" t="s">
        <v>42</v>
      </c>
    </row>
    <row r="3" spans="1:21" x14ac:dyDescent="0.2">
      <c r="A3" s="237"/>
      <c r="B3" s="237"/>
      <c r="C3" s="240"/>
      <c r="D3" s="244"/>
      <c r="E3" s="245"/>
      <c r="F3" s="237"/>
      <c r="G3" s="237"/>
      <c r="H3" s="252"/>
      <c r="I3" s="253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x14ac:dyDescent="0.2">
      <c r="A4" s="237"/>
      <c r="B4" s="237"/>
      <c r="C4" s="240"/>
      <c r="D4" s="246"/>
      <c r="E4" s="247"/>
      <c r="F4" s="237"/>
      <c r="G4" s="237"/>
      <c r="H4" s="254"/>
      <c r="I4" s="255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35.25" customHeight="1" x14ac:dyDescent="0.2">
      <c r="A5" s="238"/>
      <c r="B5" s="238"/>
      <c r="C5" s="241"/>
      <c r="D5" s="87" t="s">
        <v>6</v>
      </c>
      <c r="E5" s="87" t="s">
        <v>7</v>
      </c>
      <c r="F5" s="238"/>
      <c r="G5" s="238"/>
      <c r="H5" s="88" t="s">
        <v>48</v>
      </c>
      <c r="I5" s="88" t="s">
        <v>49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56">
        <v>1</v>
      </c>
      <c r="B7" s="259" t="s">
        <v>36</v>
      </c>
      <c r="C7" s="263" t="s">
        <v>21</v>
      </c>
      <c r="D7" s="93" t="s">
        <v>8</v>
      </c>
      <c r="E7" s="94">
        <v>2674.82</v>
      </c>
      <c r="F7" s="95">
        <v>5.98</v>
      </c>
      <c r="G7" s="95">
        <v>57</v>
      </c>
      <c r="H7" s="182">
        <v>15995.42</v>
      </c>
      <c r="I7" s="182">
        <v>152464.74</v>
      </c>
      <c r="J7" s="96">
        <f>(E7*F7)</f>
        <v>15995.423600000002</v>
      </c>
      <c r="K7" s="96">
        <f>SUM(E7*G7)</f>
        <v>152464.74000000002</v>
      </c>
      <c r="L7" s="96">
        <f>SUM(J7,K7)</f>
        <v>168460.16360000003</v>
      </c>
      <c r="M7" s="98">
        <f>SUM(J7-H7)</f>
        <v>3.6000000018248102E-3</v>
      </c>
      <c r="N7" s="98">
        <f>SUM(K7-I7)</f>
        <v>2.9103830456733704E-11</v>
      </c>
      <c r="O7" s="96"/>
      <c r="P7" s="96"/>
      <c r="Q7" s="98"/>
      <c r="R7" s="98"/>
      <c r="S7" s="98"/>
      <c r="T7" s="98"/>
      <c r="U7" s="99"/>
    </row>
    <row r="8" spans="1:21" x14ac:dyDescent="0.2">
      <c r="A8" s="257"/>
      <c r="B8" s="260"/>
      <c r="C8" s="264"/>
      <c r="D8" s="100" t="s">
        <v>9</v>
      </c>
      <c r="E8" s="101">
        <v>2712.9</v>
      </c>
      <c r="F8" s="95">
        <v>5.98</v>
      </c>
      <c r="G8" s="95">
        <v>57</v>
      </c>
      <c r="H8" s="182">
        <v>16223.14</v>
      </c>
      <c r="I8" s="182">
        <v>154635.29999999999</v>
      </c>
      <c r="J8" s="96">
        <f t="shared" ref="J8:J21" si="0">(E8*F8)</f>
        <v>16223.142000000002</v>
      </c>
      <c r="K8" s="96">
        <f>SUM(E8*G8)</f>
        <v>154635.30000000002</v>
      </c>
      <c r="L8" s="96">
        <f t="shared" ref="L8:L9" si="1">SUM(J8,K8)</f>
        <v>170858.44200000001</v>
      </c>
      <c r="M8" s="98">
        <f t="shared" ref="M8:N9" si="2">SUM(J8-H8)</f>
        <v>2.000000002226443E-3</v>
      </c>
      <c r="N8" s="98">
        <f t="shared" si="2"/>
        <v>2.9103830456733704E-11</v>
      </c>
      <c r="O8" s="102"/>
      <c r="P8" s="102"/>
      <c r="Q8" s="103"/>
      <c r="R8" s="98"/>
      <c r="S8" s="103"/>
      <c r="T8" s="103"/>
      <c r="U8" s="104"/>
    </row>
    <row r="9" spans="1:21" x14ac:dyDescent="0.2">
      <c r="A9" s="257"/>
      <c r="B9" s="260"/>
      <c r="C9" s="264"/>
      <c r="D9" s="100" t="s">
        <v>10</v>
      </c>
      <c r="E9" s="101">
        <v>2812.26</v>
      </c>
      <c r="F9" s="95">
        <v>5.98</v>
      </c>
      <c r="G9" s="95">
        <v>57</v>
      </c>
      <c r="H9" s="182">
        <v>16817.310000000001</v>
      </c>
      <c r="I9" s="182">
        <v>160298.82</v>
      </c>
      <c r="J9" s="96">
        <f t="shared" si="0"/>
        <v>16817.314800000004</v>
      </c>
      <c r="K9" s="96">
        <f>SUM(E9*G9)</f>
        <v>160298.82</v>
      </c>
      <c r="L9" s="96">
        <f t="shared" si="1"/>
        <v>177116.1348</v>
      </c>
      <c r="M9" s="98">
        <f t="shared" si="2"/>
        <v>4.8000000024330802E-3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57"/>
      <c r="B10" s="260"/>
      <c r="C10" s="264"/>
      <c r="D10" s="105" t="s">
        <v>52</v>
      </c>
      <c r="E10" s="106">
        <f>SUM(E7,E8,E9)</f>
        <v>8199.98</v>
      </c>
      <c r="F10" s="106"/>
      <c r="G10" s="106"/>
      <c r="H10" s="107">
        <f>SUM(H7:H9)</f>
        <v>49035.869999999995</v>
      </c>
      <c r="I10" s="107">
        <f>SUM(I7:I9)</f>
        <v>467398.86</v>
      </c>
      <c r="J10" s="106">
        <f t="shared" ref="J10:T10" si="3">SUM(J7,J8,J9)</f>
        <v>49035.880400000009</v>
      </c>
      <c r="K10" s="106">
        <f t="shared" si="3"/>
        <v>467398.86000000004</v>
      </c>
      <c r="L10" s="106">
        <f t="shared" si="3"/>
        <v>516434.74040000001</v>
      </c>
      <c r="M10" s="106">
        <f t="shared" si="3"/>
        <v>1.0400000006484333E-2</v>
      </c>
      <c r="N10" s="106">
        <f t="shared" si="3"/>
        <v>5.8207660913467407E-11</v>
      </c>
      <c r="O10" s="106">
        <f t="shared" si="3"/>
        <v>0</v>
      </c>
      <c r="P10" s="106">
        <f t="shared" si="3"/>
        <v>0</v>
      </c>
      <c r="Q10" s="106">
        <f>SUM(Q7,Q8,Q9)</f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57"/>
      <c r="B11" s="260"/>
      <c r="C11" s="264"/>
      <c r="D11" s="100" t="s">
        <v>11</v>
      </c>
      <c r="E11" s="101">
        <v>3061.5</v>
      </c>
      <c r="F11" s="95">
        <v>5.98</v>
      </c>
      <c r="G11" s="95">
        <v>57</v>
      </c>
      <c r="H11" s="97">
        <v>18307.77</v>
      </c>
      <c r="I11" s="182">
        <v>174505.5</v>
      </c>
      <c r="J11" s="96">
        <f t="shared" si="0"/>
        <v>18307.77</v>
      </c>
      <c r="K11" s="96">
        <f>(E11*G11)</f>
        <v>174505.5</v>
      </c>
      <c r="L11" s="96">
        <f>SUM(J11,K11)</f>
        <v>192813.27</v>
      </c>
      <c r="M11" s="98">
        <f>SUM(J11-H11)</f>
        <v>0</v>
      </c>
      <c r="N11" s="98">
        <f>SUM(K11-I11)</f>
        <v>0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57"/>
      <c r="B12" s="260"/>
      <c r="C12" s="264"/>
      <c r="D12" s="100" t="s">
        <v>12</v>
      </c>
      <c r="E12" s="101">
        <v>3432.58</v>
      </c>
      <c r="F12" s="95">
        <v>5.98</v>
      </c>
      <c r="G12" s="95">
        <v>57</v>
      </c>
      <c r="H12" s="182">
        <v>20526.830000000002</v>
      </c>
      <c r="I12" s="182">
        <v>195657.06</v>
      </c>
      <c r="J12" s="96">
        <f t="shared" si="0"/>
        <v>20526.828400000002</v>
      </c>
      <c r="K12" s="96">
        <f>(E12*G12)</f>
        <v>195657.06</v>
      </c>
      <c r="L12" s="96">
        <f t="shared" ref="L12:L13" si="4">SUM(J12,K12)</f>
        <v>216183.8884</v>
      </c>
      <c r="M12" s="98">
        <f t="shared" ref="M12:N13" si="5">SUM(J12-H12)</f>
        <v>-1.5999999995983671E-3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57"/>
      <c r="B13" s="260"/>
      <c r="C13" s="264"/>
      <c r="D13" s="100" t="s">
        <v>13</v>
      </c>
      <c r="E13" s="101">
        <v>3228.96</v>
      </c>
      <c r="F13" s="95">
        <v>5.98</v>
      </c>
      <c r="G13" s="95">
        <v>57</v>
      </c>
      <c r="H13" s="182">
        <v>19309.18</v>
      </c>
      <c r="I13" s="182">
        <v>184050.72</v>
      </c>
      <c r="J13" s="96">
        <f t="shared" si="0"/>
        <v>19309.180800000002</v>
      </c>
      <c r="K13" s="96">
        <f>(E13*G13)</f>
        <v>184050.72</v>
      </c>
      <c r="L13" s="96">
        <f t="shared" si="4"/>
        <v>203359.9008</v>
      </c>
      <c r="M13" s="98">
        <f t="shared" si="5"/>
        <v>8.0000000161817297E-4</v>
      </c>
      <c r="N13" s="98">
        <f t="shared" si="5"/>
        <v>0</v>
      </c>
      <c r="O13" s="102"/>
      <c r="P13" s="102"/>
      <c r="Q13" s="103">
        <v>1194821.6000000001</v>
      </c>
      <c r="R13" s="98"/>
      <c r="S13" s="103"/>
      <c r="T13" s="103"/>
      <c r="U13" s="104"/>
    </row>
    <row r="14" spans="1:21" ht="24" x14ac:dyDescent="0.2">
      <c r="A14" s="257"/>
      <c r="B14" s="260"/>
      <c r="C14" s="264"/>
      <c r="D14" s="105" t="s">
        <v>53</v>
      </c>
      <c r="E14" s="106">
        <f>SUM(E11,E12,E13)</f>
        <v>9723.0400000000009</v>
      </c>
      <c r="F14" s="106"/>
      <c r="G14" s="106"/>
      <c r="H14" s="107">
        <f>SUM(H11:H13)</f>
        <v>58143.780000000006</v>
      </c>
      <c r="I14" s="107">
        <f>SUM(I11:I13)</f>
        <v>554213.28</v>
      </c>
      <c r="J14" s="106">
        <f t="shared" ref="J14:T14" si="6">SUM(J11,J12,J13)</f>
        <v>58143.779200000004</v>
      </c>
      <c r="K14" s="106">
        <f t="shared" si="6"/>
        <v>554213.28</v>
      </c>
      <c r="L14" s="106">
        <f t="shared" si="6"/>
        <v>612357.05920000002</v>
      </c>
      <c r="M14" s="106">
        <f t="shared" si="6"/>
        <v>-7.9999999798019417E-4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1194821.6000000001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57"/>
      <c r="B15" s="261"/>
      <c r="C15" s="264"/>
      <c r="D15" s="100" t="s">
        <v>14</v>
      </c>
      <c r="E15" s="101">
        <v>3532.58</v>
      </c>
      <c r="F15" s="95">
        <v>5.98</v>
      </c>
      <c r="G15" s="95">
        <v>57</v>
      </c>
      <c r="H15" s="182">
        <v>21124.83</v>
      </c>
      <c r="I15" s="182">
        <v>201357.06</v>
      </c>
      <c r="J15" s="96">
        <f t="shared" si="0"/>
        <v>21124.828400000002</v>
      </c>
      <c r="K15" s="96">
        <f>(E15*G15)</f>
        <v>201357.06</v>
      </c>
      <c r="L15" s="96">
        <f>SUM(J15,K15)</f>
        <v>222481.8884</v>
      </c>
      <c r="M15" s="98">
        <f>SUM(J15-H15)</f>
        <v>-1.5999999995983671E-3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57"/>
      <c r="B16" s="261"/>
      <c r="C16" s="264"/>
      <c r="D16" s="100" t="s">
        <v>15</v>
      </c>
      <c r="E16" s="101">
        <v>5452.22</v>
      </c>
      <c r="F16" s="95">
        <v>5.98</v>
      </c>
      <c r="G16" s="95">
        <v>57</v>
      </c>
      <c r="H16" s="97">
        <v>32604.28</v>
      </c>
      <c r="I16" s="182">
        <v>310776.53999999998</v>
      </c>
      <c r="J16" s="96">
        <f t="shared" si="0"/>
        <v>32604.275600000004</v>
      </c>
      <c r="K16" s="96">
        <f>(E16*G16)</f>
        <v>310776.54000000004</v>
      </c>
      <c r="L16" s="96">
        <f t="shared" ref="L16:L17" si="7">SUM(J16,K16)</f>
        <v>343380.81560000003</v>
      </c>
      <c r="M16" s="98">
        <f t="shared" ref="M16:N17" si="8">SUM(J16-H16)</f>
        <v>-4.3999999943480361E-3</v>
      </c>
      <c r="N16" s="98">
        <f t="shared" si="8"/>
        <v>5.8207660913467407E-11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57"/>
      <c r="B17" s="261"/>
      <c r="C17" s="264"/>
      <c r="D17" s="100" t="s">
        <v>16</v>
      </c>
      <c r="E17" s="101">
        <v>2972.52</v>
      </c>
      <c r="F17" s="95">
        <v>5.98</v>
      </c>
      <c r="G17" s="95">
        <v>57</v>
      </c>
      <c r="H17" s="182">
        <v>17775.669999999998</v>
      </c>
      <c r="I17" s="182">
        <v>169433.64</v>
      </c>
      <c r="J17" s="96">
        <f t="shared" si="0"/>
        <v>17775.669600000001</v>
      </c>
      <c r="K17" s="96">
        <f>(E17*G17)</f>
        <v>169433.63999999998</v>
      </c>
      <c r="L17" s="96">
        <f t="shared" si="7"/>
        <v>187209.30959999998</v>
      </c>
      <c r="M17" s="98">
        <f t="shared" si="8"/>
        <v>-3.9999999717110768E-4</v>
      </c>
      <c r="N17" s="98">
        <f t="shared" si="8"/>
        <v>-2.9103830456733704E-11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57"/>
      <c r="B18" s="261"/>
      <c r="C18" s="264"/>
      <c r="D18" s="105" t="s">
        <v>54</v>
      </c>
      <c r="E18" s="106">
        <f>SUM(E15,E16,E17)</f>
        <v>11957.32</v>
      </c>
      <c r="F18" s="106"/>
      <c r="G18" s="106"/>
      <c r="H18" s="107">
        <f>SUM(H15:H17)</f>
        <v>71504.78</v>
      </c>
      <c r="I18" s="107">
        <f>SUM(I15:I17)</f>
        <v>681567.24</v>
      </c>
      <c r="J18" s="106">
        <f t="shared" ref="J18:T18" si="9">SUM(J15,J16,J17)</f>
        <v>71504.773600000015</v>
      </c>
      <c r="K18" s="106">
        <f t="shared" si="9"/>
        <v>681567.24</v>
      </c>
      <c r="L18" s="106">
        <f t="shared" si="9"/>
        <v>753072.01359999995</v>
      </c>
      <c r="M18" s="106">
        <f t="shared" si="9"/>
        <v>-6.3999999911175109E-3</v>
      </c>
      <c r="N18" s="106">
        <f t="shared" si="9"/>
        <v>2.9103830456733704E-11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57"/>
      <c r="B19" s="261"/>
      <c r="C19" s="264"/>
      <c r="D19" s="100" t="s">
        <v>17</v>
      </c>
      <c r="E19" s="101">
        <v>4025.9</v>
      </c>
      <c r="F19" s="95">
        <v>5.98</v>
      </c>
      <c r="G19" s="95">
        <v>57</v>
      </c>
      <c r="H19" s="97">
        <v>24074.880000000001</v>
      </c>
      <c r="I19" s="97">
        <v>229476.3</v>
      </c>
      <c r="J19" s="96">
        <f t="shared" si="0"/>
        <v>24074.882000000001</v>
      </c>
      <c r="K19" s="96">
        <f>(E19*G19)</f>
        <v>229476.30000000002</v>
      </c>
      <c r="L19" s="96">
        <f>SUM(J19,K19)</f>
        <v>253551.18200000003</v>
      </c>
      <c r="M19" s="98">
        <f>SUM(J19-H19)</f>
        <v>2.0000000004074536E-3</v>
      </c>
      <c r="N19" s="98">
        <f>SUM(K19-I19)</f>
        <v>2.9103830456733704E-11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57"/>
      <c r="B20" s="261"/>
      <c r="C20" s="264"/>
      <c r="D20" s="100" t="s">
        <v>18</v>
      </c>
      <c r="E20" s="101">
        <v>3796.62</v>
      </c>
      <c r="F20" s="95">
        <v>5.98</v>
      </c>
      <c r="G20" s="95">
        <v>57</v>
      </c>
      <c r="H20" s="182">
        <v>22703.79</v>
      </c>
      <c r="I20" s="182">
        <v>216407.34</v>
      </c>
      <c r="J20" s="96">
        <f t="shared" si="0"/>
        <v>22703.7876</v>
      </c>
      <c r="K20" s="96">
        <f>(E20*G20)</f>
        <v>216407.34</v>
      </c>
      <c r="L20" s="96">
        <f t="shared" ref="L20:L21" si="10">SUM(J20,K20)</f>
        <v>239111.12760000001</v>
      </c>
      <c r="M20" s="98">
        <f t="shared" ref="M20:N21" si="11">SUM(J20-H20)</f>
        <v>-2.4000000012165401E-3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58"/>
      <c r="B21" s="262"/>
      <c r="C21" s="265"/>
      <c r="D21" s="100" t="s">
        <v>19</v>
      </c>
      <c r="E21" s="101">
        <v>3298.32</v>
      </c>
      <c r="F21" s="95">
        <v>5.98</v>
      </c>
      <c r="G21" s="95">
        <v>57</v>
      </c>
      <c r="H21" s="97">
        <v>19723.95</v>
      </c>
      <c r="I21" s="182">
        <v>188004.24</v>
      </c>
      <c r="J21" s="96">
        <f t="shared" si="0"/>
        <v>19723.953600000001</v>
      </c>
      <c r="K21" s="96">
        <f>(E21*G21)</f>
        <v>188004.24000000002</v>
      </c>
      <c r="L21" s="96">
        <f t="shared" si="10"/>
        <v>207728.19360000003</v>
      </c>
      <c r="M21" s="98">
        <f t="shared" si="11"/>
        <v>3.6000000000058208E-3</v>
      </c>
      <c r="N21" s="98">
        <f t="shared" si="11"/>
        <v>2.9103830456733704E-11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11120.84</v>
      </c>
      <c r="F22" s="106"/>
      <c r="G22" s="106"/>
      <c r="H22" s="107">
        <f>SUM(H19:H21)</f>
        <v>66502.62</v>
      </c>
      <c r="I22" s="107">
        <f>SUM(I19:I21)</f>
        <v>633887.88</v>
      </c>
      <c r="J22" s="106">
        <f t="shared" ref="J22:T22" si="12">SUM(J19,J20,J21)</f>
        <v>66502.623200000002</v>
      </c>
      <c r="K22" s="106">
        <f t="shared" si="12"/>
        <v>633887.88</v>
      </c>
      <c r="L22" s="106">
        <f t="shared" si="12"/>
        <v>700390.50320000004</v>
      </c>
      <c r="M22" s="106">
        <f t="shared" si="12"/>
        <v>3.1999999991967343E-3</v>
      </c>
      <c r="N22" s="106">
        <f t="shared" si="12"/>
        <v>5.8207660913467407E-11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41001.18</v>
      </c>
      <c r="F23" s="137"/>
      <c r="G23" s="137"/>
      <c r="H23" s="137">
        <f t="shared" ref="H23:T23" si="13">SUM(H10+H14+H18+H22)</f>
        <v>245187.05</v>
      </c>
      <c r="I23" s="137">
        <f t="shared" si="13"/>
        <v>2337067.2599999998</v>
      </c>
      <c r="J23" s="137">
        <f t="shared" si="13"/>
        <v>245187.05640000003</v>
      </c>
      <c r="K23" s="137">
        <f t="shared" si="13"/>
        <v>2337067.2600000002</v>
      </c>
      <c r="L23" s="137">
        <f t="shared" si="13"/>
        <v>2582254.3163999999</v>
      </c>
      <c r="M23" s="137">
        <f t="shared" si="13"/>
        <v>6.4000000165833626E-3</v>
      </c>
      <c r="N23" s="137">
        <f t="shared" si="13"/>
        <v>1.4551915228366852E-10</v>
      </c>
      <c r="O23" s="137">
        <f t="shared" si="13"/>
        <v>0</v>
      </c>
      <c r="P23" s="137">
        <f t="shared" si="13"/>
        <v>0</v>
      </c>
      <c r="Q23" s="137">
        <f>SUM(Q10+Q14+Q18+Q22)</f>
        <v>1194821.6000000001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E23+'2018'!E24</f>
        <v>537914.87</v>
      </c>
      <c r="F24" s="114"/>
      <c r="G24" s="114"/>
      <c r="H24" s="114">
        <f>H23+'2018'!H24</f>
        <v>2733046.03</v>
      </c>
      <c r="I24" s="114">
        <f>I23+'2018'!I24</f>
        <v>12998071.209999999</v>
      </c>
      <c r="J24" s="114">
        <f>J23+'2018'!J24</f>
        <v>2733046.0429000002</v>
      </c>
      <c r="K24" s="114">
        <f>K23+'2018'!K24</f>
        <v>12998071.209999999</v>
      </c>
      <c r="L24" s="114">
        <f>L23+'2018'!L24</f>
        <v>15731117.252900001</v>
      </c>
      <c r="M24" s="114">
        <f>M23+'2018'!M24</f>
        <v>1.289999991604418E-2</v>
      </c>
      <c r="N24" s="114">
        <f>N23+'2018'!N24</f>
        <v>9.822542779147625E-11</v>
      </c>
      <c r="O24" s="114">
        <f>O23+'2018'!O24</f>
        <v>0</v>
      </c>
      <c r="P24" s="114">
        <f>P23+'2018'!P24</f>
        <v>0</v>
      </c>
      <c r="Q24" s="114">
        <f>Q23+'2018'!Q24</f>
        <v>8514536.3499999996</v>
      </c>
      <c r="R24" s="114">
        <f>I24-Q24</f>
        <v>4483534.8599999994</v>
      </c>
      <c r="S24" s="114">
        <f>S23+'2018'!S24</f>
        <v>0</v>
      </c>
      <c r="T24" s="114">
        <f>T23+'2018'!T24</f>
        <v>0</v>
      </c>
      <c r="U24" s="114"/>
    </row>
    <row r="25" spans="1:21" x14ac:dyDescent="0.2">
      <c r="A25" s="256">
        <v>2</v>
      </c>
      <c r="B25" s="259" t="s">
        <v>32</v>
      </c>
      <c r="C25" s="267" t="s">
        <v>22</v>
      </c>
      <c r="D25" s="118" t="s">
        <v>8</v>
      </c>
      <c r="E25" s="119">
        <v>402.18</v>
      </c>
      <c r="F25" s="95">
        <v>5.98</v>
      </c>
      <c r="G25" s="95">
        <v>57</v>
      </c>
      <c r="H25" s="182">
        <v>2405.04</v>
      </c>
      <c r="I25" s="182">
        <v>22924.26</v>
      </c>
      <c r="J25" s="102">
        <f>(E25*F25)</f>
        <v>2405.0364000000004</v>
      </c>
      <c r="K25" s="102">
        <f>(E25*G25)</f>
        <v>22924.260000000002</v>
      </c>
      <c r="L25" s="96">
        <f>SUM(J25,K25)</f>
        <v>25329.296400000003</v>
      </c>
      <c r="M25" s="98">
        <f>SUM(J25-H25)</f>
        <v>-3.5999999995510734E-3</v>
      </c>
      <c r="N25" s="98">
        <f>SUM(K25-I25)</f>
        <v>3.637978807091713E-12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57"/>
      <c r="B26" s="260"/>
      <c r="C26" s="268"/>
      <c r="D26" s="118" t="s">
        <v>9</v>
      </c>
      <c r="E26" s="120">
        <v>392.66</v>
      </c>
      <c r="F26" s="95">
        <v>5.98</v>
      </c>
      <c r="G26" s="95">
        <v>57</v>
      </c>
      <c r="H26" s="182">
        <v>2348.11</v>
      </c>
      <c r="I26" s="182">
        <v>22381.62</v>
      </c>
      <c r="J26" s="102">
        <f>(E26*F26)</f>
        <v>2348.1068000000005</v>
      </c>
      <c r="K26" s="102">
        <f t="shared" ref="K26:K27" si="14">(E26*G26)</f>
        <v>22381.620000000003</v>
      </c>
      <c r="L26" s="96">
        <f t="shared" ref="L26:L27" si="15">SUM(J26,K26)</f>
        <v>24729.726800000004</v>
      </c>
      <c r="M26" s="98">
        <f t="shared" ref="M26:N27" si="16">SUM(J26-H26)</f>
        <v>-3.1999999996514816E-3</v>
      </c>
      <c r="N26" s="98">
        <f t="shared" si="16"/>
        <v>3.637978807091713E-12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57"/>
      <c r="B27" s="260"/>
      <c r="C27" s="268"/>
      <c r="D27" s="118" t="s">
        <v>10</v>
      </c>
      <c r="E27" s="120">
        <v>449.7</v>
      </c>
      <c r="F27" s="95">
        <v>5.98</v>
      </c>
      <c r="G27" s="95">
        <v>57</v>
      </c>
      <c r="H27" s="182">
        <v>2689.21</v>
      </c>
      <c r="I27" s="182">
        <v>25632.9</v>
      </c>
      <c r="J27" s="102">
        <f>(E27*F27)</f>
        <v>2689.2060000000001</v>
      </c>
      <c r="K27" s="102">
        <f t="shared" si="14"/>
        <v>25632.899999999998</v>
      </c>
      <c r="L27" s="96">
        <f t="shared" si="15"/>
        <v>28322.106</v>
      </c>
      <c r="M27" s="98">
        <f t="shared" si="16"/>
        <v>-3.9999999999054126E-3</v>
      </c>
      <c r="N27" s="98">
        <f t="shared" si="16"/>
        <v>-3.637978807091713E-12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57"/>
      <c r="B28" s="260"/>
      <c r="C28" s="268"/>
      <c r="D28" s="105" t="s">
        <v>52</v>
      </c>
      <c r="E28" s="106">
        <f>SUM(E25,E26,E27)</f>
        <v>1244.54</v>
      </c>
      <c r="F28" s="106"/>
      <c r="G28" s="106"/>
      <c r="H28" s="107">
        <f>SUM(H25:H27)</f>
        <v>7442.36</v>
      </c>
      <c r="I28" s="107">
        <f>SUM(I25:I27)</f>
        <v>70938.78</v>
      </c>
      <c r="J28" s="106">
        <f t="shared" ref="J28:T28" si="17">SUM(J25,J26,J27)</f>
        <v>7442.3492000000006</v>
      </c>
      <c r="K28" s="106">
        <f t="shared" si="17"/>
        <v>70938.78</v>
      </c>
      <c r="L28" s="106">
        <f t="shared" si="17"/>
        <v>78381.12920000001</v>
      </c>
      <c r="M28" s="106">
        <f t="shared" si="17"/>
        <v>-1.0799999999107968E-2</v>
      </c>
      <c r="N28" s="106">
        <f t="shared" si="17"/>
        <v>3.637978807091713E-12</v>
      </c>
      <c r="O28" s="106">
        <f t="shared" si="17"/>
        <v>0</v>
      </c>
      <c r="P28" s="106">
        <f t="shared" si="17"/>
        <v>0</v>
      </c>
      <c r="Q28" s="106">
        <f t="shared" si="17"/>
        <v>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57"/>
      <c r="B29" s="260"/>
      <c r="C29" s="268"/>
      <c r="D29" s="118" t="s">
        <v>11</v>
      </c>
      <c r="E29" s="119">
        <v>487.3</v>
      </c>
      <c r="F29" s="95">
        <v>5.98</v>
      </c>
      <c r="G29" s="95">
        <v>57</v>
      </c>
      <c r="H29" s="97">
        <v>2914.05</v>
      </c>
      <c r="I29" s="182">
        <v>27776.1</v>
      </c>
      <c r="J29" s="102">
        <f>(E29*F29)</f>
        <v>2914.0540000000001</v>
      </c>
      <c r="K29" s="102">
        <f>(E29*G29)</f>
        <v>27776.100000000002</v>
      </c>
      <c r="L29" s="96">
        <f>SUM(J29,K29)</f>
        <v>30690.154000000002</v>
      </c>
      <c r="M29" s="98">
        <f>SUM(J29-H29)</f>
        <v>3.9999999999054126E-3</v>
      </c>
      <c r="N29" s="98">
        <f>SUM(K29-I29)</f>
        <v>3.637978807091713E-12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57"/>
      <c r="B30" s="260"/>
      <c r="C30" s="268"/>
      <c r="D30" s="118" t="s">
        <v>12</v>
      </c>
      <c r="E30" s="119">
        <v>449.46</v>
      </c>
      <c r="F30" s="95">
        <v>5.98</v>
      </c>
      <c r="G30" s="95">
        <v>57</v>
      </c>
      <c r="H30" s="182">
        <v>2687.77</v>
      </c>
      <c r="I30" s="182">
        <v>25619.22</v>
      </c>
      <c r="J30" s="102">
        <f>(E30*F30)</f>
        <v>2687.7708000000002</v>
      </c>
      <c r="K30" s="102">
        <f t="shared" ref="K30:K31" si="18">(E30*G30)</f>
        <v>25619.219999999998</v>
      </c>
      <c r="L30" s="96">
        <f t="shared" ref="L30:L31" si="19">SUM(J30,K30)</f>
        <v>28306.9908</v>
      </c>
      <c r="M30" s="98">
        <f t="shared" ref="M30:N31" si="20">SUM(J30-H30)</f>
        <v>8.0000000025393092E-4</v>
      </c>
      <c r="N30" s="98">
        <f t="shared" si="20"/>
        <v>-3.637978807091713E-12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57"/>
      <c r="B31" s="260"/>
      <c r="C31" s="268"/>
      <c r="D31" s="118" t="s">
        <v>13</v>
      </c>
      <c r="E31" s="119">
        <v>465.02</v>
      </c>
      <c r="F31" s="95">
        <v>5.98</v>
      </c>
      <c r="G31" s="95">
        <v>57</v>
      </c>
      <c r="H31" s="182">
        <v>2780.82</v>
      </c>
      <c r="I31" s="182">
        <v>26506.14</v>
      </c>
      <c r="J31" s="102">
        <f>(E31*F31)</f>
        <v>2780.8196000000003</v>
      </c>
      <c r="K31" s="102">
        <f t="shared" si="18"/>
        <v>26506.14</v>
      </c>
      <c r="L31" s="96">
        <f t="shared" si="19"/>
        <v>29286.959599999998</v>
      </c>
      <c r="M31" s="98">
        <f t="shared" si="20"/>
        <v>-3.9999999989959178E-4</v>
      </c>
      <c r="N31" s="98">
        <f t="shared" si="20"/>
        <v>0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57"/>
      <c r="B32" s="260"/>
      <c r="C32" s="268"/>
      <c r="D32" s="105" t="s">
        <v>53</v>
      </c>
      <c r="E32" s="106">
        <f>SUM(E29,E30,E31)</f>
        <v>1401.78</v>
      </c>
      <c r="F32" s="106"/>
      <c r="G32" s="106"/>
      <c r="H32" s="107">
        <f>SUM(H29:H31)</f>
        <v>8382.64</v>
      </c>
      <c r="I32" s="107">
        <f>SUM(I29:I31)</f>
        <v>79901.459999999992</v>
      </c>
      <c r="J32" s="106">
        <f t="shared" ref="J32:T32" si="21">SUM(J29,J30,J31)</f>
        <v>8382.644400000001</v>
      </c>
      <c r="K32" s="106">
        <f t="shared" si="21"/>
        <v>79901.459999999992</v>
      </c>
      <c r="L32" s="106">
        <f t="shared" si="21"/>
        <v>88284.104399999997</v>
      </c>
      <c r="M32" s="106">
        <f t="shared" si="21"/>
        <v>4.4000000002597517E-3</v>
      </c>
      <c r="N32" s="106">
        <f t="shared" si="21"/>
        <v>0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57"/>
      <c r="B33" s="260"/>
      <c r="C33" s="268"/>
      <c r="D33" s="118" t="s">
        <v>14</v>
      </c>
      <c r="E33" s="119">
        <v>570.02</v>
      </c>
      <c r="F33" s="95">
        <v>5.98</v>
      </c>
      <c r="G33" s="95">
        <v>57</v>
      </c>
      <c r="H33" s="182">
        <v>3408.72</v>
      </c>
      <c r="I33" s="182">
        <v>32491.14</v>
      </c>
      <c r="J33" s="102">
        <f>(E33*F33)</f>
        <v>3408.7196000000004</v>
      </c>
      <c r="K33" s="102">
        <f>(E33*G33)</f>
        <v>32491.14</v>
      </c>
      <c r="L33" s="96">
        <f>SUM(J33,K33)</f>
        <v>35899.859599999996</v>
      </c>
      <c r="M33" s="98">
        <f>SUM(J33-H33)</f>
        <v>-3.9999999944484443E-4</v>
      </c>
      <c r="N33" s="98">
        <f>SUM(K33-I33)</f>
        <v>0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57"/>
      <c r="B34" s="260"/>
      <c r="C34" s="268"/>
      <c r="D34" s="118" t="s">
        <v>15</v>
      </c>
      <c r="E34" s="119">
        <v>545.91999999999996</v>
      </c>
      <c r="F34" s="95">
        <v>5.98</v>
      </c>
      <c r="G34" s="95">
        <v>57</v>
      </c>
      <c r="H34" s="97">
        <v>3264.6</v>
      </c>
      <c r="I34" s="182">
        <v>31117.439999999999</v>
      </c>
      <c r="J34" s="102">
        <f>(E34*F34)</f>
        <v>3264.6016</v>
      </c>
      <c r="K34" s="102">
        <f t="shared" ref="K34:K35" si="22">(E34*G34)</f>
        <v>31117.439999999999</v>
      </c>
      <c r="L34" s="96">
        <f t="shared" ref="L34:L35" si="23">SUM(J34,K34)</f>
        <v>34382.041599999997</v>
      </c>
      <c r="M34" s="98">
        <f t="shared" ref="M34:N35" si="24">SUM(J34-H34)</f>
        <v>1.6000000000531145E-3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57"/>
      <c r="B35" s="260"/>
      <c r="C35" s="268"/>
      <c r="D35" s="118" t="s">
        <v>16</v>
      </c>
      <c r="E35" s="120">
        <v>470.02</v>
      </c>
      <c r="F35" s="95">
        <v>5.98</v>
      </c>
      <c r="G35" s="95">
        <v>57</v>
      </c>
      <c r="H35" s="182">
        <v>2810.72</v>
      </c>
      <c r="I35" s="182">
        <v>26791.14</v>
      </c>
      <c r="J35" s="102">
        <f>(E35*F35)</f>
        <v>2810.7195999999999</v>
      </c>
      <c r="K35" s="102">
        <f t="shared" si="22"/>
        <v>26791.14</v>
      </c>
      <c r="L35" s="96">
        <f t="shared" si="23"/>
        <v>29601.8596</v>
      </c>
      <c r="M35" s="98">
        <f t="shared" si="24"/>
        <v>-3.9999999989959178E-4</v>
      </c>
      <c r="N35" s="98">
        <f t="shared" si="24"/>
        <v>0</v>
      </c>
      <c r="O35" s="102"/>
      <c r="P35" s="102"/>
      <c r="Q35" s="103"/>
      <c r="R35" s="98"/>
      <c r="S35" s="103"/>
      <c r="T35" s="103"/>
      <c r="U35" s="104"/>
    </row>
    <row r="36" spans="1:21" ht="24" x14ac:dyDescent="0.2">
      <c r="A36" s="257"/>
      <c r="B36" s="260"/>
      <c r="C36" s="268"/>
      <c r="D36" s="105" t="s">
        <v>54</v>
      </c>
      <c r="E36" s="106">
        <f>SUM(E33,E34,E35)</f>
        <v>1585.96</v>
      </c>
      <c r="F36" s="106"/>
      <c r="G36" s="106"/>
      <c r="H36" s="107">
        <f>SUM(H33:H35)</f>
        <v>9484.0399999999991</v>
      </c>
      <c r="I36" s="107">
        <f>SUM(I33:I35)</f>
        <v>90399.72</v>
      </c>
      <c r="J36" s="106">
        <f t="shared" ref="J36:T36" si="25">SUM(J33,J34,J35)</f>
        <v>9484.0408000000007</v>
      </c>
      <c r="K36" s="106">
        <f t="shared" si="25"/>
        <v>90399.72</v>
      </c>
      <c r="L36" s="106">
        <f t="shared" si="25"/>
        <v>99883.760799999989</v>
      </c>
      <c r="M36" s="106">
        <f t="shared" si="25"/>
        <v>8.0000000070867827E-4</v>
      </c>
      <c r="N36" s="106">
        <f t="shared" si="25"/>
        <v>0</v>
      </c>
      <c r="O36" s="106">
        <f t="shared" si="25"/>
        <v>0</v>
      </c>
      <c r="P36" s="106">
        <f t="shared" si="25"/>
        <v>0</v>
      </c>
      <c r="Q36" s="106">
        <f t="shared" si="25"/>
        <v>0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57"/>
      <c r="B37" s="260"/>
      <c r="C37" s="268"/>
      <c r="D37" s="118" t="s">
        <v>17</v>
      </c>
      <c r="E37" s="119">
        <v>477.44</v>
      </c>
      <c r="F37" s="95">
        <v>5.98</v>
      </c>
      <c r="G37" s="95">
        <v>57</v>
      </c>
      <c r="H37" s="97">
        <v>2855.09</v>
      </c>
      <c r="I37" s="97">
        <v>27214.080000000002</v>
      </c>
      <c r="J37" s="102">
        <f>(E37*F37)</f>
        <v>2855.0912000000003</v>
      </c>
      <c r="K37" s="102">
        <f>(E37*G37)</f>
        <v>27214.079999999998</v>
      </c>
      <c r="L37" s="96">
        <f>SUM(J37,K37)</f>
        <v>30069.171199999997</v>
      </c>
      <c r="M37" s="98">
        <f>SUM(J37-H37)</f>
        <v>1.2000000001535227E-3</v>
      </c>
      <c r="N37" s="98">
        <f>SUM(K37-I37)</f>
        <v>-3.637978807091713E-12</v>
      </c>
      <c r="O37" s="102"/>
      <c r="P37" s="102"/>
      <c r="Q37" s="103"/>
      <c r="R37" s="98"/>
      <c r="S37" s="103"/>
      <c r="T37" s="103"/>
      <c r="U37" s="104"/>
    </row>
    <row r="38" spans="1:21" x14ac:dyDescent="0.2">
      <c r="A38" s="257"/>
      <c r="B38" s="260"/>
      <c r="C38" s="268"/>
      <c r="D38" s="118" t="s">
        <v>18</v>
      </c>
      <c r="E38" s="119">
        <v>464.58</v>
      </c>
      <c r="F38" s="95">
        <v>5.98</v>
      </c>
      <c r="G38" s="95">
        <v>57</v>
      </c>
      <c r="H38" s="182">
        <v>2778.19</v>
      </c>
      <c r="I38" s="182">
        <v>26481.06</v>
      </c>
      <c r="J38" s="102">
        <f>(E38*F38)</f>
        <v>2778.1884</v>
      </c>
      <c r="K38" s="102">
        <f t="shared" ref="K38:K39" si="26">(E38*G38)</f>
        <v>26481.059999999998</v>
      </c>
      <c r="L38" s="96">
        <f t="shared" ref="L38:L39" si="27">SUM(J38,K38)</f>
        <v>29259.248399999997</v>
      </c>
      <c r="M38" s="98">
        <f t="shared" ref="M38:N39" si="28">SUM(J38-H38)</f>
        <v>-1.6000000000531145E-3</v>
      </c>
      <c r="N38" s="98">
        <f t="shared" si="28"/>
        <v>-3.637978807091713E-12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58"/>
      <c r="B39" s="266"/>
      <c r="C39" s="269"/>
      <c r="D39" s="118" t="s">
        <v>19</v>
      </c>
      <c r="E39" s="120">
        <v>400.3</v>
      </c>
      <c r="F39" s="95">
        <v>5.98</v>
      </c>
      <c r="G39" s="95">
        <v>57</v>
      </c>
      <c r="H39" s="97">
        <v>2393.79</v>
      </c>
      <c r="I39" s="182">
        <v>22817.1</v>
      </c>
      <c r="J39" s="102">
        <f>(E39*F39)</f>
        <v>2393.7940000000003</v>
      </c>
      <c r="K39" s="102">
        <f t="shared" si="26"/>
        <v>22817.100000000002</v>
      </c>
      <c r="L39" s="96">
        <f t="shared" si="27"/>
        <v>25210.894000000004</v>
      </c>
      <c r="M39" s="98">
        <f t="shared" si="28"/>
        <v>4.0000000003601599E-3</v>
      </c>
      <c r="N39" s="98">
        <f t="shared" si="28"/>
        <v>3.637978807091713E-12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1342.32</v>
      </c>
      <c r="F40" s="106"/>
      <c r="G40" s="106"/>
      <c r="H40" s="107">
        <f>SUM(H37:H39)</f>
        <v>8027.0700000000006</v>
      </c>
      <c r="I40" s="107">
        <f>SUM(I37:I39)</f>
        <v>76512.239999999991</v>
      </c>
      <c r="J40" s="106">
        <f t="shared" ref="J40:T40" si="29">SUM(J37,J38,J39)</f>
        <v>8027.0735999999997</v>
      </c>
      <c r="K40" s="106">
        <f t="shared" si="29"/>
        <v>76512.240000000005</v>
      </c>
      <c r="L40" s="106">
        <f t="shared" si="29"/>
        <v>84539.313599999994</v>
      </c>
      <c r="M40" s="106">
        <f t="shared" si="29"/>
        <v>3.6000000004605681E-3</v>
      </c>
      <c r="N40" s="106">
        <f t="shared" si="29"/>
        <v>-3.637978807091713E-12</v>
      </c>
      <c r="O40" s="106">
        <f t="shared" si="29"/>
        <v>0</v>
      </c>
      <c r="P40" s="106">
        <f t="shared" si="29"/>
        <v>0</v>
      </c>
      <c r="Q40" s="106">
        <f t="shared" si="29"/>
        <v>0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5574.5999999999995</v>
      </c>
      <c r="F41" s="137"/>
      <c r="G41" s="137"/>
      <c r="H41" s="138">
        <f>SUM(H28,H32,H36,H40)</f>
        <v>33336.11</v>
      </c>
      <c r="I41" s="138">
        <f>SUM(I28,I32,I36,I40)</f>
        <v>317752.19999999995</v>
      </c>
      <c r="J41" s="137">
        <f t="shared" ref="J41:T41" si="30">SUM(J28+J32+J36+J40)</f>
        <v>33336.108000000007</v>
      </c>
      <c r="K41" s="137">
        <f t="shared" si="30"/>
        <v>317752.2</v>
      </c>
      <c r="L41" s="137">
        <f t="shared" si="30"/>
        <v>351088.30799999996</v>
      </c>
      <c r="M41" s="137">
        <f t="shared" si="30"/>
        <v>-1.9999999976789695E-3</v>
      </c>
      <c r="N41" s="137">
        <f t="shared" si="30"/>
        <v>0</v>
      </c>
      <c r="O41" s="137">
        <f t="shared" si="30"/>
        <v>0</v>
      </c>
      <c r="P41" s="137">
        <f t="shared" si="30"/>
        <v>0</v>
      </c>
      <c r="Q41" s="137">
        <f t="shared" si="30"/>
        <v>0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E41+'2018'!E42</f>
        <v>86913.08</v>
      </c>
      <c r="F42" s="114"/>
      <c r="G42" s="114"/>
      <c r="H42" s="114">
        <f>H41+'2018'!H42</f>
        <v>439753.62</v>
      </c>
      <c r="I42" s="114">
        <f>I41+'2018'!I42</f>
        <v>2141853.96</v>
      </c>
      <c r="J42" s="114">
        <f>J41+'2018'!J42</f>
        <v>439753.60399999993</v>
      </c>
      <c r="K42" s="114">
        <f>K41+'2018'!K42</f>
        <v>2141853.96</v>
      </c>
      <c r="L42" s="114">
        <f>L41+'2018'!L42</f>
        <v>2581607.5640000002</v>
      </c>
      <c r="M42" s="114">
        <f>M41+'2018'!M42</f>
        <v>-1.6000000018266292E-2</v>
      </c>
      <c r="N42" s="114">
        <f>N41+'2018'!N42</f>
        <v>2.9103830456733704E-11</v>
      </c>
      <c r="O42" s="114">
        <f>O41+'2018'!O42</f>
        <v>0</v>
      </c>
      <c r="P42" s="114">
        <f>P41+'2018'!P42</f>
        <v>0</v>
      </c>
      <c r="Q42" s="114">
        <f>Q41+'2018'!Q42</f>
        <v>1425680.6</v>
      </c>
      <c r="R42" s="114">
        <f>I42-Q42</f>
        <v>716173.35999999987</v>
      </c>
      <c r="S42" s="114">
        <f>S41+'2018'!S42</f>
        <v>0</v>
      </c>
      <c r="T42" s="114">
        <f>T41+'2018'!T42</f>
        <v>0</v>
      </c>
      <c r="U42" s="116"/>
    </row>
    <row r="43" spans="1:21" x14ac:dyDescent="0.2">
      <c r="A43" s="256">
        <v>3</v>
      </c>
      <c r="B43" s="259" t="s">
        <v>32</v>
      </c>
      <c r="C43" s="267" t="s">
        <v>23</v>
      </c>
      <c r="D43" s="118" t="s">
        <v>8</v>
      </c>
      <c r="E43" s="119">
        <v>71.34</v>
      </c>
      <c r="F43" s="95">
        <v>5.98</v>
      </c>
      <c r="G43" s="95">
        <v>57</v>
      </c>
      <c r="H43" s="182">
        <v>426.61</v>
      </c>
      <c r="I43" s="182">
        <v>4066.38</v>
      </c>
      <c r="J43" s="102">
        <f>SUM(E43*F39)</f>
        <v>426.61320000000006</v>
      </c>
      <c r="K43" s="102">
        <f>(E43*G43)</f>
        <v>4066.38</v>
      </c>
      <c r="L43" s="96">
        <f>SUM(J43,K43)</f>
        <v>4492.9931999999999</v>
      </c>
      <c r="M43" s="98">
        <f>SUM(J43-H43)</f>
        <v>3.2000000000493856E-3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57"/>
      <c r="B44" s="260"/>
      <c r="C44" s="268"/>
      <c r="D44" s="118" t="s">
        <v>9</v>
      </c>
      <c r="E44" s="120">
        <v>68.78</v>
      </c>
      <c r="F44" s="95">
        <v>5.98</v>
      </c>
      <c r="G44" s="95">
        <v>57</v>
      </c>
      <c r="H44" s="182">
        <v>411.3</v>
      </c>
      <c r="I44" s="182">
        <v>3920.46</v>
      </c>
      <c r="J44" s="102">
        <f>SUM(E44*F44)</f>
        <v>411.30440000000004</v>
      </c>
      <c r="K44" s="102">
        <f t="shared" ref="K44:K45" si="31">(E44*G44)</f>
        <v>3920.46</v>
      </c>
      <c r="L44" s="96">
        <f t="shared" ref="L44:L45" si="32">SUM(J44,K44)</f>
        <v>4331.7644</v>
      </c>
      <c r="M44" s="98">
        <f t="shared" ref="M44:N45" si="33">SUM(J44-H44)</f>
        <v>4.400000000032378E-3</v>
      </c>
      <c r="N44" s="98">
        <f t="shared" si="33"/>
        <v>0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57"/>
      <c r="B45" s="260"/>
      <c r="C45" s="268"/>
      <c r="D45" s="118" t="s">
        <v>10</v>
      </c>
      <c r="E45" s="120">
        <v>45.8</v>
      </c>
      <c r="F45" s="95">
        <v>5.98</v>
      </c>
      <c r="G45" s="95">
        <v>57</v>
      </c>
      <c r="H45" s="182">
        <v>273.88</v>
      </c>
      <c r="I45" s="182">
        <v>2610.6</v>
      </c>
      <c r="J45" s="102">
        <f>SUM(E45*F45)</f>
        <v>273.88400000000001</v>
      </c>
      <c r="K45" s="102">
        <f t="shared" si="31"/>
        <v>2610.6</v>
      </c>
      <c r="L45" s="96">
        <f t="shared" si="32"/>
        <v>2884.4839999999999</v>
      </c>
      <c r="M45" s="98">
        <f t="shared" si="33"/>
        <v>4.0000000000190994E-3</v>
      </c>
      <c r="N45" s="98">
        <f t="shared" si="33"/>
        <v>0</v>
      </c>
      <c r="O45" s="102"/>
      <c r="P45" s="102"/>
      <c r="Q45" s="103">
        <v>2070.66</v>
      </c>
      <c r="R45" s="98"/>
      <c r="S45" s="103"/>
      <c r="T45" s="103"/>
      <c r="U45" s="104"/>
    </row>
    <row r="46" spans="1:21" ht="24" x14ac:dyDescent="0.2">
      <c r="A46" s="257"/>
      <c r="B46" s="260"/>
      <c r="C46" s="268"/>
      <c r="D46" s="105" t="s">
        <v>52</v>
      </c>
      <c r="E46" s="106">
        <f>SUM(E43,E44,E45)</f>
        <v>185.92000000000002</v>
      </c>
      <c r="F46" s="106"/>
      <c r="G46" s="106"/>
      <c r="H46" s="107">
        <f>SUM(H43:H45)</f>
        <v>1111.79</v>
      </c>
      <c r="I46" s="107">
        <f>SUM(I43:I45)</f>
        <v>10597.44</v>
      </c>
      <c r="J46" s="106">
        <f t="shared" ref="J46:T46" si="34">SUM(J43,J44,J45)</f>
        <v>1111.8016000000002</v>
      </c>
      <c r="K46" s="106">
        <f t="shared" si="34"/>
        <v>10597.44</v>
      </c>
      <c r="L46" s="106">
        <f t="shared" si="34"/>
        <v>11709.241600000001</v>
      </c>
      <c r="M46" s="106">
        <f t="shared" si="34"/>
        <v>1.1600000000100863E-2</v>
      </c>
      <c r="N46" s="106">
        <f t="shared" si="34"/>
        <v>0</v>
      </c>
      <c r="O46" s="106">
        <f t="shared" si="34"/>
        <v>0</v>
      </c>
      <c r="P46" s="106">
        <f t="shared" si="34"/>
        <v>0</v>
      </c>
      <c r="Q46" s="106">
        <f t="shared" si="34"/>
        <v>2070.66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57"/>
      <c r="B47" s="260"/>
      <c r="C47" s="268"/>
      <c r="D47" s="118" t="s">
        <v>11</v>
      </c>
      <c r="E47" s="119">
        <v>97.12</v>
      </c>
      <c r="F47" s="95">
        <v>5.98</v>
      </c>
      <c r="G47" s="95">
        <v>57</v>
      </c>
      <c r="H47" s="97">
        <v>580.78</v>
      </c>
      <c r="I47" s="182">
        <v>5535.84</v>
      </c>
      <c r="J47" s="102">
        <f>SUM(E47*F47)</f>
        <v>580.77760000000012</v>
      </c>
      <c r="K47" s="102">
        <f>(E47*G47)</f>
        <v>5535.84</v>
      </c>
      <c r="L47" s="96">
        <f>SUM(J47,K47)</f>
        <v>6116.6176000000005</v>
      </c>
      <c r="M47" s="98">
        <f>SUM(J47-H47)</f>
        <v>-2.3999999998522981E-3</v>
      </c>
      <c r="N47" s="98">
        <f>SUM(K47-I47)</f>
        <v>0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57"/>
      <c r="B48" s="260"/>
      <c r="C48" s="268"/>
      <c r="D48" s="118" t="s">
        <v>12</v>
      </c>
      <c r="E48" s="119">
        <v>108.5</v>
      </c>
      <c r="F48" s="95">
        <v>5.98</v>
      </c>
      <c r="G48" s="95">
        <v>57</v>
      </c>
      <c r="H48" s="182">
        <v>648.83000000000004</v>
      </c>
      <c r="I48" s="182">
        <v>6184.5</v>
      </c>
      <c r="J48" s="102">
        <f t="shared" ref="J48:J49" si="35">SUM(E48*F48)</f>
        <v>648.83000000000004</v>
      </c>
      <c r="K48" s="102">
        <f t="shared" ref="K48:K49" si="36">(E48*G48)</f>
        <v>6184.5</v>
      </c>
      <c r="L48" s="96">
        <f t="shared" ref="L48:L49" si="37">SUM(J48,K48)</f>
        <v>6833.33</v>
      </c>
      <c r="M48" s="98">
        <f t="shared" ref="M48:N49" si="38">SUM(J48-H48)</f>
        <v>0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57"/>
      <c r="B49" s="260"/>
      <c r="C49" s="268"/>
      <c r="D49" s="118" t="s">
        <v>13</v>
      </c>
      <c r="E49" s="119">
        <v>95.88</v>
      </c>
      <c r="F49" s="95">
        <v>5.98</v>
      </c>
      <c r="G49" s="95">
        <v>57</v>
      </c>
      <c r="H49" s="182">
        <v>573.36</v>
      </c>
      <c r="I49" s="182">
        <v>5465.16</v>
      </c>
      <c r="J49" s="102">
        <f t="shared" si="35"/>
        <v>573.36239999999998</v>
      </c>
      <c r="K49" s="102">
        <f t="shared" si="36"/>
        <v>5465.16</v>
      </c>
      <c r="L49" s="96">
        <f t="shared" si="37"/>
        <v>6038.5223999999998</v>
      </c>
      <c r="M49" s="98">
        <f t="shared" si="38"/>
        <v>2.3999999999659849E-3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57"/>
      <c r="B50" s="260"/>
      <c r="C50" s="268"/>
      <c r="D50" s="105" t="s">
        <v>53</v>
      </c>
      <c r="E50" s="106">
        <f>SUM(E47,E48,E49)</f>
        <v>301.5</v>
      </c>
      <c r="F50" s="106"/>
      <c r="G50" s="106"/>
      <c r="H50" s="107">
        <f>SUM(H47:H49)</f>
        <v>1802.9700000000003</v>
      </c>
      <c r="I50" s="107">
        <f>SUM(I47:I49)</f>
        <v>17185.5</v>
      </c>
      <c r="J50" s="106">
        <f t="shared" ref="J50:T50" si="39">SUM(J47,J48,J49)</f>
        <v>1802.9700000000003</v>
      </c>
      <c r="K50" s="106">
        <f t="shared" si="39"/>
        <v>17185.5</v>
      </c>
      <c r="L50" s="106">
        <f t="shared" si="39"/>
        <v>18988.47</v>
      </c>
      <c r="M50" s="106">
        <f t="shared" si="39"/>
        <v>1.1368683772161603E-13</v>
      </c>
      <c r="N50" s="106">
        <f t="shared" si="39"/>
        <v>0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57"/>
      <c r="B51" s="260"/>
      <c r="C51" s="268"/>
      <c r="D51" s="118" t="s">
        <v>14</v>
      </c>
      <c r="E51" s="119">
        <v>129.28</v>
      </c>
      <c r="F51" s="95">
        <v>5.98</v>
      </c>
      <c r="G51" s="95">
        <v>57</v>
      </c>
      <c r="H51" s="182">
        <v>773.09</v>
      </c>
      <c r="I51" s="182">
        <v>7368.96</v>
      </c>
      <c r="J51" s="102">
        <f>SUM(E51*F51)</f>
        <v>773.09440000000006</v>
      </c>
      <c r="K51" s="102">
        <f>(E51*G51)</f>
        <v>7368.96</v>
      </c>
      <c r="L51" s="96">
        <f>SUM(J51,K51)</f>
        <v>8142.0544</v>
      </c>
      <c r="M51" s="98">
        <f>SUM(J51-H51)</f>
        <v>4.400000000032378E-3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57"/>
      <c r="B52" s="260"/>
      <c r="C52" s="268"/>
      <c r="D52" s="118" t="s">
        <v>15</v>
      </c>
      <c r="E52" s="119">
        <v>108.7</v>
      </c>
      <c r="F52" s="95">
        <v>5.98</v>
      </c>
      <c r="G52" s="95">
        <v>57</v>
      </c>
      <c r="H52" s="97">
        <v>650.03</v>
      </c>
      <c r="I52" s="182">
        <v>6195.9</v>
      </c>
      <c r="J52" s="102">
        <f t="shared" ref="J52:J53" si="40">SUM(E52*F52)</f>
        <v>650.02600000000007</v>
      </c>
      <c r="K52" s="102">
        <f t="shared" ref="K52:K53" si="41">(E52*G52)</f>
        <v>6195.9000000000005</v>
      </c>
      <c r="L52" s="96">
        <f t="shared" ref="L52:L53" si="42">SUM(J52,K52)</f>
        <v>6845.9260000000004</v>
      </c>
      <c r="M52" s="98">
        <f t="shared" ref="M52:N53" si="43">SUM(J52-H52)</f>
        <v>-3.9999999999054126E-3</v>
      </c>
      <c r="N52" s="98">
        <f t="shared" si="43"/>
        <v>9.0949470177292824E-13</v>
      </c>
      <c r="O52" s="102"/>
      <c r="P52" s="102"/>
      <c r="Q52" s="103"/>
      <c r="R52" s="98"/>
      <c r="S52" s="103"/>
      <c r="T52" s="103"/>
      <c r="U52" s="104"/>
    </row>
    <row r="53" spans="1:21" x14ac:dyDescent="0.2">
      <c r="A53" s="257"/>
      <c r="B53" s="260"/>
      <c r="C53" s="268"/>
      <c r="D53" s="118" t="s">
        <v>16</v>
      </c>
      <c r="E53" s="120">
        <v>112.2</v>
      </c>
      <c r="F53" s="95">
        <v>5.98</v>
      </c>
      <c r="G53" s="95">
        <v>57</v>
      </c>
      <c r="H53" s="182">
        <v>670.96</v>
      </c>
      <c r="I53" s="182">
        <v>6395.4</v>
      </c>
      <c r="J53" s="102">
        <f t="shared" si="40"/>
        <v>670.95600000000002</v>
      </c>
      <c r="K53" s="102">
        <f t="shared" si="41"/>
        <v>6395.4000000000005</v>
      </c>
      <c r="L53" s="96">
        <f t="shared" si="42"/>
        <v>7066.3560000000007</v>
      </c>
      <c r="M53" s="98">
        <f t="shared" si="43"/>
        <v>-4.0000000000190994E-3</v>
      </c>
      <c r="N53" s="98">
        <f t="shared" si="43"/>
        <v>9.0949470177292824E-13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57"/>
      <c r="B54" s="260"/>
      <c r="C54" s="268"/>
      <c r="D54" s="105" t="s">
        <v>54</v>
      </c>
      <c r="E54" s="106">
        <f>SUM(E51,E52,E53)</f>
        <v>350.18</v>
      </c>
      <c r="F54" s="106"/>
      <c r="G54" s="106"/>
      <c r="H54" s="107">
        <f>SUM(H51:H53)</f>
        <v>2094.08</v>
      </c>
      <c r="I54" s="107">
        <f>SUM(I51:I53)</f>
        <v>19960.260000000002</v>
      </c>
      <c r="J54" s="106">
        <f t="shared" ref="J54:T54" si="44">SUM(J51,J52,J53)</f>
        <v>2094.0764000000004</v>
      </c>
      <c r="K54" s="106">
        <f t="shared" si="44"/>
        <v>19960.260000000002</v>
      </c>
      <c r="L54" s="106">
        <f t="shared" si="44"/>
        <v>22054.3364</v>
      </c>
      <c r="M54" s="106">
        <f t="shared" si="44"/>
        <v>-3.5999999998921339E-3</v>
      </c>
      <c r="N54" s="106">
        <f t="shared" si="44"/>
        <v>1.8189894035458565E-12</v>
      </c>
      <c r="O54" s="106">
        <f t="shared" si="44"/>
        <v>0</v>
      </c>
      <c r="P54" s="106">
        <f t="shared" si="44"/>
        <v>0</v>
      </c>
      <c r="Q54" s="106">
        <f t="shared" si="44"/>
        <v>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57"/>
      <c r="B55" s="260"/>
      <c r="C55" s="268"/>
      <c r="D55" s="118" t="s">
        <v>17</v>
      </c>
      <c r="E55" s="119">
        <v>137.56</v>
      </c>
      <c r="F55" s="95">
        <v>5.98</v>
      </c>
      <c r="G55" s="95">
        <v>57</v>
      </c>
      <c r="H55" s="97">
        <v>822.61</v>
      </c>
      <c r="I55" s="97">
        <v>7840.92</v>
      </c>
      <c r="J55" s="102">
        <f>SUM(E55*F55)</f>
        <v>822.60880000000009</v>
      </c>
      <c r="K55" s="102">
        <f>(E55*G55)</f>
        <v>7840.92</v>
      </c>
      <c r="L55" s="96">
        <f>SUM(J55,K55)</f>
        <v>8663.5288</v>
      </c>
      <c r="M55" s="98">
        <f>SUM(J55-H55)</f>
        <v>-1.199999999926149E-3</v>
      </c>
      <c r="N55" s="98">
        <f>SUM(K55-I55)</f>
        <v>0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57"/>
      <c r="B56" s="260"/>
      <c r="C56" s="268"/>
      <c r="D56" s="118" t="s">
        <v>18</v>
      </c>
      <c r="E56" s="119">
        <v>116.7</v>
      </c>
      <c r="F56" s="95">
        <v>5.98</v>
      </c>
      <c r="G56" s="95">
        <v>57</v>
      </c>
      <c r="H56" s="182">
        <v>697.87</v>
      </c>
      <c r="I56" s="182">
        <v>6651.9</v>
      </c>
      <c r="J56" s="102">
        <f t="shared" ref="J56:J57" si="45">SUM(E56*F56)</f>
        <v>697.8660000000001</v>
      </c>
      <c r="K56" s="102">
        <f t="shared" ref="K56:K57" si="46">(E56*G56)</f>
        <v>6651.9000000000005</v>
      </c>
      <c r="L56" s="96">
        <f t="shared" ref="L56:L57" si="47">SUM(J56,K56)</f>
        <v>7349.7660000000005</v>
      </c>
      <c r="M56" s="98">
        <f t="shared" ref="M56:N57" si="48">SUM(J56-H56)</f>
        <v>-3.9999999999054126E-3</v>
      </c>
      <c r="N56" s="98">
        <f t="shared" si="48"/>
        <v>9.0949470177292824E-13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58"/>
      <c r="B57" s="266"/>
      <c r="C57" s="269"/>
      <c r="D57" s="118" t="s">
        <v>19</v>
      </c>
      <c r="E57" s="120">
        <v>164.14</v>
      </c>
      <c r="F57" s="95">
        <v>5.98</v>
      </c>
      <c r="G57" s="95">
        <v>57</v>
      </c>
      <c r="H57" s="97">
        <v>981.56</v>
      </c>
      <c r="I57" s="182">
        <v>9355.98</v>
      </c>
      <c r="J57" s="102">
        <f t="shared" si="45"/>
        <v>981.55719999999997</v>
      </c>
      <c r="K57" s="102">
        <f t="shared" si="46"/>
        <v>9355.98</v>
      </c>
      <c r="L57" s="96">
        <f t="shared" si="47"/>
        <v>10337.537199999999</v>
      </c>
      <c r="M57" s="98">
        <f t="shared" si="48"/>
        <v>-2.7999999999792635E-3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418.4</v>
      </c>
      <c r="F58" s="106"/>
      <c r="G58" s="106"/>
      <c r="H58" s="107">
        <f>SUM(H55:H57)</f>
        <v>2502.04</v>
      </c>
      <c r="I58" s="107">
        <f>SUM(I55:I57)</f>
        <v>23848.799999999999</v>
      </c>
      <c r="J58" s="106">
        <f t="shared" ref="J58:T58" si="49">SUM(J55,J56,J57)</f>
        <v>2502.0320000000002</v>
      </c>
      <c r="K58" s="106">
        <f t="shared" si="49"/>
        <v>23848.799999999999</v>
      </c>
      <c r="L58" s="106">
        <f t="shared" si="49"/>
        <v>26350.831999999999</v>
      </c>
      <c r="M58" s="106">
        <f t="shared" si="49"/>
        <v>-7.9999999998108251E-3</v>
      </c>
      <c r="N58" s="106">
        <f t="shared" si="49"/>
        <v>9.0949470177292824E-13</v>
      </c>
      <c r="O58" s="106">
        <f t="shared" si="49"/>
        <v>0</v>
      </c>
      <c r="P58" s="106">
        <f t="shared" si="49"/>
        <v>0</v>
      </c>
      <c r="Q58" s="106">
        <f t="shared" si="49"/>
        <v>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1256</v>
      </c>
      <c r="F59" s="137"/>
      <c r="G59" s="137"/>
      <c r="H59" s="137">
        <f t="shared" ref="H59:T59" si="50">SUM(H46+H50+H54+H58)</f>
        <v>7510.88</v>
      </c>
      <c r="I59" s="137">
        <f t="shared" si="50"/>
        <v>71592</v>
      </c>
      <c r="J59" s="137">
        <f t="shared" si="50"/>
        <v>7510.880000000001</v>
      </c>
      <c r="K59" s="137">
        <f t="shared" si="50"/>
        <v>71592</v>
      </c>
      <c r="L59" s="137">
        <f t="shared" si="50"/>
        <v>79102.880000000005</v>
      </c>
      <c r="M59" s="137">
        <f t="shared" si="50"/>
        <v>5.1159076974727213E-13</v>
      </c>
      <c r="N59" s="137">
        <f t="shared" si="50"/>
        <v>2.7284841053187847E-12</v>
      </c>
      <c r="O59" s="137">
        <f t="shared" si="50"/>
        <v>0</v>
      </c>
      <c r="P59" s="137">
        <f t="shared" si="50"/>
        <v>0</v>
      </c>
      <c r="Q59" s="137">
        <f t="shared" si="50"/>
        <v>2070.66</v>
      </c>
      <c r="R59" s="137"/>
      <c r="S59" s="137">
        <f t="shared" si="50"/>
        <v>0</v>
      </c>
      <c r="T59" s="137">
        <f t="shared" si="50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E59+'2018'!E60</f>
        <v>12829.679999999998</v>
      </c>
      <c r="F60" s="114"/>
      <c r="G60" s="114"/>
      <c r="H60" s="114">
        <f>H59+'2018'!H60</f>
        <v>65498.09</v>
      </c>
      <c r="I60" s="114">
        <f>I59+'2018'!I60</f>
        <v>338714.77999999997</v>
      </c>
      <c r="J60" s="114">
        <f>J59+'2018'!J60</f>
        <v>65498.082999999999</v>
      </c>
      <c r="K60" s="114">
        <f>K59+'2018'!K60</f>
        <v>338714.77999999997</v>
      </c>
      <c r="L60" s="114">
        <f>L59+'2018'!L60</f>
        <v>404212.86300000001</v>
      </c>
      <c r="M60" s="114">
        <f>M59+'2018'!M60</f>
        <v>-7.0000000017671482E-3</v>
      </c>
      <c r="N60" s="114">
        <f>N59+'2018'!N60</f>
        <v>3.1832314562052488E-12</v>
      </c>
      <c r="O60" s="114">
        <f>O59+'2018'!O60</f>
        <v>0</v>
      </c>
      <c r="P60" s="114">
        <f>P59+'2018'!P60</f>
        <v>0</v>
      </c>
      <c r="Q60" s="114">
        <f>Q59+'2018'!Q60</f>
        <v>227770.66</v>
      </c>
      <c r="R60" s="114">
        <f>I60-Q60</f>
        <v>110944.11999999997</v>
      </c>
      <c r="S60" s="114">
        <f>S59+'2018'!S60</f>
        <v>0</v>
      </c>
      <c r="T60" s="114">
        <f>T59+'2018'!T60</f>
        <v>0</v>
      </c>
      <c r="U60" s="116"/>
    </row>
    <row r="61" spans="1:21" x14ac:dyDescent="0.2">
      <c r="A61" s="270">
        <v>4</v>
      </c>
      <c r="B61" s="259" t="s">
        <v>32</v>
      </c>
      <c r="C61" s="263" t="s">
        <v>24</v>
      </c>
      <c r="D61" s="118" t="s">
        <v>8</v>
      </c>
      <c r="E61" s="119">
        <v>444.64</v>
      </c>
      <c r="F61" s="95">
        <v>5.98</v>
      </c>
      <c r="G61" s="95">
        <v>57</v>
      </c>
      <c r="H61" s="97">
        <v>2658.9472000000001</v>
      </c>
      <c r="I61" s="97">
        <v>25344.48</v>
      </c>
      <c r="J61" s="102">
        <f>(E61*F61)</f>
        <v>2658.9472000000001</v>
      </c>
      <c r="K61" s="102">
        <f>(E61*G61)</f>
        <v>25344.48</v>
      </c>
      <c r="L61" s="96">
        <f>SUM(J61,K61)</f>
        <v>28003.427199999998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71"/>
      <c r="B62" s="260"/>
      <c r="C62" s="264"/>
      <c r="D62" s="118" t="s">
        <v>9</v>
      </c>
      <c r="E62" s="120">
        <v>315.54000000000002</v>
      </c>
      <c r="F62" s="95">
        <v>5.98</v>
      </c>
      <c r="G62" s="95">
        <v>57</v>
      </c>
      <c r="H62" s="97">
        <v>1886.9292000000003</v>
      </c>
      <c r="I62" s="97">
        <v>17985.780000000002</v>
      </c>
      <c r="J62" s="102">
        <f>(E62*F62)</f>
        <v>1886.9292000000003</v>
      </c>
      <c r="K62" s="102">
        <f t="shared" ref="K62:K63" si="51">(E62*G62)</f>
        <v>17985.780000000002</v>
      </c>
      <c r="L62" s="96">
        <f t="shared" ref="L62:L63" si="52">SUM(J62,K62)</f>
        <v>19872.709200000001</v>
      </c>
      <c r="M62" s="98">
        <f t="shared" ref="M62:N63" si="53">SUM(J62-H62)</f>
        <v>0</v>
      </c>
      <c r="N62" s="98">
        <f t="shared" si="53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71"/>
      <c r="B63" s="260"/>
      <c r="C63" s="264"/>
      <c r="D63" s="118" t="s">
        <v>10</v>
      </c>
      <c r="E63" s="120">
        <v>419.66</v>
      </c>
      <c r="F63" s="95">
        <v>5.98</v>
      </c>
      <c r="G63" s="95">
        <v>57</v>
      </c>
      <c r="H63" s="97">
        <v>2509.5668000000005</v>
      </c>
      <c r="I63" s="97">
        <v>23920.620000000003</v>
      </c>
      <c r="J63" s="102">
        <f>(E63*F63)</f>
        <v>2509.5668000000005</v>
      </c>
      <c r="K63" s="102">
        <f t="shared" si="51"/>
        <v>23920.620000000003</v>
      </c>
      <c r="L63" s="96">
        <f t="shared" si="52"/>
        <v>26430.186800000003</v>
      </c>
      <c r="M63" s="98">
        <f t="shared" si="53"/>
        <v>0</v>
      </c>
      <c r="N63" s="98">
        <f t="shared" si="53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71"/>
      <c r="B64" s="260"/>
      <c r="C64" s="264"/>
      <c r="D64" s="105" t="s">
        <v>52</v>
      </c>
      <c r="E64" s="106">
        <f>SUM(E61,E62,E63)</f>
        <v>1179.8400000000001</v>
      </c>
      <c r="F64" s="106"/>
      <c r="G64" s="106"/>
      <c r="H64" s="107">
        <f>SUM(H61:H63)</f>
        <v>7055.4432000000006</v>
      </c>
      <c r="I64" s="107">
        <f>SUM(I61:I63)</f>
        <v>67250.880000000005</v>
      </c>
      <c r="J64" s="106">
        <f t="shared" ref="J64:T64" si="54">SUM(J61,J62,J63)</f>
        <v>7055.4432000000006</v>
      </c>
      <c r="K64" s="106">
        <f t="shared" si="54"/>
        <v>67250.880000000005</v>
      </c>
      <c r="L64" s="106">
        <f t="shared" si="54"/>
        <v>74306.323200000013</v>
      </c>
      <c r="M64" s="106">
        <f t="shared" si="54"/>
        <v>0</v>
      </c>
      <c r="N64" s="106">
        <f t="shared" si="54"/>
        <v>0</v>
      </c>
      <c r="O64" s="106">
        <f t="shared" si="54"/>
        <v>0</v>
      </c>
      <c r="P64" s="106">
        <f t="shared" si="54"/>
        <v>0</v>
      </c>
      <c r="Q64" s="106">
        <f t="shared" si="54"/>
        <v>0</v>
      </c>
      <c r="R64" s="106"/>
      <c r="S64" s="106">
        <f t="shared" si="54"/>
        <v>0</v>
      </c>
      <c r="T64" s="106">
        <f t="shared" si="54"/>
        <v>0</v>
      </c>
      <c r="U64" s="108"/>
    </row>
    <row r="65" spans="1:21" x14ac:dyDescent="0.2">
      <c r="A65" s="271"/>
      <c r="B65" s="260"/>
      <c r="C65" s="264"/>
      <c r="D65" s="118" t="s">
        <v>11</v>
      </c>
      <c r="E65" s="119">
        <v>754.58</v>
      </c>
      <c r="F65" s="95">
        <v>5.98</v>
      </c>
      <c r="G65" s="95">
        <v>57</v>
      </c>
      <c r="H65" s="97">
        <v>4512.3884000000007</v>
      </c>
      <c r="I65" s="97">
        <v>43011.060000000005</v>
      </c>
      <c r="J65" s="102">
        <f>(E65*F65)</f>
        <v>4512.3884000000007</v>
      </c>
      <c r="K65" s="102">
        <f>(E65*G65)</f>
        <v>43011.060000000005</v>
      </c>
      <c r="L65" s="96">
        <f>SUM(J65,K65)</f>
        <v>47523.448400000008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71"/>
      <c r="B66" s="260"/>
      <c r="C66" s="264"/>
      <c r="D66" s="118" t="s">
        <v>12</v>
      </c>
      <c r="E66" s="119">
        <v>586.48</v>
      </c>
      <c r="F66" s="95">
        <v>5.98</v>
      </c>
      <c r="G66" s="95">
        <v>57</v>
      </c>
      <c r="H66" s="97">
        <v>3507.1504000000004</v>
      </c>
      <c r="I66" s="97">
        <v>33429.360000000001</v>
      </c>
      <c r="J66" s="102">
        <f>(E66*F66)</f>
        <v>3507.1504000000004</v>
      </c>
      <c r="K66" s="102">
        <f t="shared" ref="K66:K67" si="55">(E66*G66)</f>
        <v>33429.360000000001</v>
      </c>
      <c r="L66" s="96">
        <f t="shared" ref="L66:L67" si="56">SUM(J66,K66)</f>
        <v>36936.510399999999</v>
      </c>
      <c r="M66" s="98">
        <f t="shared" ref="M66:N67" si="57">SUM(J66-H66)</f>
        <v>0</v>
      </c>
      <c r="N66" s="98">
        <f t="shared" si="57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71"/>
      <c r="B67" s="260"/>
      <c r="C67" s="264"/>
      <c r="D67" s="118" t="s">
        <v>13</v>
      </c>
      <c r="E67" s="119">
        <v>686.28</v>
      </c>
      <c r="F67" s="95">
        <v>5.98</v>
      </c>
      <c r="G67" s="95">
        <v>57</v>
      </c>
      <c r="H67" s="97">
        <v>4103.9544000000005</v>
      </c>
      <c r="I67" s="97">
        <v>39117.96</v>
      </c>
      <c r="J67" s="102">
        <f>(E67*F67)</f>
        <v>4103.9544000000005</v>
      </c>
      <c r="K67" s="102">
        <f t="shared" si="55"/>
        <v>39117.96</v>
      </c>
      <c r="L67" s="96">
        <f t="shared" si="56"/>
        <v>43221.914400000001</v>
      </c>
      <c r="M67" s="98">
        <f t="shared" si="57"/>
        <v>0</v>
      </c>
      <c r="N67" s="98">
        <f t="shared" si="57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71"/>
      <c r="B68" s="260"/>
      <c r="C68" s="264"/>
      <c r="D68" s="105" t="s">
        <v>53</v>
      </c>
      <c r="E68" s="106">
        <f>SUM(E65,E66,E67)</f>
        <v>2027.34</v>
      </c>
      <c r="F68" s="106"/>
      <c r="G68" s="106"/>
      <c r="H68" s="107">
        <f>SUM(H65:H67)</f>
        <v>12123.493200000001</v>
      </c>
      <c r="I68" s="107">
        <f>SUM(I65:I67)</f>
        <v>115558.38</v>
      </c>
      <c r="J68" s="106">
        <f t="shared" ref="J68:T68" si="58">SUM(J65,J66,J67)</f>
        <v>12123.493200000001</v>
      </c>
      <c r="K68" s="106">
        <f t="shared" si="58"/>
        <v>115558.38</v>
      </c>
      <c r="L68" s="106">
        <f t="shared" si="58"/>
        <v>127681.8732</v>
      </c>
      <c r="M68" s="106">
        <f t="shared" si="58"/>
        <v>0</v>
      </c>
      <c r="N68" s="106">
        <f t="shared" si="58"/>
        <v>0</v>
      </c>
      <c r="O68" s="106">
        <f t="shared" si="58"/>
        <v>0</v>
      </c>
      <c r="P68" s="106">
        <f t="shared" si="58"/>
        <v>0</v>
      </c>
      <c r="Q68" s="106">
        <f t="shared" si="58"/>
        <v>0</v>
      </c>
      <c r="R68" s="106"/>
      <c r="S68" s="106">
        <f t="shared" si="58"/>
        <v>0</v>
      </c>
      <c r="T68" s="106">
        <f t="shared" si="58"/>
        <v>0</v>
      </c>
      <c r="U68" s="108"/>
    </row>
    <row r="69" spans="1:21" x14ac:dyDescent="0.2">
      <c r="A69" s="271"/>
      <c r="B69" s="260"/>
      <c r="C69" s="264"/>
      <c r="D69" s="118" t="s">
        <v>14</v>
      </c>
      <c r="E69" s="119">
        <v>673.38</v>
      </c>
      <c r="F69" s="95">
        <v>5.98</v>
      </c>
      <c r="G69" s="95">
        <v>57</v>
      </c>
      <c r="H69" s="97">
        <v>4026.8124000000003</v>
      </c>
      <c r="I69" s="97">
        <v>38382.659999999996</v>
      </c>
      <c r="J69" s="102">
        <f>(E69*F69)</f>
        <v>4026.8124000000003</v>
      </c>
      <c r="K69" s="102">
        <f>(E69*G69)</f>
        <v>38382.659999999996</v>
      </c>
      <c r="L69" s="96">
        <f>SUM(J69,K69)</f>
        <v>42409.472399999999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71"/>
      <c r="B70" s="260"/>
      <c r="C70" s="264"/>
      <c r="D70" s="118" t="s">
        <v>15</v>
      </c>
      <c r="E70" s="119">
        <v>747.28</v>
      </c>
      <c r="F70" s="95">
        <v>5.98</v>
      </c>
      <c r="G70" s="95">
        <v>57</v>
      </c>
      <c r="H70" s="97">
        <v>4468.7344000000003</v>
      </c>
      <c r="I70" s="97">
        <v>42594.96</v>
      </c>
      <c r="J70" s="102">
        <f>(E70*F70)</f>
        <v>4468.7344000000003</v>
      </c>
      <c r="K70" s="102">
        <f t="shared" ref="K70:K71" si="59">(E70*G70)</f>
        <v>42594.96</v>
      </c>
      <c r="L70" s="96">
        <f t="shared" ref="L70:L71" si="60">SUM(J70,K70)</f>
        <v>47063.6944</v>
      </c>
      <c r="M70" s="98">
        <f t="shared" ref="M70:N71" si="61">SUM(J70-H70)</f>
        <v>0</v>
      </c>
      <c r="N70" s="98">
        <f t="shared" si="61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71"/>
      <c r="B71" s="260"/>
      <c r="C71" s="264"/>
      <c r="D71" s="118" t="s">
        <v>16</v>
      </c>
      <c r="E71" s="120">
        <v>658.5</v>
      </c>
      <c r="F71" s="95">
        <v>5.98</v>
      </c>
      <c r="G71" s="95">
        <v>57</v>
      </c>
      <c r="H71" s="97">
        <v>3937.8300000000004</v>
      </c>
      <c r="I71" s="97">
        <v>37534.5</v>
      </c>
      <c r="J71" s="102">
        <f>(E71*F71)</f>
        <v>3937.8300000000004</v>
      </c>
      <c r="K71" s="102">
        <f t="shared" si="59"/>
        <v>37534.5</v>
      </c>
      <c r="L71" s="96">
        <f t="shared" si="60"/>
        <v>41472.33</v>
      </c>
      <c r="M71" s="98">
        <f t="shared" si="61"/>
        <v>0</v>
      </c>
      <c r="N71" s="98">
        <f t="shared" si="61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71"/>
      <c r="B72" s="260"/>
      <c r="C72" s="264"/>
      <c r="D72" s="105" t="s">
        <v>54</v>
      </c>
      <c r="E72" s="106">
        <f>SUM(E69,E70,E71)</f>
        <v>2079.16</v>
      </c>
      <c r="F72" s="106"/>
      <c r="G72" s="106"/>
      <c r="H72" s="107">
        <f>SUM(H69:H71)</f>
        <v>12433.3768</v>
      </c>
      <c r="I72" s="107">
        <f>SUM(I69:I71)</f>
        <v>118512.12</v>
      </c>
      <c r="J72" s="106">
        <f t="shared" ref="J72:T72" si="62">SUM(J69,J70,J71)</f>
        <v>12433.3768</v>
      </c>
      <c r="K72" s="106">
        <f t="shared" si="62"/>
        <v>118512.12</v>
      </c>
      <c r="L72" s="106">
        <f t="shared" si="62"/>
        <v>130945.49680000001</v>
      </c>
      <c r="M72" s="106">
        <f t="shared" si="62"/>
        <v>0</v>
      </c>
      <c r="N72" s="106">
        <f t="shared" si="62"/>
        <v>0</v>
      </c>
      <c r="O72" s="106">
        <f t="shared" si="62"/>
        <v>0</v>
      </c>
      <c r="P72" s="106">
        <f t="shared" si="62"/>
        <v>0</v>
      </c>
      <c r="Q72" s="106">
        <f t="shared" si="62"/>
        <v>0</v>
      </c>
      <c r="R72" s="106"/>
      <c r="S72" s="106">
        <f t="shared" si="62"/>
        <v>0</v>
      </c>
      <c r="T72" s="106">
        <f t="shared" si="62"/>
        <v>0</v>
      </c>
      <c r="U72" s="108"/>
    </row>
    <row r="73" spans="1:21" x14ac:dyDescent="0.2">
      <c r="A73" s="271"/>
      <c r="B73" s="260"/>
      <c r="C73" s="264"/>
      <c r="D73" s="118" t="s">
        <v>17</v>
      </c>
      <c r="E73" s="119">
        <v>734.16</v>
      </c>
      <c r="F73" s="95">
        <v>5.98</v>
      </c>
      <c r="G73" s="95">
        <v>57</v>
      </c>
      <c r="H73" s="97">
        <v>4390.2768000000005</v>
      </c>
      <c r="I73" s="97">
        <v>41847.119999999995</v>
      </c>
      <c r="J73" s="102">
        <f>(E73*F73)</f>
        <v>4390.2768000000005</v>
      </c>
      <c r="K73" s="102">
        <f>(E73*G73)</f>
        <v>41847.119999999995</v>
      </c>
      <c r="L73" s="96">
        <f>SUM(J73,K73)</f>
        <v>46237.396799999995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71"/>
      <c r="B74" s="260"/>
      <c r="C74" s="264"/>
      <c r="D74" s="118" t="s">
        <v>18</v>
      </c>
      <c r="E74" s="119">
        <v>478.56</v>
      </c>
      <c r="F74" s="95">
        <v>5.98</v>
      </c>
      <c r="G74" s="95">
        <v>57</v>
      </c>
      <c r="H74" s="97">
        <v>2861.7888000000003</v>
      </c>
      <c r="I74" s="97">
        <v>27277.920000000002</v>
      </c>
      <c r="J74" s="102">
        <f>(E74*F74)</f>
        <v>2861.7888000000003</v>
      </c>
      <c r="K74" s="102">
        <f t="shared" ref="K74:K75" si="63">(E74*G74)</f>
        <v>27277.920000000002</v>
      </c>
      <c r="L74" s="96">
        <f t="shared" ref="L74:L75" si="64">SUM(J74,K74)</f>
        <v>30139.7088</v>
      </c>
      <c r="M74" s="98">
        <f t="shared" ref="M74:N75" si="65">SUM(J74-H74)</f>
        <v>0</v>
      </c>
      <c r="N74" s="98">
        <f t="shared" si="65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72"/>
      <c r="B75" s="266"/>
      <c r="C75" s="265"/>
      <c r="D75" s="118" t="s">
        <v>19</v>
      </c>
      <c r="E75" s="120">
        <v>689.44</v>
      </c>
      <c r="F75" s="95">
        <v>5.98</v>
      </c>
      <c r="G75" s="95">
        <v>57</v>
      </c>
      <c r="H75" s="97">
        <v>4122.851200000001</v>
      </c>
      <c r="I75" s="97">
        <v>39298.080000000002</v>
      </c>
      <c r="J75" s="102">
        <f>(E75*F75)</f>
        <v>4122.851200000001</v>
      </c>
      <c r="K75" s="102">
        <f t="shared" si="63"/>
        <v>39298.080000000002</v>
      </c>
      <c r="L75" s="96">
        <f t="shared" si="64"/>
        <v>43420.931200000006</v>
      </c>
      <c r="M75" s="98">
        <f t="shared" si="65"/>
        <v>0</v>
      </c>
      <c r="N75" s="98">
        <f t="shared" si="65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1902.16</v>
      </c>
      <c r="F76" s="106"/>
      <c r="G76" s="106"/>
      <c r="H76" s="106">
        <f t="shared" ref="H76:T76" si="66">SUM(H73,H74,H75)</f>
        <v>11374.916800000003</v>
      </c>
      <c r="I76" s="106">
        <f t="shared" si="66"/>
        <v>108423.12</v>
      </c>
      <c r="J76" s="106">
        <f t="shared" si="66"/>
        <v>11374.916800000003</v>
      </c>
      <c r="K76" s="106">
        <f t="shared" si="66"/>
        <v>108423.12</v>
      </c>
      <c r="L76" s="106">
        <f t="shared" si="66"/>
        <v>119798.0368</v>
      </c>
      <c r="M76" s="106">
        <f t="shared" si="66"/>
        <v>0</v>
      </c>
      <c r="N76" s="106">
        <f t="shared" si="66"/>
        <v>0</v>
      </c>
      <c r="O76" s="106">
        <f t="shared" si="66"/>
        <v>0</v>
      </c>
      <c r="P76" s="106">
        <f t="shared" si="66"/>
        <v>0</v>
      </c>
      <c r="Q76" s="106">
        <f t="shared" si="66"/>
        <v>0</v>
      </c>
      <c r="R76" s="106"/>
      <c r="S76" s="106">
        <f t="shared" si="66"/>
        <v>0</v>
      </c>
      <c r="T76" s="106">
        <f t="shared" si="66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7188.5</v>
      </c>
      <c r="F77" s="137"/>
      <c r="G77" s="137"/>
      <c r="H77" s="137">
        <f t="shared" ref="H77:T77" si="67">SUM(H64+H68+H72+H76)</f>
        <v>42987.23000000001</v>
      </c>
      <c r="I77" s="137">
        <f t="shared" si="67"/>
        <v>409744.5</v>
      </c>
      <c r="J77" s="137">
        <f t="shared" si="67"/>
        <v>42987.23000000001</v>
      </c>
      <c r="K77" s="137">
        <f t="shared" si="67"/>
        <v>409744.5</v>
      </c>
      <c r="L77" s="137">
        <f t="shared" si="67"/>
        <v>452731.73000000004</v>
      </c>
      <c r="M77" s="137">
        <f t="shared" si="67"/>
        <v>0</v>
      </c>
      <c r="N77" s="137">
        <f t="shared" si="67"/>
        <v>0</v>
      </c>
      <c r="O77" s="137">
        <f t="shared" si="67"/>
        <v>0</v>
      </c>
      <c r="P77" s="137">
        <f t="shared" si="67"/>
        <v>0</v>
      </c>
      <c r="Q77" s="137">
        <f t="shared" si="67"/>
        <v>0</v>
      </c>
      <c r="R77" s="137"/>
      <c r="S77" s="137">
        <f t="shared" si="67"/>
        <v>0</v>
      </c>
      <c r="T77" s="137">
        <f t="shared" si="67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E77+'2018'!E78</f>
        <v>56545.26</v>
      </c>
      <c r="F78" s="114"/>
      <c r="G78" s="114"/>
      <c r="H78" s="114">
        <f>H77+'2018'!H78</f>
        <v>293594.18099999998</v>
      </c>
      <c r="I78" s="114">
        <f>I77+'2018'!I78</f>
        <v>1522739.3</v>
      </c>
      <c r="J78" s="114">
        <f>J77+'2018'!J78</f>
        <v>293594.16600000003</v>
      </c>
      <c r="K78" s="114">
        <f>K77+'2018'!K78</f>
        <v>1522739.2999999998</v>
      </c>
      <c r="L78" s="114">
        <f>L77+'2018'!L78</f>
        <v>1816333.466</v>
      </c>
      <c r="M78" s="114">
        <f>M77+'2018'!M78</f>
        <v>-1.5000000006693881E-2</v>
      </c>
      <c r="N78" s="114">
        <f>N77+'2018'!N78</f>
        <v>-9.0949470177292824E-13</v>
      </c>
      <c r="O78" s="114">
        <f>O77+'2018'!O78</f>
        <v>0</v>
      </c>
      <c r="P78" s="114">
        <f>P77+'2018'!P78</f>
        <v>0</v>
      </c>
      <c r="Q78" s="114">
        <f>Q77+'2018'!Q78</f>
        <v>138000</v>
      </c>
      <c r="R78" s="114">
        <f>I78-Q78</f>
        <v>1384739.3</v>
      </c>
      <c r="S78" s="114">
        <f>S77+'2018'!S78</f>
        <v>0</v>
      </c>
      <c r="T78" s="114">
        <f>T77+'2018'!T78</f>
        <v>0</v>
      </c>
      <c r="U78" s="116"/>
    </row>
    <row r="79" spans="1:21" x14ac:dyDescent="0.2">
      <c r="A79" s="270">
        <v>5</v>
      </c>
      <c r="B79" s="259" t="s">
        <v>32</v>
      </c>
      <c r="C79" s="263" t="s">
        <v>25</v>
      </c>
      <c r="D79" s="118" t="s">
        <v>8</v>
      </c>
      <c r="E79" s="119">
        <v>254.78</v>
      </c>
      <c r="F79" s="95">
        <v>5.98</v>
      </c>
      <c r="G79" s="95">
        <v>57</v>
      </c>
      <c r="H79" s="182">
        <v>1523.58</v>
      </c>
      <c r="I79" s="182">
        <v>14522.46</v>
      </c>
      <c r="J79" s="102">
        <f>(E79*F79)</f>
        <v>1523.5844000000002</v>
      </c>
      <c r="K79" s="102">
        <f>(E79*G79)</f>
        <v>14522.460000000001</v>
      </c>
      <c r="L79" s="96">
        <f>SUM(J79,K79)</f>
        <v>16046.044400000001</v>
      </c>
      <c r="M79" s="98">
        <f>SUM(J79-H79)</f>
        <v>4.4000000002597517E-3</v>
      </c>
      <c r="N79" s="98">
        <f>SUM(K79-I79)</f>
        <v>1.8189894035458565E-12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71"/>
      <c r="B80" s="260"/>
      <c r="C80" s="264"/>
      <c r="D80" s="118" t="s">
        <v>9</v>
      </c>
      <c r="E80" s="120">
        <v>251.34</v>
      </c>
      <c r="F80" s="95">
        <v>5.98</v>
      </c>
      <c r="G80" s="95">
        <v>57</v>
      </c>
      <c r="H80" s="182">
        <v>1503.01</v>
      </c>
      <c r="I80" s="182">
        <v>14326.38</v>
      </c>
      <c r="J80" s="102">
        <f>(E80*F80)</f>
        <v>1503.0132000000001</v>
      </c>
      <c r="K80" s="102">
        <f t="shared" ref="K80:K81" si="68">(E80*G80)</f>
        <v>14326.380000000001</v>
      </c>
      <c r="L80" s="96">
        <f t="shared" ref="L80:L81" si="69">SUM(J80,K80)</f>
        <v>15829.3932</v>
      </c>
      <c r="M80" s="98">
        <f t="shared" ref="M80:N81" si="70">SUM(J80-H80)</f>
        <v>3.200000000106229E-3</v>
      </c>
      <c r="N80" s="98">
        <f t="shared" si="70"/>
        <v>1.8189894035458565E-12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71"/>
      <c r="B81" s="260"/>
      <c r="C81" s="264"/>
      <c r="D81" s="118" t="s">
        <v>10</v>
      </c>
      <c r="E81" s="120">
        <v>272.2</v>
      </c>
      <c r="F81" s="95">
        <v>5.98</v>
      </c>
      <c r="G81" s="95">
        <v>57</v>
      </c>
      <c r="H81" s="182">
        <v>1627.76</v>
      </c>
      <c r="I81" s="182">
        <v>15515.4</v>
      </c>
      <c r="J81" s="102">
        <f>(E81*F81)</f>
        <v>1627.7560000000001</v>
      </c>
      <c r="K81" s="102">
        <f t="shared" si="68"/>
        <v>15515.4</v>
      </c>
      <c r="L81" s="96">
        <f t="shared" si="69"/>
        <v>17143.155999999999</v>
      </c>
      <c r="M81" s="98">
        <f t="shared" si="70"/>
        <v>-3.9999999999054126E-3</v>
      </c>
      <c r="N81" s="98">
        <f t="shared" si="70"/>
        <v>0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71"/>
      <c r="B82" s="260"/>
      <c r="C82" s="264"/>
      <c r="D82" s="105" t="s">
        <v>52</v>
      </c>
      <c r="E82" s="106">
        <f>SUM(E79,E80,E81)</f>
        <v>778.31999999999994</v>
      </c>
      <c r="F82" s="106"/>
      <c r="G82" s="106"/>
      <c r="H82" s="107">
        <f>SUM(H79:H81)</f>
        <v>4654.3500000000004</v>
      </c>
      <c r="I82" s="107">
        <f>SUM(I79:I81)</f>
        <v>44364.24</v>
      </c>
      <c r="J82" s="106">
        <f t="shared" ref="J82:T82" si="71">SUM(J79,J80,J81)</f>
        <v>4654.3536000000004</v>
      </c>
      <c r="K82" s="106">
        <f t="shared" si="71"/>
        <v>44364.240000000005</v>
      </c>
      <c r="L82" s="106">
        <f t="shared" si="71"/>
        <v>49018.5936</v>
      </c>
      <c r="M82" s="106">
        <f t="shared" si="71"/>
        <v>3.6000000004605681E-3</v>
      </c>
      <c r="N82" s="106">
        <f t="shared" si="71"/>
        <v>3.637978807091713E-12</v>
      </c>
      <c r="O82" s="106">
        <f t="shared" si="71"/>
        <v>0</v>
      </c>
      <c r="P82" s="106">
        <f t="shared" si="71"/>
        <v>0</v>
      </c>
      <c r="Q82" s="106">
        <f t="shared" si="71"/>
        <v>0</v>
      </c>
      <c r="R82" s="106"/>
      <c r="S82" s="106">
        <f t="shared" si="71"/>
        <v>0</v>
      </c>
      <c r="T82" s="106">
        <f t="shared" si="71"/>
        <v>0</v>
      </c>
      <c r="U82" s="108"/>
    </row>
    <row r="83" spans="1:21" x14ac:dyDescent="0.2">
      <c r="A83" s="271"/>
      <c r="B83" s="260"/>
      <c r="C83" s="264"/>
      <c r="D83" s="118" t="s">
        <v>11</v>
      </c>
      <c r="E83" s="119">
        <v>279.16000000000003</v>
      </c>
      <c r="F83" s="95">
        <v>5.98</v>
      </c>
      <c r="G83" s="95">
        <v>57</v>
      </c>
      <c r="H83" s="97">
        <v>1669.38</v>
      </c>
      <c r="I83" s="182">
        <v>15912.12</v>
      </c>
      <c r="J83" s="102">
        <f>(E83*F83)</f>
        <v>1669.3768000000002</v>
      </c>
      <c r="K83" s="102">
        <f>(E83*G83)</f>
        <v>15912.12</v>
      </c>
      <c r="L83" s="96">
        <f>SUM(J83,K83)</f>
        <v>17581.496800000001</v>
      </c>
      <c r="M83" s="98">
        <f>SUM(J83-H83)</f>
        <v>-3.1999999998788553E-3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71"/>
      <c r="B84" s="260"/>
      <c r="C84" s="264"/>
      <c r="D84" s="118" t="s">
        <v>12</v>
      </c>
      <c r="E84" s="119">
        <v>299.66000000000003</v>
      </c>
      <c r="F84" s="95">
        <v>5.98</v>
      </c>
      <c r="G84" s="95">
        <v>57</v>
      </c>
      <c r="H84" s="182">
        <v>1791.97</v>
      </c>
      <c r="I84" s="182">
        <v>17080.62</v>
      </c>
      <c r="J84" s="102">
        <f>(E84*F84)</f>
        <v>1791.9668000000004</v>
      </c>
      <c r="K84" s="102">
        <f t="shared" ref="K84:K85" si="72">(E84*G84)</f>
        <v>17080.620000000003</v>
      </c>
      <c r="L84" s="96">
        <f t="shared" ref="L84:L85" si="73">SUM(J84,K84)</f>
        <v>18872.586800000005</v>
      </c>
      <c r="M84" s="98">
        <f t="shared" ref="M84:N85" si="74">SUM(J84-H84)</f>
        <v>-3.1999999996514816E-3</v>
      </c>
      <c r="N84" s="98">
        <f t="shared" si="74"/>
        <v>3.637978807091713E-12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71"/>
      <c r="B85" s="260"/>
      <c r="C85" s="264"/>
      <c r="D85" s="118" t="s">
        <v>13</v>
      </c>
      <c r="E85" s="119">
        <v>265.26</v>
      </c>
      <c r="F85" s="95">
        <v>5.98</v>
      </c>
      <c r="G85" s="95">
        <v>57</v>
      </c>
      <c r="H85" s="182">
        <v>1586.25</v>
      </c>
      <c r="I85" s="182">
        <v>15119.82</v>
      </c>
      <c r="J85" s="102">
        <f>(E85*F85)</f>
        <v>1586.2548000000002</v>
      </c>
      <c r="K85" s="102">
        <f t="shared" si="72"/>
        <v>15119.82</v>
      </c>
      <c r="L85" s="96">
        <f t="shared" si="73"/>
        <v>16706.074799999999</v>
      </c>
      <c r="M85" s="98">
        <f t="shared" si="74"/>
        <v>4.8000000001593435E-3</v>
      </c>
      <c r="N85" s="98">
        <f t="shared" si="74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71"/>
      <c r="B86" s="260"/>
      <c r="C86" s="264"/>
      <c r="D86" s="105" t="s">
        <v>53</v>
      </c>
      <c r="E86" s="106">
        <f>SUM(E83,E84,E85)</f>
        <v>844.08</v>
      </c>
      <c r="F86" s="106"/>
      <c r="G86" s="106"/>
      <c r="H86" s="107">
        <f>SUM(H83:H85)</f>
        <v>5047.6000000000004</v>
      </c>
      <c r="I86" s="107">
        <f>SUM(I83:I85)</f>
        <v>48112.56</v>
      </c>
      <c r="J86" s="106">
        <f t="shared" ref="J86:T86" si="75">SUM(J83,J84,J85)</f>
        <v>5047.5984000000008</v>
      </c>
      <c r="K86" s="106">
        <f t="shared" si="75"/>
        <v>48112.560000000005</v>
      </c>
      <c r="L86" s="106">
        <f t="shared" si="75"/>
        <v>53160.1584</v>
      </c>
      <c r="M86" s="106">
        <f t="shared" si="75"/>
        <v>-1.5999999993709935E-3</v>
      </c>
      <c r="N86" s="106">
        <f t="shared" si="75"/>
        <v>3.637978807091713E-12</v>
      </c>
      <c r="O86" s="106">
        <f t="shared" si="75"/>
        <v>0</v>
      </c>
      <c r="P86" s="106">
        <f t="shared" si="75"/>
        <v>0</v>
      </c>
      <c r="Q86" s="106">
        <f t="shared" si="75"/>
        <v>0</v>
      </c>
      <c r="R86" s="106"/>
      <c r="S86" s="106">
        <f t="shared" si="75"/>
        <v>0</v>
      </c>
      <c r="T86" s="106">
        <f t="shared" si="75"/>
        <v>0</v>
      </c>
      <c r="U86" s="108"/>
    </row>
    <row r="87" spans="1:21" x14ac:dyDescent="0.2">
      <c r="A87" s="271"/>
      <c r="B87" s="260"/>
      <c r="C87" s="264"/>
      <c r="D87" s="118" t="s">
        <v>14</v>
      </c>
      <c r="E87" s="119">
        <v>341.08</v>
      </c>
      <c r="F87" s="95">
        <v>5.98</v>
      </c>
      <c r="G87" s="95">
        <v>57</v>
      </c>
      <c r="H87" s="182">
        <v>2039.66</v>
      </c>
      <c r="I87" s="182">
        <v>19441.560000000001</v>
      </c>
      <c r="J87" s="102">
        <f>(E87*F87)</f>
        <v>2039.6584</v>
      </c>
      <c r="K87" s="102">
        <f>(E87*G87)</f>
        <v>19441.559999999998</v>
      </c>
      <c r="L87" s="96">
        <f>SUM(J87,K87)</f>
        <v>21481.218399999998</v>
      </c>
      <c r="M87" s="98">
        <f>SUM(J87-H87)</f>
        <v>-1.6000000000531145E-3</v>
      </c>
      <c r="N87" s="98">
        <f>SUM(K87-I87)</f>
        <v>-3.637978807091713E-12</v>
      </c>
      <c r="O87" s="102"/>
      <c r="P87" s="102"/>
      <c r="Q87" s="103"/>
      <c r="R87" s="98"/>
      <c r="S87" s="103"/>
      <c r="T87" s="103"/>
      <c r="U87" s="104"/>
    </row>
    <row r="88" spans="1:21" x14ac:dyDescent="0.2">
      <c r="A88" s="271"/>
      <c r="B88" s="260"/>
      <c r="C88" s="264"/>
      <c r="D88" s="118" t="s">
        <v>15</v>
      </c>
      <c r="E88" s="119">
        <v>294.7</v>
      </c>
      <c r="F88" s="95">
        <v>5.98</v>
      </c>
      <c r="G88" s="95">
        <v>57</v>
      </c>
      <c r="H88" s="97">
        <v>1762.31</v>
      </c>
      <c r="I88" s="182">
        <v>16797.900000000001</v>
      </c>
      <c r="J88" s="102">
        <f>(E88*F88)</f>
        <v>1762.306</v>
      </c>
      <c r="K88" s="102">
        <f t="shared" ref="K88:K89" si="76">(E88*G88)</f>
        <v>16797.899999999998</v>
      </c>
      <c r="L88" s="96">
        <f t="shared" ref="L88:L89" si="77">SUM(J88,K88)</f>
        <v>18560.205999999998</v>
      </c>
      <c r="M88" s="98">
        <f t="shared" ref="M88:N89" si="78">SUM(J88-H88)</f>
        <v>-3.9999999999054126E-3</v>
      </c>
      <c r="N88" s="98">
        <f t="shared" si="78"/>
        <v>-3.637978807091713E-12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71"/>
      <c r="B89" s="260"/>
      <c r="C89" s="264"/>
      <c r="D89" s="118" t="s">
        <v>16</v>
      </c>
      <c r="E89" s="120">
        <v>308.2</v>
      </c>
      <c r="F89" s="95">
        <v>5.98</v>
      </c>
      <c r="G89" s="95">
        <v>57</v>
      </c>
      <c r="H89" s="182">
        <v>1843.04</v>
      </c>
      <c r="I89" s="182">
        <v>17567.400000000001</v>
      </c>
      <c r="J89" s="102">
        <f>(E89*F89)</f>
        <v>1843.0360000000001</v>
      </c>
      <c r="K89" s="102">
        <f t="shared" si="76"/>
        <v>17567.399999999998</v>
      </c>
      <c r="L89" s="96">
        <f t="shared" si="77"/>
        <v>19410.435999999998</v>
      </c>
      <c r="M89" s="98">
        <f t="shared" si="78"/>
        <v>-3.9999999999054126E-3</v>
      </c>
      <c r="N89" s="98">
        <f t="shared" si="78"/>
        <v>-3.637978807091713E-12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71"/>
      <c r="B90" s="260"/>
      <c r="C90" s="264"/>
      <c r="D90" s="105" t="s">
        <v>54</v>
      </c>
      <c r="E90" s="106">
        <f>SUM(E87,E88,E89)</f>
        <v>943.98</v>
      </c>
      <c r="F90" s="106"/>
      <c r="G90" s="106"/>
      <c r="H90" s="107">
        <f>SUM(H87:H89)</f>
        <v>5645.01</v>
      </c>
      <c r="I90" s="107">
        <f>SUM(I87:I89)</f>
        <v>53806.860000000008</v>
      </c>
      <c r="J90" s="106">
        <f t="shared" ref="J90:T90" si="79">SUM(J87,J88,J89)</f>
        <v>5645.0003999999999</v>
      </c>
      <c r="K90" s="106">
        <f t="shared" si="79"/>
        <v>53806.859999999986</v>
      </c>
      <c r="L90" s="106">
        <f t="shared" si="79"/>
        <v>59451.86039999999</v>
      </c>
      <c r="M90" s="106">
        <f t="shared" si="79"/>
        <v>-9.5999999998639396E-3</v>
      </c>
      <c r="N90" s="106">
        <f t="shared" si="79"/>
        <v>-1.0913936421275139E-11</v>
      </c>
      <c r="O90" s="106">
        <f t="shared" si="79"/>
        <v>0</v>
      </c>
      <c r="P90" s="106">
        <f t="shared" si="79"/>
        <v>0</v>
      </c>
      <c r="Q90" s="106">
        <f t="shared" si="79"/>
        <v>0</v>
      </c>
      <c r="R90" s="106"/>
      <c r="S90" s="106">
        <f t="shared" si="79"/>
        <v>0</v>
      </c>
      <c r="T90" s="106">
        <f t="shared" si="79"/>
        <v>0</v>
      </c>
      <c r="U90" s="108"/>
    </row>
    <row r="91" spans="1:21" x14ac:dyDescent="0.2">
      <c r="A91" s="271"/>
      <c r="B91" s="260"/>
      <c r="C91" s="264"/>
      <c r="D91" s="118" t="s">
        <v>17</v>
      </c>
      <c r="E91" s="119">
        <v>314.58</v>
      </c>
      <c r="F91" s="95">
        <v>5.98</v>
      </c>
      <c r="G91" s="95">
        <v>57</v>
      </c>
      <c r="H91" s="97">
        <v>1881.19</v>
      </c>
      <c r="I91" s="97">
        <v>17931.060000000001</v>
      </c>
      <c r="J91" s="102">
        <f>(E91*F91)</f>
        <v>1881.1884</v>
      </c>
      <c r="K91" s="102">
        <f>(E91*G91)</f>
        <v>17931.059999999998</v>
      </c>
      <c r="L91" s="96">
        <f>SUM(J91,K91)</f>
        <v>19812.248399999997</v>
      </c>
      <c r="M91" s="98">
        <f>SUM(J91-H91)</f>
        <v>-1.6000000000531145E-3</v>
      </c>
      <c r="N91" s="98">
        <f>SUM(K91-I91)</f>
        <v>-3.637978807091713E-12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71"/>
      <c r="B92" s="260"/>
      <c r="C92" s="264"/>
      <c r="D92" s="118" t="s">
        <v>18</v>
      </c>
      <c r="E92" s="119">
        <v>321.86</v>
      </c>
      <c r="F92" s="95">
        <v>5.98</v>
      </c>
      <c r="G92" s="95">
        <v>57</v>
      </c>
      <c r="H92" s="182">
        <v>1924.72</v>
      </c>
      <c r="I92" s="182">
        <v>18346.02</v>
      </c>
      <c r="J92" s="102">
        <f>(E92*F92)</f>
        <v>1924.7228000000002</v>
      </c>
      <c r="K92" s="102">
        <f t="shared" ref="K92:K93" si="80">(E92*G92)</f>
        <v>18346.02</v>
      </c>
      <c r="L92" s="96">
        <f t="shared" ref="L92:L93" si="81">SUM(J92,K92)</f>
        <v>20270.7428</v>
      </c>
      <c r="M92" s="98">
        <f t="shared" ref="M92:N93" si="82">SUM(J92-H92)</f>
        <v>2.8000000002066372E-3</v>
      </c>
      <c r="N92" s="98">
        <f t="shared" si="82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72"/>
      <c r="B93" s="266"/>
      <c r="C93" s="265"/>
      <c r="D93" s="118" t="s">
        <v>19</v>
      </c>
      <c r="E93" s="120">
        <v>238.98</v>
      </c>
      <c r="F93" s="95">
        <v>5.98</v>
      </c>
      <c r="G93" s="95">
        <v>57</v>
      </c>
      <c r="H93" s="97">
        <v>1429.1</v>
      </c>
      <c r="I93" s="182">
        <v>13621.86</v>
      </c>
      <c r="J93" s="102">
        <f>(E93*F93)</f>
        <v>1429.1004</v>
      </c>
      <c r="K93" s="102">
        <f t="shared" si="80"/>
        <v>13621.859999999999</v>
      </c>
      <c r="L93" s="96">
        <f t="shared" si="81"/>
        <v>15050.960399999998</v>
      </c>
      <c r="M93" s="98">
        <f t="shared" si="82"/>
        <v>4.0000000012696546E-4</v>
      </c>
      <c r="N93" s="98">
        <f t="shared" si="82"/>
        <v>-1.8189894035458565E-12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875.42000000000007</v>
      </c>
      <c r="F94" s="106"/>
      <c r="G94" s="106"/>
      <c r="H94" s="107">
        <f>SUM(H91:H93)</f>
        <v>5235.01</v>
      </c>
      <c r="I94" s="107">
        <f>SUM(I91:I93)</f>
        <v>49898.94</v>
      </c>
      <c r="J94" s="106">
        <f t="shared" ref="J94:T94" si="83">SUM(J91,J92,J93)</f>
        <v>5235.0116000000007</v>
      </c>
      <c r="K94" s="106">
        <f t="shared" si="83"/>
        <v>49898.94</v>
      </c>
      <c r="L94" s="106">
        <f t="shared" si="83"/>
        <v>55133.951599999993</v>
      </c>
      <c r="M94" s="106">
        <f t="shared" si="83"/>
        <v>1.6000000002804882E-3</v>
      </c>
      <c r="N94" s="106">
        <f t="shared" si="83"/>
        <v>-5.4569682106375694E-12</v>
      </c>
      <c r="O94" s="106">
        <f t="shared" si="83"/>
        <v>0</v>
      </c>
      <c r="P94" s="106">
        <f t="shared" si="83"/>
        <v>0</v>
      </c>
      <c r="Q94" s="106">
        <f t="shared" si="83"/>
        <v>0</v>
      </c>
      <c r="R94" s="106"/>
      <c r="S94" s="106">
        <f t="shared" si="83"/>
        <v>0</v>
      </c>
      <c r="T94" s="106">
        <f t="shared" si="83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3441.8</v>
      </c>
      <c r="F95" s="137"/>
      <c r="G95" s="137"/>
      <c r="H95" s="161">
        <f>SUM(H82,H86,H90,H94)</f>
        <v>20581.97</v>
      </c>
      <c r="I95" s="161">
        <f>SUM(I82,I86,I90,I94)</f>
        <v>196182.6</v>
      </c>
      <c r="J95" s="137">
        <f t="shared" ref="J95:T95" si="84">SUM(J82+J86+J90+J94)</f>
        <v>20581.964000000004</v>
      </c>
      <c r="K95" s="137">
        <f t="shared" si="84"/>
        <v>196182.6</v>
      </c>
      <c r="L95" s="137">
        <f t="shared" si="84"/>
        <v>216764.56399999998</v>
      </c>
      <c r="M95" s="137">
        <f t="shared" si="84"/>
        <v>-5.9999999984938768E-3</v>
      </c>
      <c r="N95" s="137">
        <f t="shared" si="84"/>
        <v>-9.0949470177292824E-12</v>
      </c>
      <c r="O95" s="137">
        <f t="shared" si="84"/>
        <v>0</v>
      </c>
      <c r="P95" s="137">
        <f t="shared" si="84"/>
        <v>0</v>
      </c>
      <c r="Q95" s="137">
        <f t="shared" si="84"/>
        <v>0</v>
      </c>
      <c r="R95" s="137"/>
      <c r="S95" s="137">
        <f t="shared" si="84"/>
        <v>0</v>
      </c>
      <c r="T95" s="137">
        <f t="shared" si="84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E95+'2018'!E96</f>
        <v>29435.360000000001</v>
      </c>
      <c r="F96" s="114"/>
      <c r="G96" s="114"/>
      <c r="H96" s="114">
        <f>H95+'2018'!H96</f>
        <v>153049.86000000002</v>
      </c>
      <c r="I96" s="114">
        <f>I95+'2018'!I96</f>
        <v>867081.49999999988</v>
      </c>
      <c r="J96" s="114">
        <f>J95+'2018'!J96</f>
        <v>153049.86040000003</v>
      </c>
      <c r="K96" s="114">
        <f>K95+'2018'!K96</f>
        <v>867081.49999999988</v>
      </c>
      <c r="L96" s="114">
        <f>L95+'2018'!L96</f>
        <v>1020131.3604000001</v>
      </c>
      <c r="M96" s="114">
        <f>M95+'2018'!M96</f>
        <v>3.9999999751216819E-4</v>
      </c>
      <c r="N96" s="114">
        <f>N95+'2018'!N96</f>
        <v>-1.0800249583553523E-11</v>
      </c>
      <c r="O96" s="114">
        <f>O95+'2018'!O96</f>
        <v>0</v>
      </c>
      <c r="P96" s="114">
        <f>P95+'2018'!P96</f>
        <v>0</v>
      </c>
      <c r="Q96" s="114">
        <f>Q95+'2018'!Q96</f>
        <v>116640</v>
      </c>
      <c r="R96" s="114">
        <f>I96-Q96</f>
        <v>750441.49999999988</v>
      </c>
      <c r="S96" s="114">
        <f>S95+'2018'!S96</f>
        <v>0</v>
      </c>
      <c r="T96" s="114">
        <f>T95+'2018'!T96</f>
        <v>0</v>
      </c>
      <c r="U96" s="116"/>
    </row>
    <row r="97" spans="1:21" x14ac:dyDescent="0.2">
      <c r="A97" s="270">
        <v>6</v>
      </c>
      <c r="B97" s="259" t="s">
        <v>32</v>
      </c>
      <c r="C97" s="263" t="s">
        <v>26</v>
      </c>
      <c r="D97" s="118" t="s">
        <v>8</v>
      </c>
      <c r="E97" s="119">
        <v>245.08</v>
      </c>
      <c r="F97" s="95">
        <v>5.98</v>
      </c>
      <c r="G97" s="95">
        <v>57</v>
      </c>
      <c r="H97" s="97">
        <v>1465.58</v>
      </c>
      <c r="I97" s="182">
        <v>13969.56</v>
      </c>
      <c r="J97" s="102">
        <f>(E97*F97)</f>
        <v>1465.5784000000001</v>
      </c>
      <c r="K97" s="102">
        <f>(E97*G97)</f>
        <v>13969.560000000001</v>
      </c>
      <c r="L97" s="96">
        <f>SUM(J97,K97)</f>
        <v>15435.138400000002</v>
      </c>
      <c r="M97" s="98">
        <f>SUM(J97-H97)</f>
        <v>-1.5999999998257408E-3</v>
      </c>
      <c r="N97" s="98">
        <f>SUM(K97-I97)</f>
        <v>1.8189894035458565E-12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71"/>
      <c r="B98" s="260"/>
      <c r="C98" s="264"/>
      <c r="D98" s="118" t="s">
        <v>9</v>
      </c>
      <c r="E98" s="120">
        <v>224.92</v>
      </c>
      <c r="F98" s="95">
        <v>5.98</v>
      </c>
      <c r="G98" s="95">
        <v>57</v>
      </c>
      <c r="H98" s="162">
        <v>1345.02</v>
      </c>
      <c r="I98" s="207">
        <v>12820.44</v>
      </c>
      <c r="J98" s="102">
        <f>(E98*F98)</f>
        <v>1345.0216</v>
      </c>
      <c r="K98" s="102">
        <f t="shared" ref="K98:K99" si="85">(E98*G98)</f>
        <v>12820.439999999999</v>
      </c>
      <c r="L98" s="96">
        <f t="shared" ref="L98:L99" si="86">SUM(J98,K98)</f>
        <v>14165.461599999999</v>
      </c>
      <c r="M98" s="98">
        <f t="shared" ref="M98:N99" si="87">SUM(J98-H98)</f>
        <v>1.6000000000531145E-3</v>
      </c>
      <c r="N98" s="98">
        <f t="shared" si="87"/>
        <v>-1.8189894035458565E-12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71"/>
      <c r="B99" s="260"/>
      <c r="C99" s="264"/>
      <c r="D99" s="118" t="s">
        <v>10</v>
      </c>
      <c r="E99" s="120">
        <v>293.88</v>
      </c>
      <c r="F99" s="95">
        <v>5.98</v>
      </c>
      <c r="G99" s="95">
        <v>57</v>
      </c>
      <c r="H99" s="162">
        <v>1757.4</v>
      </c>
      <c r="I99" s="207">
        <v>16751.16</v>
      </c>
      <c r="J99" s="102">
        <f>(E99*F99)</f>
        <v>1757.4024000000002</v>
      </c>
      <c r="K99" s="102">
        <f t="shared" si="85"/>
        <v>16751.16</v>
      </c>
      <c r="L99" s="96">
        <f t="shared" si="86"/>
        <v>18508.562399999999</v>
      </c>
      <c r="M99" s="98">
        <f t="shared" si="87"/>
        <v>2.4000000000796717E-3</v>
      </c>
      <c r="N99" s="98">
        <f t="shared" si="87"/>
        <v>0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71"/>
      <c r="B100" s="260"/>
      <c r="C100" s="264"/>
      <c r="D100" s="105" t="s">
        <v>52</v>
      </c>
      <c r="E100" s="106">
        <f>SUM(E97,E98,E99)</f>
        <v>763.88</v>
      </c>
      <c r="F100" s="106"/>
      <c r="G100" s="106"/>
      <c r="H100" s="107">
        <f>SUM(H97:H99)</f>
        <v>4568</v>
      </c>
      <c r="I100" s="107">
        <f>SUM(I97:I99)</f>
        <v>43541.16</v>
      </c>
      <c r="J100" s="106">
        <f t="shared" ref="J100:T100" si="88">SUM(J97,J98,J99)</f>
        <v>4568.0024000000003</v>
      </c>
      <c r="K100" s="106">
        <f t="shared" si="88"/>
        <v>43541.16</v>
      </c>
      <c r="L100" s="106">
        <f t="shared" si="88"/>
        <v>48109.162400000001</v>
      </c>
      <c r="M100" s="106">
        <f t="shared" si="88"/>
        <v>2.4000000003070454E-3</v>
      </c>
      <c r="N100" s="106">
        <f t="shared" si="88"/>
        <v>0</v>
      </c>
      <c r="O100" s="106">
        <f t="shared" si="88"/>
        <v>0</v>
      </c>
      <c r="P100" s="106">
        <f t="shared" si="88"/>
        <v>0</v>
      </c>
      <c r="Q100" s="106">
        <f t="shared" si="88"/>
        <v>0</v>
      </c>
      <c r="R100" s="106"/>
      <c r="S100" s="106">
        <f t="shared" si="88"/>
        <v>0</v>
      </c>
      <c r="T100" s="106">
        <f t="shared" si="88"/>
        <v>0</v>
      </c>
      <c r="U100" s="108"/>
    </row>
    <row r="101" spans="1:21" x14ac:dyDescent="0.2">
      <c r="A101" s="271"/>
      <c r="B101" s="260"/>
      <c r="C101" s="264"/>
      <c r="D101" s="118" t="s">
        <v>11</v>
      </c>
      <c r="E101" s="119">
        <v>304.44</v>
      </c>
      <c r="F101" s="95">
        <v>5.98</v>
      </c>
      <c r="G101" s="95">
        <v>57</v>
      </c>
      <c r="H101" s="208">
        <v>1820.55</v>
      </c>
      <c r="I101" s="207">
        <v>17353.080000000002</v>
      </c>
      <c r="J101" s="102">
        <f>(E101*F101)</f>
        <v>1820.5512000000001</v>
      </c>
      <c r="K101" s="102">
        <f>(E101*G101)</f>
        <v>17353.079999999998</v>
      </c>
      <c r="L101" s="96">
        <f>SUM(J101,K101)</f>
        <v>19173.6312</v>
      </c>
      <c r="M101" s="98">
        <f>SUM(J101-H101)</f>
        <v>1.2000000001535227E-3</v>
      </c>
      <c r="N101" s="98">
        <f>SUM(K101-I101)</f>
        <v>-3.637978807091713E-12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71"/>
      <c r="B102" s="260"/>
      <c r="C102" s="264"/>
      <c r="D102" s="118" t="s">
        <v>12</v>
      </c>
      <c r="E102" s="119">
        <v>279.88</v>
      </c>
      <c r="F102" s="95">
        <v>5.98</v>
      </c>
      <c r="G102" s="95">
        <v>57</v>
      </c>
      <c r="H102" s="208">
        <v>1673.68</v>
      </c>
      <c r="I102" s="207">
        <v>15953.16</v>
      </c>
      <c r="J102" s="102">
        <f>(E102*F102)</f>
        <v>1673.6824000000001</v>
      </c>
      <c r="K102" s="102">
        <f t="shared" ref="K102:K103" si="89">(E102*G102)</f>
        <v>15953.16</v>
      </c>
      <c r="L102" s="96">
        <f t="shared" ref="L102:L103" si="90">SUM(J102,K102)</f>
        <v>17626.842400000001</v>
      </c>
      <c r="M102" s="98">
        <f t="shared" ref="M102:N103" si="91">SUM(J102-H102)</f>
        <v>2.4000000000796717E-3</v>
      </c>
      <c r="N102" s="98">
        <f t="shared" si="91"/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71"/>
      <c r="B103" s="260"/>
      <c r="C103" s="264"/>
      <c r="D103" s="118" t="s">
        <v>13</v>
      </c>
      <c r="E103" s="119">
        <v>285</v>
      </c>
      <c r="F103" s="95">
        <v>5.98</v>
      </c>
      <c r="G103" s="95">
        <v>57</v>
      </c>
      <c r="H103" s="182">
        <v>1704.3</v>
      </c>
      <c r="I103" s="182">
        <v>16245</v>
      </c>
      <c r="J103" s="102">
        <f>(E103*F103)</f>
        <v>1704.3000000000002</v>
      </c>
      <c r="K103" s="102">
        <f t="shared" si="89"/>
        <v>16245</v>
      </c>
      <c r="L103" s="96">
        <f t="shared" si="90"/>
        <v>17949.3</v>
      </c>
      <c r="M103" s="98">
        <f t="shared" si="91"/>
        <v>2.2737367544323206E-13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71"/>
      <c r="B104" s="260"/>
      <c r="C104" s="264"/>
      <c r="D104" s="105" t="s">
        <v>53</v>
      </c>
      <c r="E104" s="106">
        <f>SUM(E101,E102,E103)</f>
        <v>869.31999999999994</v>
      </c>
      <c r="F104" s="106"/>
      <c r="G104" s="106"/>
      <c r="H104" s="107">
        <f>SUM(H101:H103)</f>
        <v>5198.53</v>
      </c>
      <c r="I104" s="107">
        <f>SUM(I101:I103)</f>
        <v>49551.240000000005</v>
      </c>
      <c r="J104" s="106">
        <f t="shared" ref="J104:T104" si="92">SUM(J101,J102,J103)</f>
        <v>5198.5336000000007</v>
      </c>
      <c r="K104" s="106">
        <f t="shared" si="92"/>
        <v>49551.24</v>
      </c>
      <c r="L104" s="106">
        <f t="shared" si="92"/>
        <v>54749.7736</v>
      </c>
      <c r="M104" s="106">
        <f t="shared" si="92"/>
        <v>3.6000000004605681E-3</v>
      </c>
      <c r="N104" s="106">
        <f t="shared" si="92"/>
        <v>-3.637978807091713E-12</v>
      </c>
      <c r="O104" s="106">
        <f t="shared" si="92"/>
        <v>0</v>
      </c>
      <c r="P104" s="106">
        <f t="shared" si="92"/>
        <v>0</v>
      </c>
      <c r="Q104" s="106">
        <f t="shared" si="92"/>
        <v>0</v>
      </c>
      <c r="R104" s="106"/>
      <c r="S104" s="106">
        <f t="shared" si="92"/>
        <v>0</v>
      </c>
      <c r="T104" s="106">
        <f t="shared" si="92"/>
        <v>0</v>
      </c>
      <c r="U104" s="108"/>
    </row>
    <row r="105" spans="1:21" x14ac:dyDescent="0.2">
      <c r="A105" s="271"/>
      <c r="B105" s="260"/>
      <c r="C105" s="264"/>
      <c r="D105" s="118" t="s">
        <v>14</v>
      </c>
      <c r="E105" s="119">
        <v>314.26</v>
      </c>
      <c r="F105" s="95">
        <v>5.98</v>
      </c>
      <c r="G105" s="95">
        <v>57</v>
      </c>
      <c r="H105" s="149">
        <v>1879.27</v>
      </c>
      <c r="I105" s="182">
        <v>17912.82</v>
      </c>
      <c r="J105" s="102">
        <f>(E105*F105)</f>
        <v>1879.2748000000001</v>
      </c>
      <c r="K105" s="102">
        <f>(E105*G105)</f>
        <v>17912.82</v>
      </c>
      <c r="L105" s="96">
        <f>SUM(J105,K105)</f>
        <v>19792.094799999999</v>
      </c>
      <c r="M105" s="98">
        <f>SUM(J105-H105)</f>
        <v>4.8000000001593435E-3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71"/>
      <c r="B106" s="260"/>
      <c r="C106" s="264"/>
      <c r="D106" s="118" t="s">
        <v>15</v>
      </c>
      <c r="E106" s="119">
        <v>312.62</v>
      </c>
      <c r="F106" s="95">
        <v>5.98</v>
      </c>
      <c r="G106" s="95">
        <v>57</v>
      </c>
      <c r="H106" s="97">
        <v>1869.47</v>
      </c>
      <c r="I106" s="182">
        <v>17819.34</v>
      </c>
      <c r="J106" s="102">
        <f>(E106*F106)</f>
        <v>1869.4676000000002</v>
      </c>
      <c r="K106" s="102">
        <f t="shared" ref="K106:K107" si="93">(E106*G106)</f>
        <v>17819.34</v>
      </c>
      <c r="L106" s="96">
        <f t="shared" ref="L106:L107" si="94">SUM(J106,K106)</f>
        <v>19688.8076</v>
      </c>
      <c r="M106" s="98">
        <f t="shared" ref="M106:N107" si="95">SUM(J106-H106)</f>
        <v>-2.3999999998522981E-3</v>
      </c>
      <c r="N106" s="98">
        <f t="shared" si="95"/>
        <v>0</v>
      </c>
      <c r="O106" s="102"/>
      <c r="P106" s="102"/>
      <c r="Q106" s="103"/>
      <c r="R106" s="98"/>
      <c r="S106" s="103"/>
      <c r="T106" s="103"/>
      <c r="U106" s="104"/>
    </row>
    <row r="107" spans="1:21" x14ac:dyDescent="0.2">
      <c r="A107" s="271"/>
      <c r="B107" s="260"/>
      <c r="C107" s="264"/>
      <c r="D107" s="118" t="s">
        <v>16</v>
      </c>
      <c r="E107" s="120">
        <v>290.74</v>
      </c>
      <c r="F107" s="95">
        <v>5.98</v>
      </c>
      <c r="G107" s="95">
        <v>57</v>
      </c>
      <c r="H107" s="97">
        <v>1738.63</v>
      </c>
      <c r="I107" s="182">
        <v>16572.18</v>
      </c>
      <c r="J107" s="102">
        <f>(E107*F107)</f>
        <v>1738.6252000000002</v>
      </c>
      <c r="K107" s="102">
        <f t="shared" si="93"/>
        <v>16572.18</v>
      </c>
      <c r="L107" s="96">
        <f t="shared" si="94"/>
        <v>18310.805199999999</v>
      </c>
      <c r="M107" s="98">
        <f t="shared" si="95"/>
        <v>-4.7999999999319698E-3</v>
      </c>
      <c r="N107" s="98">
        <f t="shared" si="95"/>
        <v>0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71"/>
      <c r="B108" s="260"/>
      <c r="C108" s="264"/>
      <c r="D108" s="105" t="s">
        <v>54</v>
      </c>
      <c r="E108" s="106">
        <f>SUM(E105,E106,E107)</f>
        <v>917.62</v>
      </c>
      <c r="F108" s="106"/>
      <c r="G108" s="106"/>
      <c r="H108" s="107">
        <f>SUM(H105:H107)</f>
        <v>5487.37</v>
      </c>
      <c r="I108" s="107">
        <f>SUM(I105:I107)</f>
        <v>52304.340000000004</v>
      </c>
      <c r="J108" s="106">
        <f t="shared" ref="J108:T108" si="96">SUM(J105,J106,J107)</f>
        <v>5487.3676000000005</v>
      </c>
      <c r="K108" s="106">
        <f t="shared" si="96"/>
        <v>52304.340000000004</v>
      </c>
      <c r="L108" s="106">
        <f t="shared" si="96"/>
        <v>57791.707599999994</v>
      </c>
      <c r="M108" s="106">
        <f t="shared" si="96"/>
        <v>-2.3999999996249244E-3</v>
      </c>
      <c r="N108" s="106">
        <f t="shared" si="96"/>
        <v>0</v>
      </c>
      <c r="O108" s="106">
        <f t="shared" si="96"/>
        <v>0</v>
      </c>
      <c r="P108" s="106">
        <f t="shared" si="96"/>
        <v>0</v>
      </c>
      <c r="Q108" s="106">
        <f t="shared" si="96"/>
        <v>0</v>
      </c>
      <c r="R108" s="106"/>
      <c r="S108" s="106">
        <f t="shared" si="96"/>
        <v>0</v>
      </c>
      <c r="T108" s="106">
        <f t="shared" si="96"/>
        <v>0</v>
      </c>
      <c r="U108" s="108"/>
    </row>
    <row r="109" spans="1:21" x14ac:dyDescent="0.2">
      <c r="A109" s="271"/>
      <c r="B109" s="260"/>
      <c r="C109" s="264"/>
      <c r="D109" s="118" t="s">
        <v>17</v>
      </c>
      <c r="E109" s="119">
        <v>307.66000000000003</v>
      </c>
      <c r="F109" s="95">
        <v>5.98</v>
      </c>
      <c r="G109" s="95">
        <v>57</v>
      </c>
      <c r="H109" s="97">
        <v>1839.81</v>
      </c>
      <c r="I109" s="182">
        <v>17536.62</v>
      </c>
      <c r="J109" s="102">
        <f>(E109*F109)</f>
        <v>1839.8068000000003</v>
      </c>
      <c r="K109" s="102">
        <f>(E109*G109)</f>
        <v>17536.620000000003</v>
      </c>
      <c r="L109" s="96">
        <f>SUM(J109,K109)</f>
        <v>19376.426800000001</v>
      </c>
      <c r="M109" s="98">
        <f>SUM(J109-H109)</f>
        <v>-3.1999999996514816E-3</v>
      </c>
      <c r="N109" s="98">
        <f>SUM(K109-I109)</f>
        <v>3.637978807091713E-12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71"/>
      <c r="B110" s="260"/>
      <c r="C110" s="264"/>
      <c r="D110" s="118" t="s">
        <v>18</v>
      </c>
      <c r="E110" s="119">
        <v>264.56</v>
      </c>
      <c r="F110" s="95">
        <v>5.98</v>
      </c>
      <c r="G110" s="95">
        <v>57</v>
      </c>
      <c r="H110" s="182">
        <v>1582.07</v>
      </c>
      <c r="I110" s="182">
        <v>15079.92</v>
      </c>
      <c r="J110" s="102">
        <f>(E110*F110)</f>
        <v>1582.0688000000002</v>
      </c>
      <c r="K110" s="102">
        <f t="shared" ref="K110:K111" si="97">(E110*G110)</f>
        <v>15079.92</v>
      </c>
      <c r="L110" s="96">
        <f t="shared" ref="L110:L111" si="98">SUM(J110,K110)</f>
        <v>16661.988799999999</v>
      </c>
      <c r="M110" s="98">
        <f t="shared" ref="M110:N111" si="99">SUM(J110-H110)</f>
        <v>-1.1999999996987754E-3</v>
      </c>
      <c r="N110" s="98">
        <f t="shared" si="99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72"/>
      <c r="B111" s="266"/>
      <c r="C111" s="265"/>
      <c r="D111" s="118" t="s">
        <v>19</v>
      </c>
      <c r="E111" s="120">
        <v>233.98</v>
      </c>
      <c r="F111" s="95">
        <v>5.98</v>
      </c>
      <c r="G111" s="95">
        <v>57</v>
      </c>
      <c r="H111" s="182">
        <v>1399.2</v>
      </c>
      <c r="I111" s="182">
        <v>13336.86</v>
      </c>
      <c r="J111" s="102">
        <f>(E111*F111)</f>
        <v>1399.2003999999999</v>
      </c>
      <c r="K111" s="102">
        <f t="shared" si="97"/>
        <v>13336.859999999999</v>
      </c>
      <c r="L111" s="96">
        <f t="shared" si="98"/>
        <v>14736.060399999998</v>
      </c>
      <c r="M111" s="98">
        <f t="shared" si="99"/>
        <v>3.9999999989959178E-4</v>
      </c>
      <c r="N111" s="98">
        <f t="shared" si="99"/>
        <v>-1.8189894035458565E-12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806.2</v>
      </c>
      <c r="F112" s="106"/>
      <c r="G112" s="106"/>
      <c r="H112" s="107">
        <f>SUM(H109:H111)</f>
        <v>4821.08</v>
      </c>
      <c r="I112" s="107">
        <f>SUM(I109:I111)</f>
        <v>45953.4</v>
      </c>
      <c r="J112" s="106">
        <f t="shared" ref="J112:T112" si="100">SUM(J109,J110,J111)</f>
        <v>4821.076</v>
      </c>
      <c r="K112" s="106">
        <f t="shared" si="100"/>
        <v>45953.4</v>
      </c>
      <c r="L112" s="106">
        <f t="shared" si="100"/>
        <v>50774.475999999995</v>
      </c>
      <c r="M112" s="106">
        <f t="shared" si="100"/>
        <v>-3.9999999994506652E-3</v>
      </c>
      <c r="N112" s="106">
        <f t="shared" si="100"/>
        <v>1.8189894035458565E-12</v>
      </c>
      <c r="O112" s="106">
        <f t="shared" si="100"/>
        <v>0</v>
      </c>
      <c r="P112" s="106">
        <f t="shared" si="100"/>
        <v>0</v>
      </c>
      <c r="Q112" s="106">
        <f t="shared" si="100"/>
        <v>0</v>
      </c>
      <c r="R112" s="106"/>
      <c r="S112" s="106">
        <f t="shared" si="100"/>
        <v>0</v>
      </c>
      <c r="T112" s="106">
        <f t="shared" si="100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3357.0199999999995</v>
      </c>
      <c r="F113" s="137"/>
      <c r="G113" s="137"/>
      <c r="H113" s="161">
        <f>SUM(H100,H104,H108,H112)</f>
        <v>20074.979999999996</v>
      </c>
      <c r="I113" s="161">
        <f>SUM(I100,I104,I108,I112)</f>
        <v>191350.14</v>
      </c>
      <c r="J113" s="137">
        <f t="shared" ref="J113:T113" si="101">SUM(J100+J104+J108+J112)</f>
        <v>20074.979600000002</v>
      </c>
      <c r="K113" s="137">
        <f t="shared" si="101"/>
        <v>191350.13999999998</v>
      </c>
      <c r="L113" s="137">
        <f t="shared" si="101"/>
        <v>211425.11960000001</v>
      </c>
      <c r="M113" s="137">
        <f t="shared" si="101"/>
        <v>-3.9999999830797606E-4</v>
      </c>
      <c r="N113" s="137">
        <f t="shared" si="101"/>
        <v>-1.8189894035458565E-12</v>
      </c>
      <c r="O113" s="137">
        <f t="shared" si="101"/>
        <v>0</v>
      </c>
      <c r="P113" s="137">
        <f t="shared" si="101"/>
        <v>0</v>
      </c>
      <c r="Q113" s="137">
        <f t="shared" si="101"/>
        <v>0</v>
      </c>
      <c r="R113" s="137"/>
      <c r="S113" s="137">
        <f t="shared" si="101"/>
        <v>0</v>
      </c>
      <c r="T113" s="137">
        <f t="shared" si="101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E113+'2018'!E114</f>
        <v>29375.22</v>
      </c>
      <c r="F114" s="114"/>
      <c r="G114" s="114"/>
      <c r="H114" s="114">
        <f>H113+'2018'!H114</f>
        <v>152640.83999999997</v>
      </c>
      <c r="I114" s="114">
        <f>I113+'2018'!I114</f>
        <v>861053.96000000008</v>
      </c>
      <c r="J114" s="114">
        <f>J113+'2018'!J114</f>
        <v>152640.80679999999</v>
      </c>
      <c r="K114" s="114">
        <f>K113+'2018'!K114</f>
        <v>861053.96000000008</v>
      </c>
      <c r="L114" s="114">
        <f>L113+'2018'!L114</f>
        <v>1013694.7668</v>
      </c>
      <c r="M114" s="114">
        <f>M113+'2018'!M114</f>
        <v>-3.3200000002352681E-2</v>
      </c>
      <c r="N114" s="114">
        <f>N113+'2018'!N114</f>
        <v>-4.2064129956997931E-12</v>
      </c>
      <c r="O114" s="114">
        <f>O113+'2018'!O114</f>
        <v>0</v>
      </c>
      <c r="P114" s="114">
        <f>P113+'2018'!P114</f>
        <v>0</v>
      </c>
      <c r="Q114" s="114">
        <f>Q113+'2018'!Q114</f>
        <v>244920</v>
      </c>
      <c r="R114" s="114">
        <f>I114-Q114</f>
        <v>616133.96000000008</v>
      </c>
      <c r="S114" s="114">
        <f>S113+'2018'!S114</f>
        <v>0</v>
      </c>
      <c r="T114" s="114">
        <f>T113+'2018'!T114</f>
        <v>0</v>
      </c>
      <c r="U114" s="116"/>
    </row>
    <row r="115" spans="1:21" x14ac:dyDescent="0.2">
      <c r="A115" s="270">
        <v>7</v>
      </c>
      <c r="B115" s="259" t="s">
        <v>32</v>
      </c>
      <c r="C115" s="263" t="s">
        <v>27</v>
      </c>
      <c r="D115" s="118" t="s">
        <v>8</v>
      </c>
      <c r="E115" s="119">
        <v>985.28</v>
      </c>
      <c r="F115" s="95">
        <v>5.98</v>
      </c>
      <c r="G115" s="95">
        <v>57</v>
      </c>
      <c r="H115" s="182">
        <v>5891.97</v>
      </c>
      <c r="I115" s="182">
        <v>56160.959999999999</v>
      </c>
      <c r="J115" s="102">
        <f>(E115*F115)</f>
        <v>5891.9744000000001</v>
      </c>
      <c r="K115" s="102">
        <f>(E115*G115)</f>
        <v>56160.959999999999</v>
      </c>
      <c r="L115" s="96">
        <f>SUM(J115,K115)</f>
        <v>62052.934399999998</v>
      </c>
      <c r="M115" s="98">
        <f>SUM(J115-H115)</f>
        <v>4.3999999998050043E-3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71"/>
      <c r="B116" s="260"/>
      <c r="C116" s="264"/>
      <c r="D116" s="118" t="s">
        <v>9</v>
      </c>
      <c r="E116" s="120">
        <v>804.88</v>
      </c>
      <c r="F116" s="95">
        <v>5.98</v>
      </c>
      <c r="G116" s="95">
        <v>57</v>
      </c>
      <c r="H116" s="182">
        <v>4813.18</v>
      </c>
      <c r="I116" s="207">
        <v>45878.16</v>
      </c>
      <c r="J116" s="102">
        <f>(E116*F116)</f>
        <v>4813.1824000000006</v>
      </c>
      <c r="K116" s="102">
        <f t="shared" ref="K116:K117" si="102">(E116*G116)</f>
        <v>45878.159999999996</v>
      </c>
      <c r="L116" s="96">
        <f t="shared" ref="L116:L117" si="103">SUM(J116,K116)</f>
        <v>50691.342399999994</v>
      </c>
      <c r="M116" s="98">
        <f t="shared" ref="M116:N117" si="104">SUM(J116-H116)</f>
        <v>2.4000000003070454E-3</v>
      </c>
      <c r="N116" s="98">
        <f t="shared" si="104"/>
        <v>-7.2759576141834259E-12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71"/>
      <c r="B117" s="260"/>
      <c r="C117" s="264"/>
      <c r="D117" s="118" t="s">
        <v>10</v>
      </c>
      <c r="E117" s="120">
        <v>1013.32</v>
      </c>
      <c r="F117" s="95">
        <v>5.98</v>
      </c>
      <c r="G117" s="95">
        <v>57</v>
      </c>
      <c r="H117" s="182">
        <v>6059.65</v>
      </c>
      <c r="I117" s="207">
        <v>57759.24</v>
      </c>
      <c r="J117" s="102">
        <f>(E117*F117)</f>
        <v>6059.6536000000006</v>
      </c>
      <c r="K117" s="102">
        <f t="shared" si="102"/>
        <v>57759.240000000005</v>
      </c>
      <c r="L117" s="96">
        <f t="shared" si="103"/>
        <v>63818.893600000003</v>
      </c>
      <c r="M117" s="98">
        <f t="shared" si="104"/>
        <v>3.6000000009153155E-3</v>
      </c>
      <c r="N117" s="98">
        <f t="shared" si="104"/>
        <v>7.2759576141834259E-12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71"/>
      <c r="B118" s="260"/>
      <c r="C118" s="264"/>
      <c r="D118" s="105" t="s">
        <v>52</v>
      </c>
      <c r="E118" s="106">
        <f>SUM(E115,E116,E117)</f>
        <v>2803.48</v>
      </c>
      <c r="F118" s="106"/>
      <c r="G118" s="106"/>
      <c r="H118" s="106">
        <f t="shared" ref="H118:T118" si="105">SUM(H115,H116,H117)</f>
        <v>16764.800000000003</v>
      </c>
      <c r="I118" s="106">
        <f t="shared" si="105"/>
        <v>159798.35999999999</v>
      </c>
      <c r="J118" s="106">
        <f t="shared" si="105"/>
        <v>16764.810400000002</v>
      </c>
      <c r="K118" s="106">
        <f t="shared" si="105"/>
        <v>159798.35999999999</v>
      </c>
      <c r="L118" s="106">
        <f t="shared" si="105"/>
        <v>176563.1704</v>
      </c>
      <c r="M118" s="106">
        <f t="shared" si="105"/>
        <v>1.0400000001027365E-2</v>
      </c>
      <c r="N118" s="106">
        <f t="shared" si="105"/>
        <v>0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x14ac:dyDescent="0.2">
      <c r="A119" s="271"/>
      <c r="B119" s="260"/>
      <c r="C119" s="264"/>
      <c r="D119" s="118" t="s">
        <v>11</v>
      </c>
      <c r="E119" s="119">
        <v>1191.48</v>
      </c>
      <c r="F119" s="95">
        <v>5.98</v>
      </c>
      <c r="G119" s="95">
        <v>57</v>
      </c>
      <c r="H119" s="182">
        <v>7125.05</v>
      </c>
      <c r="I119" s="207">
        <v>67914.36</v>
      </c>
      <c r="J119" s="102">
        <f>(E119*F119)</f>
        <v>7125.050400000001</v>
      </c>
      <c r="K119" s="102">
        <f>(E119*G119)</f>
        <v>67914.36</v>
      </c>
      <c r="L119" s="96">
        <f>SUM(J119,K119)</f>
        <v>75039.410400000008</v>
      </c>
      <c r="M119" s="98">
        <f>SUM(J119-H119)</f>
        <v>4.0000000080908649E-4</v>
      </c>
      <c r="N119" s="98">
        <f>SUM(K119-I119)</f>
        <v>0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71"/>
      <c r="B120" s="260"/>
      <c r="C120" s="264"/>
      <c r="D120" s="118" t="s">
        <v>12</v>
      </c>
      <c r="E120" s="119">
        <v>1219.6400000000001</v>
      </c>
      <c r="F120" s="95">
        <v>5.98</v>
      </c>
      <c r="G120" s="95">
        <v>57</v>
      </c>
      <c r="H120" s="97">
        <v>7293.45</v>
      </c>
      <c r="I120" s="182">
        <v>69519.48</v>
      </c>
      <c r="J120" s="102">
        <f t="shared" ref="J120:J121" si="106">(E120*F120)</f>
        <v>7293.4472000000014</v>
      </c>
      <c r="K120" s="102">
        <f t="shared" ref="K120:K121" si="107">(E120*G120)</f>
        <v>69519.48000000001</v>
      </c>
      <c r="L120" s="96">
        <f t="shared" ref="L120:L121" si="108">SUM(J120,K120)</f>
        <v>76812.927200000006</v>
      </c>
      <c r="M120" s="98">
        <f t="shared" ref="M120:N121" si="109">SUM(J120-H120)</f>
        <v>-2.7999999983876478E-3</v>
      </c>
      <c r="N120" s="98">
        <f t="shared" si="109"/>
        <v>1.4551915228366852E-11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71"/>
      <c r="B121" s="260"/>
      <c r="C121" s="264"/>
      <c r="D121" s="118" t="s">
        <v>13</v>
      </c>
      <c r="E121" s="119">
        <v>1190.46</v>
      </c>
      <c r="F121" s="95">
        <v>5.98</v>
      </c>
      <c r="G121" s="95">
        <v>57</v>
      </c>
      <c r="H121" s="182">
        <v>7118.95</v>
      </c>
      <c r="I121" s="182">
        <v>67856.22</v>
      </c>
      <c r="J121" s="102">
        <f t="shared" si="106"/>
        <v>7118.9508000000005</v>
      </c>
      <c r="K121" s="102">
        <f t="shared" si="107"/>
        <v>67856.22</v>
      </c>
      <c r="L121" s="96">
        <f t="shared" si="108"/>
        <v>74975.170800000007</v>
      </c>
      <c r="M121" s="98">
        <f t="shared" si="109"/>
        <v>8.0000000070867827E-4</v>
      </c>
      <c r="N121" s="98">
        <f t="shared" si="109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71"/>
      <c r="B122" s="260"/>
      <c r="C122" s="264"/>
      <c r="D122" s="105" t="s">
        <v>53</v>
      </c>
      <c r="E122" s="106">
        <f>SUM(E119,E120,E121)</f>
        <v>3601.58</v>
      </c>
      <c r="F122" s="106"/>
      <c r="G122" s="106"/>
      <c r="H122" s="106">
        <f t="shared" ref="H122:T122" si="110">SUM(H119,H120,H121)</f>
        <v>21537.45</v>
      </c>
      <c r="I122" s="106">
        <f t="shared" si="110"/>
        <v>205290.06</v>
      </c>
      <c r="J122" s="106">
        <f t="shared" si="110"/>
        <v>21537.448400000001</v>
      </c>
      <c r="K122" s="106">
        <f t="shared" si="110"/>
        <v>205290.06000000003</v>
      </c>
      <c r="L122" s="106">
        <f t="shared" si="110"/>
        <v>226827.50840000005</v>
      </c>
      <c r="M122" s="106">
        <f t="shared" si="110"/>
        <v>-1.599999996869883E-3</v>
      </c>
      <c r="N122" s="106">
        <f t="shared" si="110"/>
        <v>1.4551915228366852E-11</v>
      </c>
      <c r="O122" s="106">
        <f t="shared" si="110"/>
        <v>0</v>
      </c>
      <c r="P122" s="106">
        <f t="shared" si="110"/>
        <v>0</v>
      </c>
      <c r="Q122" s="106">
        <f t="shared" si="110"/>
        <v>0</v>
      </c>
      <c r="R122" s="106"/>
      <c r="S122" s="106">
        <f t="shared" si="110"/>
        <v>0</v>
      </c>
      <c r="T122" s="106">
        <f t="shared" si="110"/>
        <v>0</v>
      </c>
      <c r="U122" s="108"/>
    </row>
    <row r="123" spans="1:21" x14ac:dyDescent="0.2">
      <c r="A123" s="271"/>
      <c r="B123" s="260"/>
      <c r="C123" s="264"/>
      <c r="D123" s="118" t="s">
        <v>14</v>
      </c>
      <c r="E123" s="119">
        <v>1350.46</v>
      </c>
      <c r="F123" s="95">
        <v>5.98</v>
      </c>
      <c r="G123" s="95">
        <v>57</v>
      </c>
      <c r="H123" s="182">
        <v>8075.75</v>
      </c>
      <c r="I123" s="182">
        <v>76976.22</v>
      </c>
      <c r="J123" s="102">
        <f>(E123*F123)</f>
        <v>8075.7508000000007</v>
      </c>
      <c r="K123" s="102">
        <f>(E123*G123)</f>
        <v>76976.22</v>
      </c>
      <c r="L123" s="96">
        <f>SUM(J123,K123)</f>
        <v>85051.970799999996</v>
      </c>
      <c r="M123" s="98">
        <f>SUM(J123-H123)</f>
        <v>8.0000000070867827E-4</v>
      </c>
      <c r="N123" s="98">
        <f>SUM(K123-I123)</f>
        <v>0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71"/>
      <c r="B124" s="260"/>
      <c r="C124" s="264"/>
      <c r="D124" s="118" t="s">
        <v>15</v>
      </c>
      <c r="E124" s="119">
        <v>1278.24</v>
      </c>
      <c r="F124" s="95">
        <v>5.98</v>
      </c>
      <c r="G124" s="95">
        <v>57</v>
      </c>
      <c r="H124" s="182">
        <v>7643.88</v>
      </c>
      <c r="I124" s="182">
        <v>72859.679999999993</v>
      </c>
      <c r="J124" s="102">
        <f>(E124*F124)</f>
        <v>7643.8752000000004</v>
      </c>
      <c r="K124" s="102">
        <f t="shared" ref="K124:K125" si="111">(E124*G124)</f>
        <v>72859.680000000008</v>
      </c>
      <c r="L124" s="96">
        <f t="shared" ref="L124:L125" si="112">SUM(J124,K124)</f>
        <v>80503.555200000003</v>
      </c>
      <c r="M124" s="98">
        <f t="shared" ref="M124:N125" si="113">SUM(J124-H124)</f>
        <v>-4.7999999997045961E-3</v>
      </c>
      <c r="N124" s="98">
        <f t="shared" si="113"/>
        <v>1.4551915228366852E-11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71"/>
      <c r="B125" s="260"/>
      <c r="C125" s="264"/>
      <c r="D125" s="118" t="s">
        <v>16</v>
      </c>
      <c r="E125" s="120">
        <v>1260.68</v>
      </c>
      <c r="F125" s="95">
        <v>5.98</v>
      </c>
      <c r="G125" s="95">
        <v>57</v>
      </c>
      <c r="H125" s="182">
        <v>7538.87</v>
      </c>
      <c r="I125" s="182">
        <v>71858.759999999995</v>
      </c>
      <c r="J125" s="102">
        <f>(E125*F125)</f>
        <v>7538.8664000000008</v>
      </c>
      <c r="K125" s="102">
        <f t="shared" si="111"/>
        <v>71858.760000000009</v>
      </c>
      <c r="L125" s="96">
        <f t="shared" si="112"/>
        <v>79397.626400000008</v>
      </c>
      <c r="M125" s="98">
        <f t="shared" si="113"/>
        <v>-3.5999999990963261E-3</v>
      </c>
      <c r="N125" s="98">
        <f t="shared" si="113"/>
        <v>1.4551915228366852E-11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71"/>
      <c r="B126" s="260"/>
      <c r="C126" s="264"/>
      <c r="D126" s="105" t="s">
        <v>54</v>
      </c>
      <c r="E126" s="106">
        <f>SUM(E123,E124,E125)</f>
        <v>3889.38</v>
      </c>
      <c r="F126" s="106"/>
      <c r="G126" s="106"/>
      <c r="H126" s="106">
        <f t="shared" ref="H126:T126" si="114">SUM(H123,H124,H125)</f>
        <v>23258.5</v>
      </c>
      <c r="I126" s="106">
        <f t="shared" si="114"/>
        <v>221694.65999999997</v>
      </c>
      <c r="J126" s="106">
        <f t="shared" si="114"/>
        <v>23258.492400000003</v>
      </c>
      <c r="K126" s="106">
        <f t="shared" si="114"/>
        <v>221694.66000000003</v>
      </c>
      <c r="L126" s="106">
        <f t="shared" si="114"/>
        <v>244953.15240000002</v>
      </c>
      <c r="M126" s="106">
        <f t="shared" si="114"/>
        <v>-7.5999999980922439E-3</v>
      </c>
      <c r="N126" s="106">
        <f t="shared" si="114"/>
        <v>2.9103830456733704E-11</v>
      </c>
      <c r="O126" s="106">
        <f t="shared" si="114"/>
        <v>0</v>
      </c>
      <c r="P126" s="106">
        <f t="shared" si="114"/>
        <v>0</v>
      </c>
      <c r="Q126" s="106">
        <f t="shared" si="114"/>
        <v>0</v>
      </c>
      <c r="R126" s="106"/>
      <c r="S126" s="106">
        <f t="shared" si="114"/>
        <v>0</v>
      </c>
      <c r="T126" s="106">
        <f t="shared" si="114"/>
        <v>0</v>
      </c>
      <c r="U126" s="108"/>
    </row>
    <row r="127" spans="1:21" x14ac:dyDescent="0.2">
      <c r="A127" s="271"/>
      <c r="B127" s="260"/>
      <c r="C127" s="264"/>
      <c r="D127" s="118" t="s">
        <v>17</v>
      </c>
      <c r="E127" s="119">
        <v>1229.26</v>
      </c>
      <c r="F127" s="95">
        <v>5.98</v>
      </c>
      <c r="G127" s="95">
        <v>57</v>
      </c>
      <c r="H127" s="97">
        <v>7350.97</v>
      </c>
      <c r="I127" s="97">
        <v>70067.820000000007</v>
      </c>
      <c r="J127" s="102">
        <f>(E127*F127)</f>
        <v>7350.9748000000009</v>
      </c>
      <c r="K127" s="102">
        <f>(E127*G127)</f>
        <v>70067.819999999992</v>
      </c>
      <c r="L127" s="96">
        <f>SUM(J127,K127)</f>
        <v>77418.794799999989</v>
      </c>
      <c r="M127" s="98">
        <f>SUM(J127-H127)</f>
        <v>4.8000000006140908E-3</v>
      </c>
      <c r="N127" s="98">
        <f>SUM(K127-I127)</f>
        <v>-1.4551915228366852E-11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71"/>
      <c r="B128" s="260"/>
      <c r="C128" s="264"/>
      <c r="D128" s="118" t="s">
        <v>18</v>
      </c>
      <c r="E128" s="119">
        <v>1147.58</v>
      </c>
      <c r="F128" s="95">
        <v>5.98</v>
      </c>
      <c r="G128" s="95">
        <v>57</v>
      </c>
      <c r="H128" s="182">
        <v>6862.53</v>
      </c>
      <c r="I128" s="182">
        <v>65412.06</v>
      </c>
      <c r="J128" s="102">
        <f>(E128*F128)</f>
        <v>6862.5284000000001</v>
      </c>
      <c r="K128" s="102">
        <f t="shared" ref="K128:K129" si="115">(E128*G128)</f>
        <v>65412.06</v>
      </c>
      <c r="L128" s="96">
        <f t="shared" ref="L128:L129" si="116">SUM(J128,K128)</f>
        <v>72274.588399999993</v>
      </c>
      <c r="M128" s="98">
        <f t="shared" ref="M128:N129" si="117">SUM(J128-H128)</f>
        <v>-1.5999999995983671E-3</v>
      </c>
      <c r="N128" s="98">
        <f t="shared" si="117"/>
        <v>0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72"/>
      <c r="B129" s="266"/>
      <c r="C129" s="265"/>
      <c r="D129" s="118" t="s">
        <v>19</v>
      </c>
      <c r="E129" s="120">
        <v>1088.18</v>
      </c>
      <c r="F129" s="95">
        <v>5.98</v>
      </c>
      <c r="G129" s="95">
        <v>57</v>
      </c>
      <c r="H129" s="182">
        <v>6507.32</v>
      </c>
      <c r="I129" s="182">
        <v>62026.26</v>
      </c>
      <c r="J129" s="102">
        <f>(E129*F129)</f>
        <v>6507.3164000000006</v>
      </c>
      <c r="K129" s="102">
        <f t="shared" si="115"/>
        <v>62026.26</v>
      </c>
      <c r="L129" s="96">
        <f t="shared" si="116"/>
        <v>68533.576400000005</v>
      </c>
      <c r="M129" s="98">
        <f t="shared" si="117"/>
        <v>-3.5999999990963261E-3</v>
      </c>
      <c r="N129" s="98">
        <f t="shared" si="117"/>
        <v>0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3465.0200000000004</v>
      </c>
      <c r="F130" s="106"/>
      <c r="G130" s="106"/>
      <c r="H130" s="164">
        <f>SUM(H127:H129)</f>
        <v>20720.82</v>
      </c>
      <c r="I130" s="164">
        <f>SUM(I127:I129)</f>
        <v>197506.14</v>
      </c>
      <c r="J130" s="106">
        <f t="shared" ref="J130:T130" si="118">SUM(J127,J128,J129)</f>
        <v>20720.819600000003</v>
      </c>
      <c r="K130" s="106">
        <f t="shared" si="118"/>
        <v>197506.14</v>
      </c>
      <c r="L130" s="106">
        <f t="shared" si="118"/>
        <v>218226.9596</v>
      </c>
      <c r="M130" s="106">
        <f t="shared" si="118"/>
        <v>-3.9999999808060238E-4</v>
      </c>
      <c r="N130" s="106">
        <f t="shared" si="118"/>
        <v>-1.4551915228366852E-11</v>
      </c>
      <c r="O130" s="106">
        <f t="shared" si="118"/>
        <v>0</v>
      </c>
      <c r="P130" s="106">
        <f t="shared" si="118"/>
        <v>0</v>
      </c>
      <c r="Q130" s="106">
        <f t="shared" si="118"/>
        <v>0</v>
      </c>
      <c r="R130" s="106"/>
      <c r="S130" s="106">
        <f t="shared" si="118"/>
        <v>0</v>
      </c>
      <c r="T130" s="106">
        <f t="shared" si="118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13759.46</v>
      </c>
      <c r="F131" s="137"/>
      <c r="G131" s="137"/>
      <c r="H131" s="161">
        <f>SUM(H118,H122,H126,H130)</f>
        <v>82281.570000000007</v>
      </c>
      <c r="I131" s="161">
        <f>SUM(I118,I122,I126,I130)</f>
        <v>784289.22</v>
      </c>
      <c r="J131" s="137">
        <f>SUM(J118+J122+J126+J130)</f>
        <v>82281.570800000016</v>
      </c>
      <c r="K131" s="137">
        <f t="shared" ref="K131:T131" si="119">SUM(K118+K122+K126+K130)</f>
        <v>784289.22000000009</v>
      </c>
      <c r="L131" s="137">
        <f t="shared" si="119"/>
        <v>866570.79080000008</v>
      </c>
      <c r="M131" s="137">
        <f t="shared" si="119"/>
        <v>8.0000000798463589E-4</v>
      </c>
      <c r="N131" s="137">
        <f t="shared" si="119"/>
        <v>2.9103830456733704E-11</v>
      </c>
      <c r="O131" s="137">
        <f t="shared" si="119"/>
        <v>0</v>
      </c>
      <c r="P131" s="137">
        <f t="shared" si="119"/>
        <v>0</v>
      </c>
      <c r="Q131" s="137">
        <f t="shared" si="119"/>
        <v>0</v>
      </c>
      <c r="R131" s="137"/>
      <c r="S131" s="137">
        <f t="shared" si="119"/>
        <v>0</v>
      </c>
      <c r="T131" s="137">
        <f t="shared" si="119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E131+'2018'!E132</f>
        <v>119407.06</v>
      </c>
      <c r="F132" s="114"/>
      <c r="G132" s="114"/>
      <c r="H132" s="114">
        <f>H131+'2018'!H132</f>
        <v>437907.99620000005</v>
      </c>
      <c r="I132" s="114">
        <f>I131+'2018'!I132</f>
        <v>2764230.5</v>
      </c>
      <c r="J132" s="114">
        <f>J131+'2018'!J132</f>
        <v>617439.32460000005</v>
      </c>
      <c r="K132" s="114">
        <f>K131+'2018'!K132</f>
        <v>3415396.56</v>
      </c>
      <c r="L132" s="114">
        <f>L131+'2018'!L132</f>
        <v>4032835.8846</v>
      </c>
      <c r="M132" s="114">
        <f>M131+'2018'!M132</f>
        <v>179531.3284</v>
      </c>
      <c r="N132" s="114">
        <f>N131+'2018'!N132</f>
        <v>651166.06000000006</v>
      </c>
      <c r="O132" s="114">
        <f>O131+'2018'!O132</f>
        <v>0</v>
      </c>
      <c r="P132" s="114">
        <f>P131+'2018'!P132</f>
        <v>0</v>
      </c>
      <c r="Q132" s="114">
        <f>Q131+'2018'!Q132</f>
        <v>0</v>
      </c>
      <c r="R132" s="114">
        <f>I132-Q132</f>
        <v>2764230.5</v>
      </c>
      <c r="S132" s="114">
        <f>S131+'2018'!S132</f>
        <v>0</v>
      </c>
      <c r="T132" s="114">
        <f>T131+'2018'!T132</f>
        <v>0</v>
      </c>
      <c r="U132" s="116"/>
    </row>
    <row r="133" spans="1:21" x14ac:dyDescent="0.2">
      <c r="A133" s="282">
        <v>8</v>
      </c>
      <c r="B133" s="285" t="s">
        <v>33</v>
      </c>
      <c r="C133" s="288" t="s">
        <v>28</v>
      </c>
      <c r="D133" s="118" t="s">
        <v>8</v>
      </c>
      <c r="E133" s="119">
        <v>46.9</v>
      </c>
      <c r="F133" s="95">
        <v>5.98</v>
      </c>
      <c r="G133" s="95">
        <v>57</v>
      </c>
      <c r="H133" s="182">
        <v>280.45999999999998</v>
      </c>
      <c r="I133" s="182">
        <v>2673.3</v>
      </c>
      <c r="J133" s="102">
        <f>SUM(E133*F133)</f>
        <v>280.46199999999999</v>
      </c>
      <c r="K133" s="102">
        <f>SUM(E133*G133)</f>
        <v>2673.2999999999997</v>
      </c>
      <c r="L133" s="96">
        <f>SUM(J133,K133)</f>
        <v>2953.7619999999997</v>
      </c>
      <c r="M133" s="98">
        <f>SUM(J133-H133)</f>
        <v>2.0000000000095497E-3</v>
      </c>
      <c r="N133" s="98">
        <f>SUM(K133-I133)</f>
        <v>-4.5474735088646412E-13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3"/>
      <c r="B134" s="286"/>
      <c r="C134" s="289"/>
      <c r="D134" s="118" t="s">
        <v>9</v>
      </c>
      <c r="E134" s="120">
        <v>15.08</v>
      </c>
      <c r="F134" s="95">
        <v>5.98</v>
      </c>
      <c r="G134" s="95">
        <v>57</v>
      </c>
      <c r="H134" s="182">
        <v>90.18</v>
      </c>
      <c r="I134" s="182">
        <v>859.56</v>
      </c>
      <c r="J134" s="102">
        <f t="shared" ref="J134:J135" si="120">SUM(E134*F134)</f>
        <v>90.178400000000011</v>
      </c>
      <c r="K134" s="102">
        <f t="shared" ref="K134:K135" si="121">SUM(E134*G134)</f>
        <v>859.56000000000006</v>
      </c>
      <c r="L134" s="96">
        <f t="shared" ref="L134:L135" si="122">SUM(J134,K134)</f>
        <v>949.73840000000007</v>
      </c>
      <c r="M134" s="98">
        <f t="shared" ref="M134:N135" si="123">SUM(J134-H134)</f>
        <v>-1.5999999999962711E-3</v>
      </c>
      <c r="N134" s="98">
        <f t="shared" si="123"/>
        <v>1.1368683772161603E-13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3"/>
      <c r="B135" s="286"/>
      <c r="C135" s="289"/>
      <c r="D135" s="118" t="s">
        <v>10</v>
      </c>
      <c r="E135" s="120">
        <v>17.34</v>
      </c>
      <c r="F135" s="95">
        <v>5.98</v>
      </c>
      <c r="G135" s="95">
        <v>57</v>
      </c>
      <c r="H135" s="182">
        <v>103.69</v>
      </c>
      <c r="I135" s="182">
        <v>988.38</v>
      </c>
      <c r="J135" s="102">
        <f t="shared" si="120"/>
        <v>103.6932</v>
      </c>
      <c r="K135" s="102">
        <f t="shared" si="121"/>
        <v>988.38</v>
      </c>
      <c r="L135" s="96">
        <f t="shared" si="122"/>
        <v>1092.0732</v>
      </c>
      <c r="M135" s="98">
        <f t="shared" si="123"/>
        <v>3.200000000006753E-3</v>
      </c>
      <c r="N135" s="98">
        <f t="shared" si="123"/>
        <v>0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3"/>
      <c r="B136" s="286"/>
      <c r="C136" s="289"/>
      <c r="D136" s="105" t="s">
        <v>52</v>
      </c>
      <c r="E136" s="106">
        <f>SUM(E133,E134,E135)</f>
        <v>79.319999999999993</v>
      </c>
      <c r="F136" s="106"/>
      <c r="G136" s="106"/>
      <c r="H136" s="107">
        <f>SUM(H133:H135)</f>
        <v>474.33</v>
      </c>
      <c r="I136" s="107">
        <f>SUM(I133:I135)</f>
        <v>4521.24</v>
      </c>
      <c r="J136" s="106">
        <f t="shared" ref="J136:T136" si="124">SUM(J133,J134,J135)</f>
        <v>474.33359999999999</v>
      </c>
      <c r="K136" s="106">
        <f t="shared" si="124"/>
        <v>4521.24</v>
      </c>
      <c r="L136" s="106">
        <f t="shared" si="124"/>
        <v>4995.5735999999997</v>
      </c>
      <c r="M136" s="106">
        <f t="shared" si="124"/>
        <v>3.6000000000200316E-3</v>
      </c>
      <c r="N136" s="106">
        <f t="shared" si="124"/>
        <v>-3.4106051316484809E-13</v>
      </c>
      <c r="O136" s="106">
        <f t="shared" si="124"/>
        <v>0</v>
      </c>
      <c r="P136" s="106">
        <f t="shared" si="124"/>
        <v>0</v>
      </c>
      <c r="Q136" s="106">
        <f t="shared" si="124"/>
        <v>0</v>
      </c>
      <c r="R136" s="106"/>
      <c r="S136" s="106">
        <f t="shared" si="124"/>
        <v>0</v>
      </c>
      <c r="T136" s="106">
        <f t="shared" si="124"/>
        <v>0</v>
      </c>
      <c r="U136" s="108"/>
    </row>
    <row r="137" spans="1:21" x14ac:dyDescent="0.2">
      <c r="A137" s="283"/>
      <c r="B137" s="286"/>
      <c r="C137" s="289"/>
      <c r="D137" s="118" t="s">
        <v>11</v>
      </c>
      <c r="E137" s="119">
        <v>15.98</v>
      </c>
      <c r="F137" s="95">
        <v>5.98</v>
      </c>
      <c r="G137" s="95">
        <v>57</v>
      </c>
      <c r="H137" s="97">
        <v>95.56</v>
      </c>
      <c r="I137" s="182">
        <v>910.86</v>
      </c>
      <c r="J137" s="102">
        <f>SUM(E137*F137)</f>
        <v>95.560400000000016</v>
      </c>
      <c r="K137" s="102">
        <f>(E137*G137)</f>
        <v>910.86</v>
      </c>
      <c r="L137" s="96">
        <f>SUM(J137,K137)</f>
        <v>1006.4204</v>
      </c>
      <c r="M137" s="98">
        <f>SUM(J137-H137)</f>
        <v>4.0000000001327862E-4</v>
      </c>
      <c r="N137" s="98">
        <f>SUM(K137-I137)</f>
        <v>0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3"/>
      <c r="B138" s="286"/>
      <c r="C138" s="289"/>
      <c r="D138" s="118" t="s">
        <v>12</v>
      </c>
      <c r="E138" s="119">
        <v>20.72</v>
      </c>
      <c r="F138" s="95">
        <v>5.98</v>
      </c>
      <c r="G138" s="95">
        <v>57</v>
      </c>
      <c r="H138" s="182">
        <v>123.91</v>
      </c>
      <c r="I138" s="182">
        <v>1181.04</v>
      </c>
      <c r="J138" s="102">
        <f t="shared" ref="J138:J139" si="125">SUM(E138*F138)</f>
        <v>123.90560000000001</v>
      </c>
      <c r="K138" s="102">
        <f t="shared" ref="K138:K139" si="126">(E138*G138)</f>
        <v>1181.04</v>
      </c>
      <c r="L138" s="96">
        <f t="shared" ref="L138:L139" si="127">SUM(J138,K138)</f>
        <v>1304.9456</v>
      </c>
      <c r="M138" s="98">
        <f t="shared" ref="M138:N139" si="128">SUM(J138-H138)</f>
        <v>-4.3999999999897454E-3</v>
      </c>
      <c r="N138" s="98">
        <f t="shared" si="128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3"/>
      <c r="B139" s="286"/>
      <c r="C139" s="289"/>
      <c r="D139" s="118" t="s">
        <v>13</v>
      </c>
      <c r="E139" s="119">
        <v>20.46</v>
      </c>
      <c r="F139" s="95">
        <v>5.98</v>
      </c>
      <c r="G139" s="95">
        <v>57</v>
      </c>
      <c r="H139" s="182">
        <v>122.35</v>
      </c>
      <c r="I139" s="182">
        <v>1166.22</v>
      </c>
      <c r="J139" s="102">
        <f t="shared" si="125"/>
        <v>122.35080000000002</v>
      </c>
      <c r="K139" s="102">
        <f t="shared" si="126"/>
        <v>1166.22</v>
      </c>
      <c r="L139" s="96">
        <f t="shared" si="127"/>
        <v>1288.5708</v>
      </c>
      <c r="M139" s="98">
        <f t="shared" si="128"/>
        <v>8.0000000002655725E-4</v>
      </c>
      <c r="N139" s="98">
        <f t="shared" si="128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3"/>
      <c r="B140" s="286"/>
      <c r="C140" s="289"/>
      <c r="D140" s="105" t="s">
        <v>53</v>
      </c>
      <c r="E140" s="106">
        <f>SUM(E137,E138,E139)</f>
        <v>57.160000000000004</v>
      </c>
      <c r="F140" s="106"/>
      <c r="G140" s="106"/>
      <c r="H140" s="107">
        <f>SUM(H137:H139)</f>
        <v>341.82</v>
      </c>
      <c r="I140" s="107">
        <f>SUM(I137:I139)</f>
        <v>3258.12</v>
      </c>
      <c r="J140" s="106">
        <f t="shared" ref="J140:T140" si="129">SUM(J137,J138,J139)</f>
        <v>341.81680000000006</v>
      </c>
      <c r="K140" s="106">
        <f t="shared" si="129"/>
        <v>3258.12</v>
      </c>
      <c r="L140" s="106">
        <f t="shared" si="129"/>
        <v>3599.9367999999999</v>
      </c>
      <c r="M140" s="106">
        <f t="shared" si="129"/>
        <v>-3.1999999999499096E-3</v>
      </c>
      <c r="N140" s="106">
        <f t="shared" si="129"/>
        <v>0</v>
      </c>
      <c r="O140" s="106">
        <f t="shared" si="129"/>
        <v>0</v>
      </c>
      <c r="P140" s="106">
        <f t="shared" si="129"/>
        <v>0</v>
      </c>
      <c r="Q140" s="106">
        <f t="shared" si="129"/>
        <v>0</v>
      </c>
      <c r="R140" s="106"/>
      <c r="S140" s="106">
        <f t="shared" si="129"/>
        <v>0</v>
      </c>
      <c r="T140" s="106">
        <f t="shared" si="129"/>
        <v>0</v>
      </c>
      <c r="U140" s="108"/>
    </row>
    <row r="141" spans="1:21" x14ac:dyDescent="0.2">
      <c r="A141" s="283"/>
      <c r="B141" s="286"/>
      <c r="C141" s="289"/>
      <c r="D141" s="118" t="s">
        <v>14</v>
      </c>
      <c r="E141" s="119">
        <v>21.52</v>
      </c>
      <c r="F141" s="95">
        <v>5.98</v>
      </c>
      <c r="G141" s="95">
        <v>57</v>
      </c>
      <c r="H141" s="182">
        <v>128.69</v>
      </c>
      <c r="I141" s="182">
        <v>1226.6400000000001</v>
      </c>
      <c r="J141" s="102">
        <f>SUM(E141*F141)</f>
        <v>128.68960000000001</v>
      </c>
      <c r="K141" s="102">
        <f>(E141*G141)</f>
        <v>1226.6399999999999</v>
      </c>
      <c r="L141" s="96">
        <f>SUM(J141,K141)</f>
        <v>1355.3295999999998</v>
      </c>
      <c r="M141" s="98">
        <f>SUM(J141-H141)</f>
        <v>-3.9999999998485691E-4</v>
      </c>
      <c r="N141" s="98">
        <f>SUM(K141-I141)</f>
        <v>-2.2737367544323206E-13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3"/>
      <c r="B142" s="286"/>
      <c r="C142" s="289"/>
      <c r="D142" s="118" t="s">
        <v>15</v>
      </c>
      <c r="E142" s="119">
        <v>20.420000000000002</v>
      </c>
      <c r="F142" s="95">
        <v>5.98</v>
      </c>
      <c r="G142" s="95">
        <v>57</v>
      </c>
      <c r="H142" s="97">
        <v>122.11</v>
      </c>
      <c r="I142" s="182">
        <v>1163.94</v>
      </c>
      <c r="J142" s="102">
        <f t="shared" ref="J142:J143" si="130">SUM(E142*F142)</f>
        <v>122.11160000000002</v>
      </c>
      <c r="K142" s="102">
        <f t="shared" ref="K142:K143" si="131">(E142*G142)</f>
        <v>1163.94</v>
      </c>
      <c r="L142" s="96">
        <f t="shared" ref="L142:L143" si="132">SUM(J142,K142)</f>
        <v>1286.0516</v>
      </c>
      <c r="M142" s="98">
        <f t="shared" ref="M142:N143" si="133">SUM(J142-H142)</f>
        <v>1.6000000000246928E-3</v>
      </c>
      <c r="N142" s="98">
        <f t="shared" si="133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3"/>
      <c r="B143" s="286"/>
      <c r="C143" s="289"/>
      <c r="D143" s="118" t="s">
        <v>16</v>
      </c>
      <c r="E143" s="120">
        <v>42.58</v>
      </c>
      <c r="F143" s="95">
        <v>5.98</v>
      </c>
      <c r="G143" s="95">
        <v>57</v>
      </c>
      <c r="H143" s="182">
        <v>254.63</v>
      </c>
      <c r="I143" s="182">
        <v>2427.06</v>
      </c>
      <c r="J143" s="102">
        <f t="shared" si="130"/>
        <v>254.6284</v>
      </c>
      <c r="K143" s="102">
        <f t="shared" si="131"/>
        <v>2427.06</v>
      </c>
      <c r="L143" s="96">
        <f t="shared" si="132"/>
        <v>2681.6884</v>
      </c>
      <c r="M143" s="98">
        <f t="shared" si="133"/>
        <v>-1.5999999999962711E-3</v>
      </c>
      <c r="N143" s="98">
        <f t="shared" si="133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3"/>
      <c r="B144" s="286"/>
      <c r="C144" s="289"/>
      <c r="D144" s="105" t="s">
        <v>54</v>
      </c>
      <c r="E144" s="106">
        <f>SUM(E141,E142,E143)</f>
        <v>84.52</v>
      </c>
      <c r="F144" s="106"/>
      <c r="G144" s="106"/>
      <c r="H144" s="107">
        <f>SUM(H141:H143)</f>
        <v>505.43</v>
      </c>
      <c r="I144" s="107">
        <f>SUM(I141:I143)</f>
        <v>4817.6399999999994</v>
      </c>
      <c r="J144" s="106">
        <f t="shared" ref="J144:T144" si="134">SUM(J141,J142,J143)</f>
        <v>505.42960000000005</v>
      </c>
      <c r="K144" s="106">
        <f t="shared" si="134"/>
        <v>4817.6399999999994</v>
      </c>
      <c r="L144" s="106">
        <f t="shared" si="134"/>
        <v>5323.0695999999998</v>
      </c>
      <c r="M144" s="106">
        <f t="shared" si="134"/>
        <v>-3.999999999564352E-4</v>
      </c>
      <c r="N144" s="106">
        <f t="shared" si="134"/>
        <v>-2.2737367544323206E-13</v>
      </c>
      <c r="O144" s="106">
        <f t="shared" si="134"/>
        <v>0</v>
      </c>
      <c r="P144" s="106">
        <f t="shared" si="134"/>
        <v>0</v>
      </c>
      <c r="Q144" s="106">
        <f t="shared" si="134"/>
        <v>0</v>
      </c>
      <c r="R144" s="106"/>
      <c r="S144" s="106">
        <f t="shared" si="134"/>
        <v>0</v>
      </c>
      <c r="T144" s="106">
        <f t="shared" si="134"/>
        <v>0</v>
      </c>
      <c r="U144" s="108"/>
    </row>
    <row r="145" spans="1:21" x14ac:dyDescent="0.2">
      <c r="A145" s="283"/>
      <c r="B145" s="286"/>
      <c r="C145" s="289"/>
      <c r="D145" s="118" t="s">
        <v>17</v>
      </c>
      <c r="E145" s="119">
        <v>39.56</v>
      </c>
      <c r="F145" s="95">
        <v>5.98</v>
      </c>
      <c r="G145" s="95">
        <v>57</v>
      </c>
      <c r="H145" s="97">
        <v>236.57</v>
      </c>
      <c r="I145" s="97">
        <v>2254.92</v>
      </c>
      <c r="J145" s="102">
        <f>SUM(E145*F145)</f>
        <v>236.56880000000004</v>
      </c>
      <c r="K145" s="102">
        <f>(E145*G145)</f>
        <v>2254.92</v>
      </c>
      <c r="L145" s="96">
        <f>SUM(J145,K145)</f>
        <v>2491.4888000000001</v>
      </c>
      <c r="M145" s="98">
        <f>SUM(J145-H145)</f>
        <v>-1.1999999999545707E-3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3"/>
      <c r="B146" s="286"/>
      <c r="C146" s="289"/>
      <c r="D146" s="118" t="s">
        <v>18</v>
      </c>
      <c r="E146" s="119">
        <v>26.34</v>
      </c>
      <c r="F146" s="95">
        <v>5.98</v>
      </c>
      <c r="G146" s="95">
        <v>57</v>
      </c>
      <c r="H146" s="182">
        <v>157.51</v>
      </c>
      <c r="I146" s="182">
        <v>1501.38</v>
      </c>
      <c r="J146" s="102">
        <f t="shared" ref="J146:J147" si="135">SUM(E146*F146)</f>
        <v>157.51320000000001</v>
      </c>
      <c r="K146" s="102">
        <f t="shared" ref="K146:K147" si="136">(E146*G146)</f>
        <v>1501.3799999999999</v>
      </c>
      <c r="L146" s="96">
        <f t="shared" ref="L146:L147" si="137">SUM(J146,K146)</f>
        <v>1658.8932</v>
      </c>
      <c r="M146" s="98">
        <f t="shared" ref="M146:N147" si="138">SUM(J146-H146)</f>
        <v>3.2000000000209639E-3</v>
      </c>
      <c r="N146" s="98">
        <f t="shared" si="138"/>
        <v>-2.2737367544323206E-13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4"/>
      <c r="B147" s="287"/>
      <c r="C147" s="290"/>
      <c r="D147" s="118" t="s">
        <v>19</v>
      </c>
      <c r="E147" s="120">
        <v>28.8</v>
      </c>
      <c r="F147" s="95">
        <v>5.98</v>
      </c>
      <c r="G147" s="95">
        <v>57</v>
      </c>
      <c r="H147" s="97">
        <v>172.22</v>
      </c>
      <c r="I147" s="182">
        <v>1641.6</v>
      </c>
      <c r="J147" s="102">
        <f t="shared" si="135"/>
        <v>172.22400000000002</v>
      </c>
      <c r="K147" s="102">
        <f t="shared" si="136"/>
        <v>1641.6000000000001</v>
      </c>
      <c r="L147" s="96">
        <f t="shared" si="137"/>
        <v>1813.8240000000001</v>
      </c>
      <c r="M147" s="98">
        <f t="shared" si="138"/>
        <v>4.0000000000190994E-3</v>
      </c>
      <c r="N147" s="98">
        <f t="shared" si="138"/>
        <v>2.2737367544323206E-13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94.7</v>
      </c>
      <c r="F148" s="106"/>
      <c r="G148" s="106"/>
      <c r="H148" s="164">
        <f>SUM(H145:H147)</f>
        <v>566.29999999999995</v>
      </c>
      <c r="I148" s="164">
        <f>SUM(I145:I147)</f>
        <v>5397.9</v>
      </c>
      <c r="J148" s="106">
        <f t="shared" ref="J148:T148" si="139">SUM(J145,J146,J147)</f>
        <v>566.30600000000004</v>
      </c>
      <c r="K148" s="106">
        <f t="shared" si="139"/>
        <v>5397.9000000000005</v>
      </c>
      <c r="L148" s="106">
        <f t="shared" si="139"/>
        <v>5964.2060000000001</v>
      </c>
      <c r="M148" s="106">
        <f t="shared" si="139"/>
        <v>6.0000000000854925E-3</v>
      </c>
      <c r="N148" s="106">
        <f t="shared" si="139"/>
        <v>0</v>
      </c>
      <c r="O148" s="106">
        <f t="shared" si="139"/>
        <v>0</v>
      </c>
      <c r="P148" s="106">
        <f t="shared" si="139"/>
        <v>0</v>
      </c>
      <c r="Q148" s="106">
        <f t="shared" si="139"/>
        <v>0</v>
      </c>
      <c r="R148" s="106"/>
      <c r="S148" s="106">
        <f t="shared" si="139"/>
        <v>0</v>
      </c>
      <c r="T148" s="106">
        <f t="shared" si="139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315.7</v>
      </c>
      <c r="F149" s="137"/>
      <c r="G149" s="137"/>
      <c r="H149" s="161">
        <f>SUM(H136,H140,H144,H148)</f>
        <v>1887.8799999999999</v>
      </c>
      <c r="I149" s="161">
        <f>SUM(I136,I140,I144,I148)</f>
        <v>17994.900000000001</v>
      </c>
      <c r="J149" s="137">
        <f t="shared" ref="J149:T149" si="140">SUM(J136+J140+J144+J148)</f>
        <v>1887.886</v>
      </c>
      <c r="K149" s="137">
        <f t="shared" si="140"/>
        <v>17994.900000000001</v>
      </c>
      <c r="L149" s="137">
        <f t="shared" si="140"/>
        <v>19882.786</v>
      </c>
      <c r="M149" s="137">
        <f t="shared" si="140"/>
        <v>6.0000000001991793E-3</v>
      </c>
      <c r="N149" s="137">
        <f t="shared" si="140"/>
        <v>-5.6843418860808015E-13</v>
      </c>
      <c r="O149" s="137">
        <f t="shared" si="140"/>
        <v>0</v>
      </c>
      <c r="P149" s="137">
        <f t="shared" si="140"/>
        <v>0</v>
      </c>
      <c r="Q149" s="137">
        <f t="shared" si="140"/>
        <v>0</v>
      </c>
      <c r="R149" s="137"/>
      <c r="S149" s="137">
        <f t="shared" si="140"/>
        <v>0</v>
      </c>
      <c r="T149" s="137">
        <f t="shared" si="140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E149+'2018'!E150</f>
        <v>8284.8800000000028</v>
      </c>
      <c r="F150" s="114"/>
      <c r="G150" s="114"/>
      <c r="H150" s="114">
        <f>H149+'2018'!H150</f>
        <v>42032.63</v>
      </c>
      <c r="I150" s="114">
        <f>I149+'2018'!I150</f>
        <v>195913.1</v>
      </c>
      <c r="J150" s="114">
        <f>J149+'2018'!J150</f>
        <v>42032.652600000001</v>
      </c>
      <c r="K150" s="114">
        <f>K149+'2018'!K150</f>
        <v>195913.1</v>
      </c>
      <c r="L150" s="114">
        <f>L149+'2018'!L150</f>
        <v>237945.75260000001</v>
      </c>
      <c r="M150" s="114">
        <f>M149+'2018'!M150</f>
        <v>2.8799999993907477E-2</v>
      </c>
      <c r="N150" s="114">
        <f>N149+'2018'!N150</f>
        <v>2.5011104298755527E-12</v>
      </c>
      <c r="O150" s="114">
        <f>O149+'2018'!O150</f>
        <v>0</v>
      </c>
      <c r="P150" s="114">
        <f>P149+'2018'!P150</f>
        <v>0</v>
      </c>
      <c r="Q150" s="114">
        <f>Q149+'2018'!Q150</f>
        <v>0</v>
      </c>
      <c r="R150" s="114">
        <f>I150-Q150</f>
        <v>195913.1</v>
      </c>
      <c r="S150" s="114">
        <f>S149+'2018'!S150</f>
        <v>0</v>
      </c>
      <c r="T150" s="114">
        <f>T149+'2018'!T150</f>
        <v>0</v>
      </c>
      <c r="U150" s="116"/>
    </row>
    <row r="151" spans="1:21" x14ac:dyDescent="0.2">
      <c r="A151" s="282">
        <v>9</v>
      </c>
      <c r="B151" s="285" t="s">
        <v>33</v>
      </c>
      <c r="C151" s="288" t="s">
        <v>30</v>
      </c>
      <c r="D151" s="118" t="s">
        <v>8</v>
      </c>
      <c r="E151" s="119"/>
      <c r="F151" s="95"/>
      <c r="G151" s="95"/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3"/>
      <c r="B152" s="286"/>
      <c r="C152" s="289"/>
      <c r="D152" s="118" t="s">
        <v>9</v>
      </c>
      <c r="E152" s="120"/>
      <c r="F152" s="95"/>
      <c r="G152" s="95"/>
      <c r="H152" s="97"/>
      <c r="I152" s="97"/>
      <c r="J152" s="102">
        <f t="shared" ref="J152:J153" si="141">SUM(E152*F152)</f>
        <v>0</v>
      </c>
      <c r="K152" s="102">
        <f t="shared" ref="K152:K153" si="142">SUM(E152*G152)</f>
        <v>0</v>
      </c>
      <c r="L152" s="96">
        <f t="shared" ref="L152:L153" si="143">SUM(J152,K152)</f>
        <v>0</v>
      </c>
      <c r="M152" s="98">
        <f t="shared" ref="M152:N153" si="144">SUM(J152-H152)</f>
        <v>0</v>
      </c>
      <c r="N152" s="98">
        <f t="shared" si="144"/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3"/>
      <c r="B153" s="286"/>
      <c r="C153" s="289"/>
      <c r="D153" s="118" t="s">
        <v>10</v>
      </c>
      <c r="E153" s="120"/>
      <c r="F153" s="95"/>
      <c r="G153" s="95"/>
      <c r="H153" s="97"/>
      <c r="I153" s="97"/>
      <c r="J153" s="102">
        <f t="shared" si="141"/>
        <v>0</v>
      </c>
      <c r="K153" s="102">
        <f t="shared" si="142"/>
        <v>0</v>
      </c>
      <c r="L153" s="96">
        <f t="shared" si="143"/>
        <v>0</v>
      </c>
      <c r="M153" s="98">
        <f t="shared" si="144"/>
        <v>0</v>
      </c>
      <c r="N153" s="98">
        <f t="shared" si="144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3"/>
      <c r="B154" s="286"/>
      <c r="C154" s="289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45">SUM(J151,J152,J153)</f>
        <v>0</v>
      </c>
      <c r="K154" s="106">
        <f t="shared" si="145"/>
        <v>0</v>
      </c>
      <c r="L154" s="106">
        <f t="shared" si="145"/>
        <v>0</v>
      </c>
      <c r="M154" s="106">
        <f t="shared" si="145"/>
        <v>0</v>
      </c>
      <c r="N154" s="106">
        <f t="shared" si="145"/>
        <v>0</v>
      </c>
      <c r="O154" s="106">
        <f t="shared" si="145"/>
        <v>0</v>
      </c>
      <c r="P154" s="106">
        <f t="shared" si="145"/>
        <v>0</v>
      </c>
      <c r="Q154" s="106">
        <f t="shared" si="145"/>
        <v>0</v>
      </c>
      <c r="R154" s="106"/>
      <c r="S154" s="106">
        <f t="shared" si="145"/>
        <v>0</v>
      </c>
      <c r="T154" s="106">
        <f t="shared" si="145"/>
        <v>0</v>
      </c>
      <c r="U154" s="108"/>
    </row>
    <row r="155" spans="1:21" x14ac:dyDescent="0.2">
      <c r="A155" s="283"/>
      <c r="B155" s="286"/>
      <c r="C155" s="289"/>
      <c r="D155" s="118" t="s">
        <v>11</v>
      </c>
      <c r="E155" s="119"/>
      <c r="F155" s="95"/>
      <c r="G155" s="95"/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3"/>
      <c r="B156" s="286"/>
      <c r="C156" s="289"/>
      <c r="D156" s="118" t="s">
        <v>12</v>
      </c>
      <c r="E156" s="119"/>
      <c r="F156" s="95"/>
      <c r="G156" s="95"/>
      <c r="H156" s="97"/>
      <c r="I156" s="97"/>
      <c r="J156" s="102">
        <f t="shared" ref="J156:J157" si="146">SUM(E156*F156)</f>
        <v>0</v>
      </c>
      <c r="K156" s="102">
        <f t="shared" ref="K156:K157" si="147">(E156*G156)</f>
        <v>0</v>
      </c>
      <c r="L156" s="96">
        <f t="shared" ref="L156:L157" si="148">SUM(J156,K156)</f>
        <v>0</v>
      </c>
      <c r="M156" s="98">
        <f t="shared" ref="M156:N157" si="149">SUM(J156-H156)</f>
        <v>0</v>
      </c>
      <c r="N156" s="98">
        <f t="shared" si="149"/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3"/>
      <c r="B157" s="286"/>
      <c r="C157" s="289"/>
      <c r="D157" s="118" t="s">
        <v>13</v>
      </c>
      <c r="E157" s="119"/>
      <c r="F157" s="95"/>
      <c r="G157" s="95"/>
      <c r="H157" s="97"/>
      <c r="I157" s="97"/>
      <c r="J157" s="102">
        <f t="shared" si="146"/>
        <v>0</v>
      </c>
      <c r="K157" s="102">
        <f t="shared" si="147"/>
        <v>0</v>
      </c>
      <c r="L157" s="96">
        <f t="shared" si="148"/>
        <v>0</v>
      </c>
      <c r="M157" s="98">
        <f t="shared" si="149"/>
        <v>0</v>
      </c>
      <c r="N157" s="98">
        <f t="shared" si="149"/>
        <v>0</v>
      </c>
      <c r="O157" s="102"/>
      <c r="P157" s="102"/>
      <c r="Q157" s="103">
        <v>327.2</v>
      </c>
      <c r="R157" s="98"/>
      <c r="S157" s="103"/>
      <c r="T157" s="103"/>
      <c r="U157" s="104"/>
    </row>
    <row r="158" spans="1:21" ht="24" x14ac:dyDescent="0.2">
      <c r="A158" s="283"/>
      <c r="B158" s="286"/>
      <c r="C158" s="289"/>
      <c r="D158" s="105" t="s">
        <v>53</v>
      </c>
      <c r="E158" s="106">
        <f>SUM(E155,E156,E157)</f>
        <v>0</v>
      </c>
      <c r="F158" s="106"/>
      <c r="G158" s="106"/>
      <c r="H158" s="107">
        <f>SUM(H155:H157)</f>
        <v>0</v>
      </c>
      <c r="I158" s="107">
        <f>SUM(I155:I157)</f>
        <v>0</v>
      </c>
      <c r="J158" s="106">
        <f t="shared" ref="J158:T158" si="150">SUM(J155,J156,J157)</f>
        <v>0</v>
      </c>
      <c r="K158" s="106">
        <f t="shared" si="150"/>
        <v>0</v>
      </c>
      <c r="L158" s="106">
        <f t="shared" si="150"/>
        <v>0</v>
      </c>
      <c r="M158" s="106">
        <f t="shared" si="150"/>
        <v>0</v>
      </c>
      <c r="N158" s="106">
        <f t="shared" si="150"/>
        <v>0</v>
      </c>
      <c r="O158" s="106">
        <f t="shared" si="150"/>
        <v>0</v>
      </c>
      <c r="P158" s="106">
        <f t="shared" si="150"/>
        <v>0</v>
      </c>
      <c r="Q158" s="106">
        <f t="shared" si="150"/>
        <v>327.2</v>
      </c>
      <c r="R158" s="106"/>
      <c r="S158" s="106">
        <f t="shared" si="150"/>
        <v>0</v>
      </c>
      <c r="T158" s="106">
        <f t="shared" si="150"/>
        <v>0</v>
      </c>
      <c r="U158" s="108"/>
    </row>
    <row r="159" spans="1:21" x14ac:dyDescent="0.2">
      <c r="A159" s="283"/>
      <c r="B159" s="286"/>
      <c r="C159" s="289"/>
      <c r="D159" s="118" t="s">
        <v>14</v>
      </c>
      <c r="E159" s="119"/>
      <c r="F159" s="95"/>
      <c r="G159" s="95"/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3"/>
      <c r="B160" s="286"/>
      <c r="C160" s="289"/>
      <c r="D160" s="118" t="s">
        <v>15</v>
      </c>
      <c r="E160" s="119">
        <v>26.3</v>
      </c>
      <c r="F160" s="95">
        <v>5.98</v>
      </c>
      <c r="G160" s="95">
        <v>57</v>
      </c>
      <c r="H160" s="97">
        <v>157.27000000000001</v>
      </c>
      <c r="I160" s="182">
        <v>1499.1</v>
      </c>
      <c r="J160" s="102">
        <f t="shared" ref="J160:J161" si="151">SUM(E160*F160)</f>
        <v>157.27400000000003</v>
      </c>
      <c r="K160" s="102">
        <f t="shared" ref="K160:K161" si="152">(E160*G160)</f>
        <v>1499.1000000000001</v>
      </c>
      <c r="L160" s="96">
        <f t="shared" ref="L160:L161" si="153">SUM(J160,K160)</f>
        <v>1656.3740000000003</v>
      </c>
      <c r="M160" s="98">
        <f t="shared" ref="M160:N161" si="154">SUM(J160-H160)</f>
        <v>4.0000000000190994E-3</v>
      </c>
      <c r="N160" s="98">
        <f t="shared" si="154"/>
        <v>2.2737367544323206E-13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3"/>
      <c r="B161" s="286"/>
      <c r="C161" s="289"/>
      <c r="D161" s="118" t="s">
        <v>16</v>
      </c>
      <c r="E161" s="120"/>
      <c r="F161" s="95"/>
      <c r="G161" s="95"/>
      <c r="H161" s="97"/>
      <c r="I161" s="97"/>
      <c r="J161" s="102">
        <f t="shared" si="151"/>
        <v>0</v>
      </c>
      <c r="K161" s="102">
        <f t="shared" si="152"/>
        <v>0</v>
      </c>
      <c r="L161" s="96">
        <f t="shared" si="153"/>
        <v>0</v>
      </c>
      <c r="M161" s="98">
        <f t="shared" si="154"/>
        <v>0</v>
      </c>
      <c r="N161" s="98">
        <f t="shared" si="154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3"/>
      <c r="B162" s="286"/>
      <c r="C162" s="289"/>
      <c r="D162" s="105" t="s">
        <v>54</v>
      </c>
      <c r="E162" s="106">
        <f>SUM(E159,E160,E161)</f>
        <v>26.3</v>
      </c>
      <c r="F162" s="106"/>
      <c r="G162" s="106"/>
      <c r="H162" s="107">
        <f>SUM(H159:H161)</f>
        <v>157.27000000000001</v>
      </c>
      <c r="I162" s="107">
        <f>SUM(I159:I161)</f>
        <v>1499.1</v>
      </c>
      <c r="J162" s="106">
        <f t="shared" ref="J162:T162" si="155">SUM(J159,J160,J161)</f>
        <v>157.27400000000003</v>
      </c>
      <c r="K162" s="106">
        <f t="shared" si="155"/>
        <v>1499.1000000000001</v>
      </c>
      <c r="L162" s="106">
        <f t="shared" si="155"/>
        <v>1656.3740000000003</v>
      </c>
      <c r="M162" s="106">
        <f t="shared" si="155"/>
        <v>4.0000000000190994E-3</v>
      </c>
      <c r="N162" s="106">
        <f t="shared" si="155"/>
        <v>2.2737367544323206E-13</v>
      </c>
      <c r="O162" s="106">
        <f t="shared" si="155"/>
        <v>0</v>
      </c>
      <c r="P162" s="106">
        <f t="shared" si="155"/>
        <v>0</v>
      </c>
      <c r="Q162" s="106">
        <f t="shared" si="155"/>
        <v>0</v>
      </c>
      <c r="R162" s="106"/>
      <c r="S162" s="106">
        <f t="shared" si="155"/>
        <v>0</v>
      </c>
      <c r="T162" s="106">
        <f t="shared" si="155"/>
        <v>0</v>
      </c>
      <c r="U162" s="108"/>
    </row>
    <row r="163" spans="1:21" x14ac:dyDescent="0.2">
      <c r="A163" s="283"/>
      <c r="B163" s="286"/>
      <c r="C163" s="289"/>
      <c r="D163" s="118" t="s">
        <v>17</v>
      </c>
      <c r="E163" s="119"/>
      <c r="F163" s="95"/>
      <c r="G163" s="95"/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3"/>
      <c r="B164" s="286"/>
      <c r="C164" s="289"/>
      <c r="D164" s="118" t="s">
        <v>18</v>
      </c>
      <c r="E164" s="119"/>
      <c r="F164" s="95"/>
      <c r="G164" s="95"/>
      <c r="H164" s="97"/>
      <c r="I164" s="97"/>
      <c r="J164" s="102">
        <f t="shared" ref="J164:J165" si="156">SUM(E164*F164)</f>
        <v>0</v>
      </c>
      <c r="K164" s="102">
        <f t="shared" ref="K164:K165" si="157">(E164*G164)</f>
        <v>0</v>
      </c>
      <c r="L164" s="96">
        <f t="shared" ref="L164:L165" si="158">SUM(J164,K164)</f>
        <v>0</v>
      </c>
      <c r="M164" s="98">
        <f t="shared" ref="M164:N165" si="159">SUM(J164-H164)</f>
        <v>0</v>
      </c>
      <c r="N164" s="98">
        <f t="shared" si="159"/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4"/>
      <c r="B165" s="287"/>
      <c r="C165" s="290"/>
      <c r="D165" s="118" t="s">
        <v>19</v>
      </c>
      <c r="E165" s="120"/>
      <c r="F165" s="95"/>
      <c r="G165" s="95"/>
      <c r="H165" s="97"/>
      <c r="I165" s="97"/>
      <c r="J165" s="102">
        <f t="shared" si="156"/>
        <v>0</v>
      </c>
      <c r="K165" s="102">
        <f t="shared" si="157"/>
        <v>0</v>
      </c>
      <c r="L165" s="96">
        <f t="shared" si="158"/>
        <v>0</v>
      </c>
      <c r="M165" s="98">
        <f t="shared" si="159"/>
        <v>0</v>
      </c>
      <c r="N165" s="98">
        <f t="shared" si="15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60">SUM(J163,J164,J165)</f>
        <v>0</v>
      </c>
      <c r="K166" s="106">
        <f t="shared" si="160"/>
        <v>0</v>
      </c>
      <c r="L166" s="106">
        <f t="shared" si="160"/>
        <v>0</v>
      </c>
      <c r="M166" s="106">
        <f t="shared" si="160"/>
        <v>0</v>
      </c>
      <c r="N166" s="106">
        <f t="shared" si="160"/>
        <v>0</v>
      </c>
      <c r="O166" s="106">
        <f t="shared" si="160"/>
        <v>0</v>
      </c>
      <c r="P166" s="106">
        <f t="shared" si="160"/>
        <v>0</v>
      </c>
      <c r="Q166" s="106">
        <f t="shared" si="160"/>
        <v>0</v>
      </c>
      <c r="R166" s="106"/>
      <c r="S166" s="106">
        <f t="shared" si="160"/>
        <v>0</v>
      </c>
      <c r="T166" s="106">
        <f t="shared" si="16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26.3</v>
      </c>
      <c r="F167" s="137"/>
      <c r="G167" s="137"/>
      <c r="H167" s="161">
        <f>SUM(H154,H158,H162,H166)</f>
        <v>157.27000000000001</v>
      </c>
      <c r="I167" s="161">
        <f>SUM(I154,I158,I162,I166)</f>
        <v>1499.1</v>
      </c>
      <c r="J167" s="137">
        <f t="shared" ref="J167:T167" si="161">SUM(J154+J158+J162+J166)</f>
        <v>157.27400000000003</v>
      </c>
      <c r="K167" s="137">
        <f t="shared" si="161"/>
        <v>1499.1000000000001</v>
      </c>
      <c r="L167" s="137">
        <f t="shared" si="161"/>
        <v>1656.3740000000003</v>
      </c>
      <c r="M167" s="137">
        <f t="shared" si="161"/>
        <v>4.0000000000190994E-3</v>
      </c>
      <c r="N167" s="137">
        <f t="shared" si="161"/>
        <v>2.2737367544323206E-13</v>
      </c>
      <c r="O167" s="137">
        <f t="shared" si="161"/>
        <v>0</v>
      </c>
      <c r="P167" s="137">
        <f t="shared" si="161"/>
        <v>0</v>
      </c>
      <c r="Q167" s="137">
        <f t="shared" si="161"/>
        <v>327.2</v>
      </c>
      <c r="R167" s="137"/>
      <c r="S167" s="137">
        <f t="shared" si="161"/>
        <v>0</v>
      </c>
      <c r="T167" s="137">
        <f t="shared" si="161"/>
        <v>0</v>
      </c>
      <c r="U167" s="139"/>
    </row>
    <row r="168" spans="1:21" ht="36" x14ac:dyDescent="0.2">
      <c r="A168" s="167"/>
      <c r="B168" s="111"/>
      <c r="C168" s="112"/>
      <c r="D168" s="113" t="s">
        <v>59</v>
      </c>
      <c r="E168" s="114">
        <f>E167+'2018'!E168</f>
        <v>42.66</v>
      </c>
      <c r="F168" s="114"/>
      <c r="G168" s="114"/>
      <c r="H168" s="114">
        <f>H167+'2018'!H168</f>
        <v>255.10000000000002</v>
      </c>
      <c r="I168" s="114">
        <f>I167+'2018'!I168</f>
        <v>2153.5</v>
      </c>
      <c r="J168" s="114">
        <f>J167+'2018'!J168</f>
        <v>255.10680000000002</v>
      </c>
      <c r="K168" s="114">
        <f>K167+'2018'!K168</f>
        <v>2153.5</v>
      </c>
      <c r="L168" s="114">
        <f>L167+'2018'!L168</f>
        <v>2408.6068000000005</v>
      </c>
      <c r="M168" s="114">
        <f>M167+'2018'!M168</f>
        <v>6.8000000000267846E-3</v>
      </c>
      <c r="N168" s="114">
        <f>N167+'2018'!N168</f>
        <v>2.2737367544323206E-13</v>
      </c>
      <c r="O168" s="114">
        <f>O167+'2018'!O168</f>
        <v>0</v>
      </c>
      <c r="P168" s="114">
        <f>P167+'2018'!P168</f>
        <v>0</v>
      </c>
      <c r="Q168" s="114">
        <f>Q167+'2018'!Q168</f>
        <v>327.2</v>
      </c>
      <c r="R168" s="114">
        <f>I168-Q168</f>
        <v>1826.3</v>
      </c>
      <c r="S168" s="114">
        <f>S167+'2018'!S168</f>
        <v>0</v>
      </c>
      <c r="T168" s="114">
        <f>T167+'2018'!T168</f>
        <v>0</v>
      </c>
      <c r="U168" s="116"/>
    </row>
    <row r="169" spans="1:21" x14ac:dyDescent="0.2">
      <c r="A169" s="270">
        <v>10</v>
      </c>
      <c r="B169" s="273" t="s">
        <v>20</v>
      </c>
      <c r="C169" s="236" t="s">
        <v>21</v>
      </c>
      <c r="D169" s="118" t="s">
        <v>8</v>
      </c>
      <c r="E169" s="119">
        <v>2391.6179999999999</v>
      </c>
      <c r="F169" s="122">
        <v>6.02</v>
      </c>
      <c r="G169" s="95">
        <v>57</v>
      </c>
      <c r="H169" s="97">
        <v>14397.54</v>
      </c>
      <c r="I169" s="182">
        <v>136322.23000000001</v>
      </c>
      <c r="J169" s="102">
        <f>(E169*F169)</f>
        <v>14397.540359999999</v>
      </c>
      <c r="K169" s="102">
        <f>(E169*G169)</f>
        <v>136322.226</v>
      </c>
      <c r="L169" s="96">
        <f>SUM(J169,K169)</f>
        <v>150719.76636000001</v>
      </c>
      <c r="M169" s="98">
        <f>SUM(J169-H169)</f>
        <v>3.5999999818159267E-4</v>
      </c>
      <c r="N169" s="98">
        <f>SUM(K169-I169)</f>
        <v>-4.0000000153668225E-3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71"/>
      <c r="B170" s="274"/>
      <c r="C170" s="237"/>
      <c r="D170" s="118" t="s">
        <v>9</v>
      </c>
      <c r="E170" s="120">
        <v>2185.9580000000001</v>
      </c>
      <c r="F170" s="122">
        <v>6.02</v>
      </c>
      <c r="G170" s="95">
        <v>57</v>
      </c>
      <c r="H170" s="97">
        <v>13159.47</v>
      </c>
      <c r="I170" s="182">
        <v>124599.61</v>
      </c>
      <c r="J170" s="102">
        <f>(E170*F170)</f>
        <v>13159.46716</v>
      </c>
      <c r="K170" s="102">
        <f t="shared" ref="K170:K171" si="162">(E170*G170)</f>
        <v>124599.606</v>
      </c>
      <c r="L170" s="96">
        <f t="shared" ref="L170:L171" si="163">SUM(J170,K170)</f>
        <v>137759.07316</v>
      </c>
      <c r="M170" s="98">
        <f t="shared" ref="M170:N171" si="164">SUM(J170-H170)</f>
        <v>-2.8399999991961522E-3</v>
      </c>
      <c r="N170" s="98">
        <f t="shared" si="164"/>
        <v>-4.0000000008149073E-3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71"/>
      <c r="B171" s="274"/>
      <c r="C171" s="237"/>
      <c r="D171" s="118" t="s">
        <v>10</v>
      </c>
      <c r="E171" s="120">
        <v>2545.0430000000001</v>
      </c>
      <c r="F171" s="122">
        <v>6.02</v>
      </c>
      <c r="G171" s="95">
        <v>57</v>
      </c>
      <c r="H171" s="97">
        <v>15321.16</v>
      </c>
      <c r="I171" s="182">
        <v>145067.45000000001</v>
      </c>
      <c r="J171" s="102">
        <f>(E171*F171)</f>
        <v>15321.15886</v>
      </c>
      <c r="K171" s="102">
        <f t="shared" si="162"/>
        <v>145067.451</v>
      </c>
      <c r="L171" s="96">
        <f t="shared" si="163"/>
        <v>160388.60986</v>
      </c>
      <c r="M171" s="98">
        <f t="shared" si="164"/>
        <v>-1.1400000003050081E-3</v>
      </c>
      <c r="N171" s="98">
        <f t="shared" si="164"/>
        <v>9.9999998928979039E-4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71"/>
      <c r="B172" s="274"/>
      <c r="C172" s="237"/>
      <c r="D172" s="105" t="s">
        <v>52</v>
      </c>
      <c r="E172" s="106">
        <f>SUM(E169,E170,E171)</f>
        <v>7122.6190000000006</v>
      </c>
      <c r="F172" s="106"/>
      <c r="G172" s="106"/>
      <c r="H172" s="106">
        <f t="shared" ref="H172:T172" si="165">SUM(H169,H170,H171)</f>
        <v>42878.17</v>
      </c>
      <c r="I172" s="106">
        <f t="shared" si="165"/>
        <v>405989.29000000004</v>
      </c>
      <c r="J172" s="106">
        <f t="shared" si="165"/>
        <v>42878.166379999995</v>
      </c>
      <c r="K172" s="106">
        <f t="shared" si="165"/>
        <v>405989.283</v>
      </c>
      <c r="L172" s="106">
        <f t="shared" si="165"/>
        <v>448867.44938000001</v>
      </c>
      <c r="M172" s="106">
        <f t="shared" si="165"/>
        <v>-3.6200000013195677E-3</v>
      </c>
      <c r="N172" s="106">
        <f t="shared" si="165"/>
        <v>-7.0000000268919393E-3</v>
      </c>
      <c r="O172" s="106">
        <f t="shared" si="165"/>
        <v>0</v>
      </c>
      <c r="P172" s="106">
        <f t="shared" si="165"/>
        <v>0</v>
      </c>
      <c r="Q172" s="106">
        <f t="shared" si="165"/>
        <v>0</v>
      </c>
      <c r="R172" s="106"/>
      <c r="S172" s="106">
        <f t="shared" si="165"/>
        <v>0</v>
      </c>
      <c r="T172" s="106">
        <f t="shared" si="165"/>
        <v>0</v>
      </c>
      <c r="U172" s="108"/>
    </row>
    <row r="173" spans="1:21" x14ac:dyDescent="0.2">
      <c r="A173" s="271"/>
      <c r="B173" s="274"/>
      <c r="C173" s="237"/>
      <c r="D173" s="118" t="s">
        <v>11</v>
      </c>
      <c r="E173" s="119">
        <v>2444.11</v>
      </c>
      <c r="F173" s="122">
        <v>6.02</v>
      </c>
      <c r="G173" s="95">
        <v>57</v>
      </c>
      <c r="H173" s="97">
        <v>14713.54</v>
      </c>
      <c r="I173" s="182">
        <v>139314.26999999999</v>
      </c>
      <c r="J173" s="102">
        <f>(E173*F173)</f>
        <v>14713.5422</v>
      </c>
      <c r="K173" s="102">
        <f>(E173*G173)</f>
        <v>139314.27000000002</v>
      </c>
      <c r="L173" s="96">
        <f>SUM(J173,K173)</f>
        <v>154027.81220000001</v>
      </c>
      <c r="M173" s="98">
        <f>SUM(J173-H173)</f>
        <v>2.1999999989930075E-3</v>
      </c>
      <c r="N173" s="98">
        <f>SUM(K173-I173)</f>
        <v>2.9103830456733704E-11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71"/>
      <c r="B174" s="274"/>
      <c r="C174" s="237"/>
      <c r="D174" s="118" t="s">
        <v>12</v>
      </c>
      <c r="E174" s="119">
        <v>2517.0630000000001</v>
      </c>
      <c r="F174" s="122">
        <v>6.02</v>
      </c>
      <c r="G174" s="95">
        <v>57</v>
      </c>
      <c r="H174" s="97">
        <v>15152.72</v>
      </c>
      <c r="I174" s="182">
        <v>143472.59</v>
      </c>
      <c r="J174" s="102">
        <f>(E174*F174)</f>
        <v>15152.71926</v>
      </c>
      <c r="K174" s="102">
        <f t="shared" ref="K174:K175" si="166">(E174*G174)</f>
        <v>143472.59100000001</v>
      </c>
      <c r="L174" s="96">
        <f t="shared" ref="L174:L175" si="167">SUM(J174,K174)</f>
        <v>158625.31026000003</v>
      </c>
      <c r="M174" s="98">
        <f t="shared" ref="M174:N175" si="168">SUM(J174-H174)</f>
        <v>-7.3999999949592166E-4</v>
      </c>
      <c r="N174" s="98">
        <f t="shared" si="168"/>
        <v>1.0000000183936208E-3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71"/>
      <c r="B175" s="275"/>
      <c r="C175" s="237"/>
      <c r="D175" s="118" t="s">
        <v>13</v>
      </c>
      <c r="E175" s="119">
        <v>2546.8809999999999</v>
      </c>
      <c r="F175" s="122">
        <v>6.02</v>
      </c>
      <c r="G175" s="95">
        <v>57</v>
      </c>
      <c r="H175" s="97">
        <v>15332.22</v>
      </c>
      <c r="I175" s="182">
        <v>145172.22</v>
      </c>
      <c r="J175" s="102">
        <f>(E175*F175)</f>
        <v>15332.223619999999</v>
      </c>
      <c r="K175" s="102">
        <f t="shared" si="166"/>
        <v>145172.217</v>
      </c>
      <c r="L175" s="96">
        <f t="shared" si="167"/>
        <v>160504.44062000001</v>
      </c>
      <c r="M175" s="98">
        <f t="shared" si="168"/>
        <v>3.6199999995005783E-3</v>
      </c>
      <c r="N175" s="98">
        <f t="shared" si="168"/>
        <v>-2.9999999969732016E-3</v>
      </c>
      <c r="O175" s="102"/>
      <c r="P175" s="102"/>
      <c r="Q175" s="103">
        <v>499197.14</v>
      </c>
      <c r="R175" s="98"/>
      <c r="S175" s="103"/>
      <c r="T175" s="103"/>
      <c r="U175" s="104"/>
    </row>
    <row r="176" spans="1:21" ht="24" x14ac:dyDescent="0.2">
      <c r="A176" s="271"/>
      <c r="B176" s="123"/>
      <c r="C176" s="237"/>
      <c r="D176" s="105" t="s">
        <v>53</v>
      </c>
      <c r="E176" s="106">
        <f>SUM(E173,E174,E175)</f>
        <v>7508.0540000000001</v>
      </c>
      <c r="F176" s="106"/>
      <c r="G176" s="106"/>
      <c r="H176" s="106">
        <f t="shared" ref="H176:T176" si="169">SUM(H173,H174,H175)</f>
        <v>45198.48</v>
      </c>
      <c r="I176" s="106">
        <f t="shared" si="169"/>
        <v>427959.07999999996</v>
      </c>
      <c r="J176" s="106">
        <f t="shared" si="169"/>
        <v>45198.485079999999</v>
      </c>
      <c r="K176" s="106">
        <f t="shared" si="169"/>
        <v>427959.07800000004</v>
      </c>
      <c r="L176" s="106">
        <f t="shared" si="169"/>
        <v>473157.56308000005</v>
      </c>
      <c r="M176" s="106">
        <f t="shared" si="169"/>
        <v>5.0799999989976641E-3</v>
      </c>
      <c r="N176" s="106">
        <f t="shared" si="169"/>
        <v>-1.9999999494757503E-3</v>
      </c>
      <c r="O176" s="106">
        <f t="shared" si="169"/>
        <v>0</v>
      </c>
      <c r="P176" s="106">
        <f t="shared" si="169"/>
        <v>0</v>
      </c>
      <c r="Q176" s="106">
        <f t="shared" si="169"/>
        <v>499197.14</v>
      </c>
      <c r="R176" s="106"/>
      <c r="S176" s="106">
        <f t="shared" si="169"/>
        <v>0</v>
      </c>
      <c r="T176" s="106">
        <f t="shared" si="169"/>
        <v>0</v>
      </c>
      <c r="U176" s="108"/>
    </row>
    <row r="177" spans="1:21" x14ac:dyDescent="0.2">
      <c r="A177" s="271"/>
      <c r="B177" s="273" t="s">
        <v>29</v>
      </c>
      <c r="C177" s="237"/>
      <c r="D177" s="118" t="s">
        <v>14</v>
      </c>
      <c r="E177" s="119">
        <v>2748.3130000000001</v>
      </c>
      <c r="F177" s="122">
        <v>6.02</v>
      </c>
      <c r="G177" s="95">
        <v>57</v>
      </c>
      <c r="H177" s="97">
        <v>16544.84</v>
      </c>
      <c r="I177" s="182">
        <v>156653.84</v>
      </c>
      <c r="J177" s="102">
        <f>(E177*F177)</f>
        <v>16544.844259999998</v>
      </c>
      <c r="K177" s="102">
        <f>(E177*G177)</f>
        <v>156653.84100000001</v>
      </c>
      <c r="L177" s="96">
        <f>SUM(J177,K177)</f>
        <v>173198.68526</v>
      </c>
      <c r="M177" s="98">
        <f>SUM(J177-H177)</f>
        <v>4.2599999978847336E-3</v>
      </c>
      <c r="N177" s="98">
        <f>SUM(K177-I177)</f>
        <v>1.0000000183936208E-3</v>
      </c>
      <c r="O177" s="102"/>
      <c r="P177" s="102"/>
      <c r="Q177" s="103">
        <v>1266000</v>
      </c>
      <c r="R177" s="98"/>
      <c r="S177" s="103"/>
      <c r="T177" s="103"/>
      <c r="U177" s="104"/>
    </row>
    <row r="178" spans="1:21" x14ac:dyDescent="0.2">
      <c r="A178" s="271"/>
      <c r="B178" s="274"/>
      <c r="C178" s="237"/>
      <c r="D178" s="118" t="s">
        <v>15</v>
      </c>
      <c r="E178" s="119">
        <v>1960.9490000000001</v>
      </c>
      <c r="F178" s="122">
        <v>6.02</v>
      </c>
      <c r="G178" s="95">
        <v>57</v>
      </c>
      <c r="H178" s="97">
        <v>11804.91</v>
      </c>
      <c r="I178" s="182">
        <v>111774.09</v>
      </c>
      <c r="J178" s="102">
        <f>(E178*F178)</f>
        <v>11804.912979999999</v>
      </c>
      <c r="K178" s="102">
        <f t="shared" ref="K178:K179" si="170">(E178*G178)</f>
        <v>111774.09300000001</v>
      </c>
      <c r="L178" s="96">
        <f t="shared" ref="L178:L179" si="171">SUM(J178,K178)</f>
        <v>123579.00598</v>
      </c>
      <c r="M178" s="98">
        <f t="shared" ref="M178:N179" si="172">SUM(J178-H178)</f>
        <v>2.9799999992974335E-3</v>
      </c>
      <c r="N178" s="98">
        <f t="shared" si="172"/>
        <v>3.0000000115251169E-3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71"/>
      <c r="B179" s="274"/>
      <c r="C179" s="237"/>
      <c r="D179" s="118" t="s">
        <v>16</v>
      </c>
      <c r="E179" s="143">
        <v>2454.1120000000001</v>
      </c>
      <c r="F179" s="122">
        <v>6.02</v>
      </c>
      <c r="G179" s="95">
        <v>57</v>
      </c>
      <c r="H179" s="97">
        <v>14773.75</v>
      </c>
      <c r="I179" s="182">
        <v>139884.38</v>
      </c>
      <c r="J179" s="102">
        <f>(E179*F179)</f>
        <v>14773.75424</v>
      </c>
      <c r="K179" s="102">
        <f t="shared" si="170"/>
        <v>139884.38399999999</v>
      </c>
      <c r="L179" s="96">
        <f t="shared" si="171"/>
        <v>154658.13824</v>
      </c>
      <c r="M179" s="98">
        <f t="shared" si="172"/>
        <v>4.2400000002089655E-3</v>
      </c>
      <c r="N179" s="98">
        <f t="shared" si="172"/>
        <v>3.999999986262992E-3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71"/>
      <c r="B180" s="274"/>
      <c r="C180" s="237"/>
      <c r="D180" s="105" t="s">
        <v>54</v>
      </c>
      <c r="E180" s="106">
        <f>SUM(E177,E178,E179)</f>
        <v>7163.3740000000007</v>
      </c>
      <c r="F180" s="106"/>
      <c r="G180" s="106"/>
      <c r="H180" s="106">
        <f t="shared" ref="H180:T180" si="173">SUM(H177,H178,H179)</f>
        <v>43123.5</v>
      </c>
      <c r="I180" s="106">
        <f t="shared" si="173"/>
        <v>408312.31</v>
      </c>
      <c r="J180" s="106">
        <f t="shared" si="173"/>
        <v>43123.511480000001</v>
      </c>
      <c r="K180" s="106">
        <f t="shared" si="173"/>
        <v>408312.31799999997</v>
      </c>
      <c r="L180" s="106">
        <f t="shared" si="173"/>
        <v>451435.82948000001</v>
      </c>
      <c r="M180" s="106">
        <f t="shared" si="173"/>
        <v>1.1479999997391133E-2</v>
      </c>
      <c r="N180" s="106">
        <f t="shared" si="173"/>
        <v>8.0000000161817297E-3</v>
      </c>
      <c r="O180" s="106">
        <f t="shared" si="173"/>
        <v>0</v>
      </c>
      <c r="P180" s="106">
        <f t="shared" si="173"/>
        <v>0</v>
      </c>
      <c r="Q180" s="106">
        <f t="shared" si="173"/>
        <v>1266000</v>
      </c>
      <c r="R180" s="106"/>
      <c r="S180" s="106">
        <f t="shared" si="173"/>
        <v>0</v>
      </c>
      <c r="T180" s="106">
        <f t="shared" si="173"/>
        <v>0</v>
      </c>
      <c r="U180" s="108"/>
    </row>
    <row r="181" spans="1:21" x14ac:dyDescent="0.2">
      <c r="A181" s="271"/>
      <c r="B181" s="274"/>
      <c r="C181" s="237"/>
      <c r="D181" s="118" t="s">
        <v>17</v>
      </c>
      <c r="E181" s="119">
        <v>2621.3359999999998</v>
      </c>
      <c r="F181" s="122">
        <v>6.02</v>
      </c>
      <c r="G181" s="95">
        <v>57</v>
      </c>
      <c r="H181" s="97">
        <v>15780.44</v>
      </c>
      <c r="I181" s="182">
        <v>149416.15</v>
      </c>
      <c r="J181" s="102">
        <f>(E181*F181)</f>
        <v>15780.442719999997</v>
      </c>
      <c r="K181" s="102">
        <f>(E181*G181)</f>
        <v>149416.152</v>
      </c>
      <c r="L181" s="96">
        <f>SUM(J181,K181)</f>
        <v>165196.59471999999</v>
      </c>
      <c r="M181" s="98">
        <f>SUM(J181-H181)</f>
        <v>2.719999996770639E-3</v>
      </c>
      <c r="N181" s="98">
        <f>SUM(K181-I181)</f>
        <v>2.0000000076834112E-3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71"/>
      <c r="B182" s="274"/>
      <c r="C182" s="237"/>
      <c r="D182" s="118" t="s">
        <v>18</v>
      </c>
      <c r="E182" s="119">
        <v>2636.1689999999999</v>
      </c>
      <c r="F182" s="122">
        <v>6.02</v>
      </c>
      <c r="G182" s="95">
        <v>57</v>
      </c>
      <c r="H182" s="97">
        <v>15869.74</v>
      </c>
      <c r="I182" s="181">
        <v>150261.63</v>
      </c>
      <c r="J182" s="102">
        <f>(E182*F182)</f>
        <v>15869.737379999999</v>
      </c>
      <c r="K182" s="102">
        <f t="shared" ref="K182:K183" si="174">(E182*G182)</f>
        <v>150261.633</v>
      </c>
      <c r="L182" s="96">
        <f t="shared" ref="L182:L183" si="175">SUM(J182,K182)</f>
        <v>166131.37038000001</v>
      </c>
      <c r="M182" s="98">
        <f t="shared" ref="M182:N183" si="176">SUM(J182-H182)</f>
        <v>-2.6200000011158409E-3</v>
      </c>
      <c r="N182" s="98">
        <f t="shared" si="176"/>
        <v>2.9999999969732016E-3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72"/>
      <c r="B183" s="275"/>
      <c r="C183" s="238"/>
      <c r="D183" s="118" t="s">
        <v>19</v>
      </c>
      <c r="E183" s="143">
        <v>2552.8960000000002</v>
      </c>
      <c r="F183" s="122">
        <v>6.02</v>
      </c>
      <c r="G183" s="95">
        <v>57</v>
      </c>
      <c r="H183" s="97">
        <v>15368.43</v>
      </c>
      <c r="I183" s="182">
        <v>145515.07</v>
      </c>
      <c r="J183" s="102">
        <f>(E183*F183)</f>
        <v>15368.433919999999</v>
      </c>
      <c r="K183" s="102">
        <f t="shared" si="174"/>
        <v>145515.07200000001</v>
      </c>
      <c r="L183" s="96">
        <f t="shared" si="175"/>
        <v>160883.50592000003</v>
      </c>
      <c r="M183" s="98">
        <f t="shared" si="176"/>
        <v>3.9199999991978984E-3</v>
      </c>
      <c r="N183" s="98">
        <f t="shared" si="176"/>
        <v>2.0000000076834112E-3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7810.4009999999998</v>
      </c>
      <c r="F184" s="106"/>
      <c r="G184" s="106"/>
      <c r="H184" s="106">
        <f t="shared" ref="H184:T184" si="177">SUM(H181,H182,H183)</f>
        <v>47018.61</v>
      </c>
      <c r="I184" s="106">
        <f t="shared" si="177"/>
        <v>445192.85000000003</v>
      </c>
      <c r="J184" s="106">
        <f t="shared" si="177"/>
        <v>47018.614019999994</v>
      </c>
      <c r="K184" s="106">
        <f t="shared" si="177"/>
        <v>445192.85700000008</v>
      </c>
      <c r="L184" s="106">
        <f t="shared" si="177"/>
        <v>492211.47102000006</v>
      </c>
      <c r="M184" s="106">
        <f t="shared" si="177"/>
        <v>4.0199999948526965E-3</v>
      </c>
      <c r="N184" s="106">
        <f t="shared" si="177"/>
        <v>7.0000000123400241E-3</v>
      </c>
      <c r="O184" s="106">
        <f t="shared" si="177"/>
        <v>0</v>
      </c>
      <c r="P184" s="106">
        <f t="shared" si="177"/>
        <v>0</v>
      </c>
      <c r="Q184" s="106">
        <f t="shared" si="177"/>
        <v>0</v>
      </c>
      <c r="R184" s="106"/>
      <c r="S184" s="106">
        <f t="shared" si="177"/>
        <v>0</v>
      </c>
      <c r="T184" s="106">
        <f t="shared" si="177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29604.448000000004</v>
      </c>
      <c r="F185" s="137"/>
      <c r="G185" s="137"/>
      <c r="H185" s="137">
        <f>SUM(H172+H176+H180+H184)</f>
        <v>178218.76</v>
      </c>
      <c r="I185" s="137">
        <f t="shared" ref="I185:T185" si="178">SUM(I172+I176+I180+I184)</f>
        <v>1687453.53</v>
      </c>
      <c r="J185" s="137">
        <f t="shared" si="178"/>
        <v>178218.77695999999</v>
      </c>
      <c r="K185" s="137">
        <f t="shared" si="178"/>
        <v>1687453.5360000001</v>
      </c>
      <c r="L185" s="137">
        <f t="shared" si="178"/>
        <v>1865672.3129600002</v>
      </c>
      <c r="M185" s="137">
        <f t="shared" si="178"/>
        <v>1.6959999989921926E-2</v>
      </c>
      <c r="N185" s="137">
        <f t="shared" si="178"/>
        <v>6.0000000521540642E-3</v>
      </c>
      <c r="O185" s="137">
        <f t="shared" si="178"/>
        <v>0</v>
      </c>
      <c r="P185" s="137">
        <f t="shared" si="178"/>
        <v>0</v>
      </c>
      <c r="Q185" s="137">
        <f t="shared" si="178"/>
        <v>1765197.1400000001</v>
      </c>
      <c r="R185" s="137"/>
      <c r="S185" s="137">
        <f t="shared" si="178"/>
        <v>0</v>
      </c>
      <c r="T185" s="137">
        <f t="shared" si="178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E185+'2018'!E186</f>
        <v>237677.33</v>
      </c>
      <c r="F186" s="114"/>
      <c r="G186" s="114"/>
      <c r="H186" s="114">
        <f>H185+'2018'!H186</f>
        <v>1019687.8759999999</v>
      </c>
      <c r="I186" s="114">
        <f>I185+'2018'!I186</f>
        <v>6221423.324</v>
      </c>
      <c r="J186" s="114">
        <f>J185+'2018'!J186</f>
        <v>1019687.9189599999</v>
      </c>
      <c r="K186" s="114">
        <f>K185+'2018'!K186</f>
        <v>6221423.4820000008</v>
      </c>
      <c r="L186" s="114">
        <f>L185+'2018'!L186</f>
        <v>7241111.4009600002</v>
      </c>
      <c r="M186" s="114">
        <f>M185+'2018'!M186</f>
        <v>4.2959999970662466E-2</v>
      </c>
      <c r="N186" s="114">
        <f>N185+'2018'!N186</f>
        <v>0.15800000009130599</v>
      </c>
      <c r="O186" s="114">
        <f>O185+'2018'!O186</f>
        <v>0</v>
      </c>
      <c r="P186" s="114">
        <f>P185+'2018'!P186</f>
        <v>0</v>
      </c>
      <c r="Q186" s="114">
        <f>Q185+'2018'!Q186</f>
        <v>4475836.59</v>
      </c>
      <c r="R186" s="114">
        <f>I186-Q186</f>
        <v>1745586.7340000002</v>
      </c>
      <c r="S186" s="114">
        <f>S185+'2018'!S186</f>
        <v>0</v>
      </c>
      <c r="T186" s="114">
        <f>T185+'2018'!T186</f>
        <v>0</v>
      </c>
      <c r="U186" s="116"/>
    </row>
    <row r="187" spans="1:21" x14ac:dyDescent="0.2">
      <c r="A187" s="270">
        <v>11</v>
      </c>
      <c r="B187" s="273" t="s">
        <v>34</v>
      </c>
      <c r="C187" s="276" t="s">
        <v>30</v>
      </c>
      <c r="D187" s="118" t="s">
        <v>8</v>
      </c>
      <c r="E187" s="119">
        <v>184.101</v>
      </c>
      <c r="F187" s="122">
        <v>6.02</v>
      </c>
      <c r="G187" s="95">
        <v>57</v>
      </c>
      <c r="H187" s="97">
        <v>1108.29</v>
      </c>
      <c r="I187" s="182">
        <v>10493.76</v>
      </c>
      <c r="J187" s="102">
        <f>(E187*F187)</f>
        <v>1108.28802</v>
      </c>
      <c r="K187" s="102">
        <f>(E187*G187)</f>
        <v>10493.757</v>
      </c>
      <c r="L187" s="96">
        <f>SUM(J187,K187)</f>
        <v>11602.04502</v>
      </c>
      <c r="M187" s="98">
        <f>SUM(J187-H187)</f>
        <v>-1.9800000000032014E-3</v>
      </c>
      <c r="N187" s="98">
        <f>SUM(K187-I187)</f>
        <v>-3.0000000006111804E-3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71"/>
      <c r="B188" s="274"/>
      <c r="C188" s="277"/>
      <c r="D188" s="118" t="s">
        <v>9</v>
      </c>
      <c r="E188" s="120">
        <v>168.52799999999999</v>
      </c>
      <c r="F188" s="122">
        <v>6.02</v>
      </c>
      <c r="G188" s="95">
        <v>57</v>
      </c>
      <c r="H188" s="97">
        <v>1014.54</v>
      </c>
      <c r="I188" s="182">
        <v>9606.1</v>
      </c>
      <c r="J188" s="102">
        <f>(E188*F188)</f>
        <v>1014.5385599999998</v>
      </c>
      <c r="K188" s="102">
        <f t="shared" ref="K188:K189" si="179">(E188*G188)</f>
        <v>9606.0959999999995</v>
      </c>
      <c r="L188" s="96">
        <f t="shared" ref="L188:L189" si="180">SUM(J188,K188)</f>
        <v>10620.634559999999</v>
      </c>
      <c r="M188" s="98">
        <f t="shared" ref="M188:N189" si="181">SUM(J188-H188)</f>
        <v>-1.4400000001160151E-3</v>
      </c>
      <c r="N188" s="98">
        <f t="shared" si="181"/>
        <v>-4.0000000008149073E-3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71"/>
      <c r="B189" s="274"/>
      <c r="C189" s="277"/>
      <c r="D189" s="118" t="s">
        <v>10</v>
      </c>
      <c r="E189" s="120">
        <v>208.953</v>
      </c>
      <c r="F189" s="122">
        <v>6.02</v>
      </c>
      <c r="G189" s="95">
        <v>57</v>
      </c>
      <c r="H189" s="97">
        <v>1257.9000000000001</v>
      </c>
      <c r="I189" s="182">
        <v>11910.32</v>
      </c>
      <c r="J189" s="102">
        <f>(E189*F189)</f>
        <v>1257.89706</v>
      </c>
      <c r="K189" s="102">
        <f t="shared" si="179"/>
        <v>11910.321</v>
      </c>
      <c r="L189" s="96">
        <f t="shared" si="180"/>
        <v>13168.218059999999</v>
      </c>
      <c r="M189" s="98">
        <f t="shared" si="181"/>
        <v>-2.9400000000805449E-3</v>
      </c>
      <c r="N189" s="98">
        <f t="shared" si="181"/>
        <v>1.0000000002037268E-3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71"/>
      <c r="B190" s="274"/>
      <c r="C190" s="277"/>
      <c r="D190" s="105" t="s">
        <v>52</v>
      </c>
      <c r="E190" s="106">
        <f>SUM(E187,E188,E189)</f>
        <v>561.58199999999999</v>
      </c>
      <c r="F190" s="106"/>
      <c r="G190" s="106"/>
      <c r="H190" s="107">
        <f>SUM(H187:H189)</f>
        <v>3380.73</v>
      </c>
      <c r="I190" s="107">
        <f>SUM(I187:I189)</f>
        <v>32010.18</v>
      </c>
      <c r="J190" s="106">
        <f t="shared" ref="J190:T190" si="182">SUM(J187,J188,J189)</f>
        <v>3380.7236400000002</v>
      </c>
      <c r="K190" s="106">
        <f t="shared" si="182"/>
        <v>32010.173999999999</v>
      </c>
      <c r="L190" s="106">
        <f t="shared" si="182"/>
        <v>35390.897639999996</v>
      </c>
      <c r="M190" s="106">
        <f t="shared" si="182"/>
        <v>-6.3600000001997614E-3</v>
      </c>
      <c r="N190" s="106">
        <f t="shared" si="182"/>
        <v>-6.0000000012223609E-3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71"/>
      <c r="B191" s="274"/>
      <c r="C191" s="277"/>
      <c r="D191" s="118" t="s">
        <v>11</v>
      </c>
      <c r="E191" s="119">
        <v>200.03</v>
      </c>
      <c r="F191" s="122">
        <v>6.02</v>
      </c>
      <c r="G191" s="95">
        <v>57</v>
      </c>
      <c r="H191" s="97">
        <v>1204.18</v>
      </c>
      <c r="I191" s="182">
        <v>11401.71</v>
      </c>
      <c r="J191" s="102">
        <f>(E191*F191)</f>
        <v>1204.1805999999999</v>
      </c>
      <c r="K191" s="102">
        <f>(E191*G191)</f>
        <v>11401.710000000001</v>
      </c>
      <c r="L191" s="96">
        <f>SUM(J191,K191)</f>
        <v>12605.890600000001</v>
      </c>
      <c r="M191" s="98">
        <f>SUM(J191-H191)</f>
        <v>5.9999999984938768E-4</v>
      </c>
      <c r="N191" s="98">
        <f>SUM(K191-I191)</f>
        <v>1.8189894035458565E-12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71"/>
      <c r="B192" s="274"/>
      <c r="C192" s="277"/>
      <c r="D192" s="118" t="s">
        <v>12</v>
      </c>
      <c r="E192" s="119">
        <v>200.93</v>
      </c>
      <c r="F192" s="122">
        <v>6.02</v>
      </c>
      <c r="G192" s="95">
        <v>57</v>
      </c>
      <c r="H192" s="97">
        <v>1209.5999999999999</v>
      </c>
      <c r="I192" s="182">
        <v>11453.01</v>
      </c>
      <c r="J192" s="102">
        <f>(E192*F192)</f>
        <v>1209.5986</v>
      </c>
      <c r="K192" s="102">
        <f t="shared" ref="K192:K193" si="183">(E192*G192)</f>
        <v>11453.01</v>
      </c>
      <c r="L192" s="96">
        <f t="shared" ref="L192:L193" si="184">SUM(J192,K192)</f>
        <v>12662.6086</v>
      </c>
      <c r="M192" s="98">
        <f t="shared" ref="M192:N193" si="185">SUM(J192-H192)</f>
        <v>-1.3999999998759449E-3</v>
      </c>
      <c r="N192" s="98">
        <f t="shared" si="185"/>
        <v>0</v>
      </c>
      <c r="O192" s="102"/>
      <c r="P192" s="102"/>
      <c r="Q192" s="103">
        <v>79800</v>
      </c>
      <c r="R192" s="98"/>
      <c r="S192" s="103"/>
      <c r="T192" s="103"/>
      <c r="U192" s="104"/>
    </row>
    <row r="193" spans="1:22" ht="18.75" customHeight="1" x14ac:dyDescent="0.2">
      <c r="A193" s="271"/>
      <c r="B193" s="275"/>
      <c r="C193" s="277"/>
      <c r="D193" s="118" t="s">
        <v>13</v>
      </c>
      <c r="E193" s="119">
        <v>192.73400000000001</v>
      </c>
      <c r="F193" s="122">
        <v>6.02</v>
      </c>
      <c r="G193" s="95">
        <v>57</v>
      </c>
      <c r="H193" s="97">
        <v>1160.26</v>
      </c>
      <c r="I193" s="182">
        <v>10985.84</v>
      </c>
      <c r="J193" s="102">
        <f>(E193*F193)</f>
        <v>1160.2586799999999</v>
      </c>
      <c r="K193" s="102">
        <f t="shared" si="183"/>
        <v>10985.838</v>
      </c>
      <c r="L193" s="96">
        <f t="shared" si="184"/>
        <v>12146.096679999999</v>
      </c>
      <c r="M193" s="98">
        <f t="shared" si="185"/>
        <v>-1.3200000000779255E-3</v>
      </c>
      <c r="N193" s="98">
        <f t="shared" si="185"/>
        <v>-2.0000000004074536E-3</v>
      </c>
      <c r="O193" s="102"/>
      <c r="P193" s="102"/>
      <c r="Q193" s="103">
        <v>47023.18</v>
      </c>
      <c r="R193" s="98"/>
      <c r="S193" s="103"/>
      <c r="T193" s="103"/>
      <c r="U193" s="104"/>
    </row>
    <row r="194" spans="1:22" ht="24" x14ac:dyDescent="0.2">
      <c r="A194" s="271"/>
      <c r="B194" s="123"/>
      <c r="C194" s="277"/>
      <c r="D194" s="105" t="s">
        <v>53</v>
      </c>
      <c r="E194" s="106">
        <f>SUM(E191,E192,E193)</f>
        <v>593.69400000000007</v>
      </c>
      <c r="F194" s="106"/>
      <c r="G194" s="106"/>
      <c r="H194" s="107">
        <f>SUM(H191:H193)</f>
        <v>3574.04</v>
      </c>
      <c r="I194" s="107">
        <f>SUM(I191:I193)</f>
        <v>33840.559999999998</v>
      </c>
      <c r="J194" s="106">
        <f t="shared" ref="J194:T194" si="186">SUM(J191,J192,J193)</f>
        <v>3574.0378799999999</v>
      </c>
      <c r="K194" s="106">
        <f t="shared" si="186"/>
        <v>33840.558000000005</v>
      </c>
      <c r="L194" s="106">
        <f t="shared" si="186"/>
        <v>37414.595879999993</v>
      </c>
      <c r="M194" s="106">
        <f t="shared" si="186"/>
        <v>-2.1200000001044828E-3</v>
      </c>
      <c r="N194" s="106">
        <f t="shared" si="186"/>
        <v>-1.9999999985884642E-3</v>
      </c>
      <c r="O194" s="106">
        <f t="shared" si="186"/>
        <v>0</v>
      </c>
      <c r="P194" s="106">
        <f t="shared" si="186"/>
        <v>0</v>
      </c>
      <c r="Q194" s="106">
        <f t="shared" si="186"/>
        <v>126823.18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2" x14ac:dyDescent="0.2">
      <c r="A195" s="271"/>
      <c r="B195" s="273" t="s">
        <v>29</v>
      </c>
      <c r="C195" s="277"/>
      <c r="D195" s="118" t="s">
        <v>14</v>
      </c>
      <c r="E195" s="119">
        <v>241.364</v>
      </c>
      <c r="F195" s="122">
        <v>6.02</v>
      </c>
      <c r="G195" s="95">
        <v>57</v>
      </c>
      <c r="H195" s="97">
        <v>1453.01</v>
      </c>
      <c r="I195" s="182">
        <v>13757.75</v>
      </c>
      <c r="J195" s="102">
        <f>(E195*F195)</f>
        <v>1453.0112799999999</v>
      </c>
      <c r="K195" s="102">
        <f>(E195*G195)</f>
        <v>13757.748</v>
      </c>
      <c r="L195" s="96">
        <f>SUM(J195,K195)</f>
        <v>15210.75928</v>
      </c>
      <c r="M195" s="98">
        <f>SUM(J195-H195)</f>
        <v>1.2799999999515421E-3</v>
      </c>
      <c r="N195" s="98">
        <f>SUM(K195-I195)</f>
        <v>-2.0000000004074536E-3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71"/>
      <c r="B196" s="274"/>
      <c r="C196" s="277"/>
      <c r="D196" s="118" t="s">
        <v>15</v>
      </c>
      <c r="E196" s="119">
        <v>215.899</v>
      </c>
      <c r="F196" s="122">
        <v>6.02</v>
      </c>
      <c r="G196" s="95">
        <v>57</v>
      </c>
      <c r="H196" s="97">
        <v>1299.71</v>
      </c>
      <c r="I196" s="182">
        <v>12306.24</v>
      </c>
      <c r="J196" s="102">
        <f>(E196*F196)</f>
        <v>1299.7119799999998</v>
      </c>
      <c r="K196" s="102">
        <f t="shared" ref="K196:K197" si="187">(E196*G196)</f>
        <v>12306.243</v>
      </c>
      <c r="L196" s="96">
        <f t="shared" ref="L196:L197" si="188">SUM(J196,K196)</f>
        <v>13605.95498</v>
      </c>
      <c r="M196" s="98">
        <f t="shared" ref="M196:N197" si="189">SUM(J196-H196)</f>
        <v>1.9799999997758277E-3</v>
      </c>
      <c r="N196" s="98">
        <f t="shared" si="189"/>
        <v>3.0000000006111804E-3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71"/>
      <c r="B197" s="274"/>
      <c r="C197" s="277"/>
      <c r="D197" s="118" t="s">
        <v>16</v>
      </c>
      <c r="E197" s="143">
        <v>197.017</v>
      </c>
      <c r="F197" s="122">
        <v>6.02</v>
      </c>
      <c r="G197" s="95">
        <v>57</v>
      </c>
      <c r="H197" s="97">
        <v>1186.04</v>
      </c>
      <c r="I197" s="182">
        <v>11229.97</v>
      </c>
      <c r="J197" s="102">
        <f>(E197*F197)</f>
        <v>1186.04234</v>
      </c>
      <c r="K197" s="102">
        <f t="shared" si="187"/>
        <v>11229.968999999999</v>
      </c>
      <c r="L197" s="96">
        <f t="shared" si="188"/>
        <v>12416.011339999999</v>
      </c>
      <c r="M197" s="98">
        <f t="shared" si="189"/>
        <v>2.3400000000037835E-3</v>
      </c>
      <c r="N197" s="98">
        <f t="shared" si="189"/>
        <v>-1.0000000002037268E-3</v>
      </c>
      <c r="O197" s="102"/>
      <c r="P197" s="102"/>
      <c r="Q197" s="103"/>
      <c r="R197" s="98"/>
      <c r="S197" s="103"/>
      <c r="T197" s="103"/>
      <c r="U197" s="104"/>
    </row>
    <row r="198" spans="1:22" ht="24" x14ac:dyDescent="0.2">
      <c r="A198" s="271"/>
      <c r="B198" s="274"/>
      <c r="C198" s="277"/>
      <c r="D198" s="105" t="s">
        <v>54</v>
      </c>
      <c r="E198" s="106">
        <f>SUM(E195,E196,E197)</f>
        <v>654.28</v>
      </c>
      <c r="F198" s="106"/>
      <c r="G198" s="106"/>
      <c r="H198" s="107">
        <f>SUM(H195:H197)</f>
        <v>3938.76</v>
      </c>
      <c r="I198" s="107">
        <f>SUM(I195:I197)</f>
        <v>37293.96</v>
      </c>
      <c r="J198" s="106">
        <f t="shared" ref="J198:T198" si="190">SUM(J195,J196,J197)</f>
        <v>3938.7655999999997</v>
      </c>
      <c r="K198" s="106">
        <f t="shared" si="190"/>
        <v>37293.96</v>
      </c>
      <c r="L198" s="106">
        <f t="shared" si="190"/>
        <v>41232.725599999998</v>
      </c>
      <c r="M198" s="106">
        <f t="shared" si="190"/>
        <v>5.5999999997311534E-3</v>
      </c>
      <c r="N198" s="106">
        <f t="shared" si="190"/>
        <v>0</v>
      </c>
      <c r="O198" s="106">
        <f t="shared" si="190"/>
        <v>0</v>
      </c>
      <c r="P198" s="106">
        <f t="shared" si="190"/>
        <v>0</v>
      </c>
      <c r="Q198" s="106">
        <f t="shared" si="190"/>
        <v>0</v>
      </c>
      <c r="R198" s="106"/>
      <c r="S198" s="106">
        <f t="shared" si="190"/>
        <v>0</v>
      </c>
      <c r="T198" s="106">
        <f t="shared" si="190"/>
        <v>0</v>
      </c>
      <c r="U198" s="108"/>
    </row>
    <row r="199" spans="1:22" x14ac:dyDescent="0.2">
      <c r="A199" s="271"/>
      <c r="B199" s="274"/>
      <c r="C199" s="277"/>
      <c r="D199" s="118" t="s">
        <v>17</v>
      </c>
      <c r="E199" s="119">
        <v>222.80500000000001</v>
      </c>
      <c r="F199" s="122">
        <v>6.02</v>
      </c>
      <c r="G199" s="95">
        <v>57</v>
      </c>
      <c r="H199" s="97">
        <v>1341.29</v>
      </c>
      <c r="I199" s="182">
        <v>12699.89</v>
      </c>
      <c r="J199" s="102">
        <f>(E199*F199)</f>
        <v>1341.2861</v>
      </c>
      <c r="K199" s="102">
        <f>(E199*G199)</f>
        <v>12699.885</v>
      </c>
      <c r="L199" s="96">
        <f>SUM(J199,K199)</f>
        <v>14041.1711</v>
      </c>
      <c r="M199" s="98">
        <f>SUM(J199-H199)</f>
        <v>-3.8999999999305146E-3</v>
      </c>
      <c r="N199" s="98">
        <f>SUM(K199-I199)</f>
        <v>-4.9999999991996447E-3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71"/>
      <c r="B200" s="274"/>
      <c r="C200" s="277"/>
      <c r="D200" s="118" t="s">
        <v>18</v>
      </c>
      <c r="E200" s="119">
        <v>210.32599999999999</v>
      </c>
      <c r="F200" s="122">
        <v>6.02</v>
      </c>
      <c r="G200" s="95">
        <v>57</v>
      </c>
      <c r="H200" s="97">
        <v>1266.1600000000001</v>
      </c>
      <c r="I200" s="182">
        <v>11988.58</v>
      </c>
      <c r="J200" s="102">
        <f>(E200*F200)</f>
        <v>1266.1625199999999</v>
      </c>
      <c r="K200" s="102">
        <f t="shared" ref="K200:K201" si="191">(E200*G200)</f>
        <v>11988.582</v>
      </c>
      <c r="L200" s="96">
        <f t="shared" ref="L200:L201" si="192">SUM(J200,K200)</f>
        <v>13254.74452</v>
      </c>
      <c r="M200" s="98">
        <f t="shared" ref="M200:N201" si="193">SUM(J200-H200)</f>
        <v>2.5199999997767009E-3</v>
      </c>
      <c r="N200" s="98">
        <f t="shared" si="193"/>
        <v>2.0000000004074536E-3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72"/>
      <c r="B201" s="275"/>
      <c r="C201" s="278"/>
      <c r="D201" s="118" t="s">
        <v>19</v>
      </c>
      <c r="E201" s="143">
        <v>190.24700000000001</v>
      </c>
      <c r="F201" s="122">
        <v>6.02</v>
      </c>
      <c r="G201" s="95">
        <v>57</v>
      </c>
      <c r="H201" s="97">
        <v>1145.29</v>
      </c>
      <c r="I201" s="182">
        <v>10844.08</v>
      </c>
      <c r="J201" s="102">
        <f>(E201*F201)</f>
        <v>1145.28694</v>
      </c>
      <c r="K201" s="102">
        <f t="shared" si="191"/>
        <v>10844.079000000002</v>
      </c>
      <c r="L201" s="96">
        <f t="shared" si="192"/>
        <v>11989.365940000002</v>
      </c>
      <c r="M201" s="98">
        <f t="shared" si="193"/>
        <v>-3.0600000000049477E-3</v>
      </c>
      <c r="N201" s="98">
        <f t="shared" si="193"/>
        <v>-9.9999999838473741E-4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623.37799999999993</v>
      </c>
      <c r="F202" s="158"/>
      <c r="G202" s="158"/>
      <c r="H202" s="159">
        <f>SUM(H199:H201)</f>
        <v>3752.74</v>
      </c>
      <c r="I202" s="159">
        <f>SUM(I199:I201)</f>
        <v>35532.550000000003</v>
      </c>
      <c r="J202" s="158">
        <f>SUM(J199:J201)</f>
        <v>3752.7355600000001</v>
      </c>
      <c r="K202" s="158">
        <f>SUM(K199:K201)</f>
        <v>35532.546000000002</v>
      </c>
      <c r="L202" s="158">
        <f>SUM(L199:L201)</f>
        <v>39285.281560000003</v>
      </c>
      <c r="M202" s="158">
        <f t="shared" ref="M202:T202" si="194">SUM(M189+M193+M197+M201)</f>
        <v>-4.9800000001596345E-3</v>
      </c>
      <c r="N202" s="158">
        <f t="shared" si="194"/>
        <v>-2.999999998792191E-3</v>
      </c>
      <c r="O202" s="158">
        <f t="shared" si="194"/>
        <v>0</v>
      </c>
      <c r="P202" s="158">
        <f t="shared" si="194"/>
        <v>0</v>
      </c>
      <c r="Q202" s="158">
        <f>SUM(Q199+Q200+Q201)</f>
        <v>0</v>
      </c>
      <c r="R202" s="106"/>
      <c r="S202" s="158">
        <f t="shared" si="194"/>
        <v>0</v>
      </c>
      <c r="T202" s="158">
        <f t="shared" si="194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2432.9339999999997</v>
      </c>
      <c r="F203" s="137"/>
      <c r="G203" s="137"/>
      <c r="H203" s="169">
        <f>SUM(H190,H194,H198,H202)</f>
        <v>14646.27</v>
      </c>
      <c r="I203" s="169">
        <f>SUM(I190,I194,I198,I202)</f>
        <v>138677.25</v>
      </c>
      <c r="J203" s="137">
        <f>SUM(J190,J194,J198,J202)</f>
        <v>14646.26268</v>
      </c>
      <c r="K203" s="137">
        <f>SUM(K202,K198,K194,K190)</f>
        <v>138677.23800000001</v>
      </c>
      <c r="L203" s="137">
        <f>SUM(L190,L194,L198,L202)</f>
        <v>153323.50068</v>
      </c>
      <c r="M203" s="137">
        <f>SUM(M190,M194,M198,M202)</f>
        <v>-7.8600000007327253E-3</v>
      </c>
      <c r="N203" s="137">
        <f>SUM(N190,N194,N198,N202)</f>
        <v>-1.0999999998603016E-2</v>
      </c>
      <c r="O203" s="137">
        <f t="shared" ref="O203:T203" si="195">SUM(O199,O200,O201)</f>
        <v>0</v>
      </c>
      <c r="P203" s="137">
        <f t="shared" si="195"/>
        <v>0</v>
      </c>
      <c r="Q203" s="137">
        <f>SUM(Q190,Q194,Q198,Q202)</f>
        <v>126823.18</v>
      </c>
      <c r="R203" s="137"/>
      <c r="S203" s="137">
        <f t="shared" si="195"/>
        <v>0</v>
      </c>
      <c r="T203" s="137">
        <f t="shared" si="195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E203+'2018'!E204</f>
        <v>22133.688000000002</v>
      </c>
      <c r="F204" s="114"/>
      <c r="G204" s="114"/>
      <c r="H204" s="114">
        <f>H203+'2018'!H204</f>
        <v>93130.9</v>
      </c>
      <c r="I204" s="114">
        <f>I203+'2018'!I204</f>
        <v>624693.86199999996</v>
      </c>
      <c r="J204" s="114">
        <f>J203+'2018'!J204</f>
        <v>93130.880279999998</v>
      </c>
      <c r="K204" s="114">
        <f>K203+'2018'!K204</f>
        <v>624693.87100000004</v>
      </c>
      <c r="L204" s="114">
        <f>L203+'2018'!L204</f>
        <v>569035.38078999985</v>
      </c>
      <c r="M204" s="114">
        <f>M203+'2018'!M204</f>
        <v>1.9239999997239465E-2</v>
      </c>
      <c r="N204" s="114">
        <f>N203+'2018'!N204</f>
        <v>7.0000000003403784E-2</v>
      </c>
      <c r="O204" s="114">
        <f>O203+'2018'!O204</f>
        <v>0</v>
      </c>
      <c r="P204" s="114">
        <f>P203+'2018'!P204</f>
        <v>0</v>
      </c>
      <c r="Q204" s="114">
        <f>Q203+'2018'!Q204</f>
        <v>206903.69</v>
      </c>
      <c r="R204" s="114">
        <f>I204-Q204</f>
        <v>417790.17199999996</v>
      </c>
      <c r="S204" s="114">
        <f>S203+'2018'!S204</f>
        <v>0</v>
      </c>
      <c r="T204" s="114">
        <f>T203+'2018'!T204</f>
        <v>0</v>
      </c>
      <c r="U204" s="116"/>
    </row>
    <row r="205" spans="1:22" ht="12.75" customHeight="1" x14ac:dyDescent="0.2">
      <c r="A205" s="270">
        <v>12</v>
      </c>
      <c r="B205" s="273" t="s">
        <v>34</v>
      </c>
      <c r="C205" s="236" t="s">
        <v>31</v>
      </c>
      <c r="D205" s="118" t="s">
        <v>8</v>
      </c>
      <c r="E205" s="119">
        <v>42.524000000000001</v>
      </c>
      <c r="F205" s="122">
        <v>6.02</v>
      </c>
      <c r="G205" s="95">
        <v>57</v>
      </c>
      <c r="H205" s="97">
        <v>255.99</v>
      </c>
      <c r="I205" s="182">
        <v>2423.87</v>
      </c>
      <c r="J205" s="102">
        <f>(E205*F205)</f>
        <v>255.99447999999998</v>
      </c>
      <c r="K205" s="102">
        <f>(E205*G205)</f>
        <v>2423.8679999999999</v>
      </c>
      <c r="L205" s="96">
        <f>SUM(J205,K205)</f>
        <v>2679.8624799999998</v>
      </c>
      <c r="M205" s="98">
        <f>SUM(J205-H205)</f>
        <v>4.479999999972506E-3</v>
      </c>
      <c r="N205" s="98">
        <f>SUM(K205-I205)</f>
        <v>-1.9999999999527063E-3</v>
      </c>
      <c r="O205" s="102"/>
      <c r="P205" s="102"/>
      <c r="Q205" s="103"/>
      <c r="R205" s="98"/>
      <c r="S205" s="103"/>
      <c r="T205" s="103"/>
      <c r="U205" s="104"/>
    </row>
    <row r="206" spans="1:22" x14ac:dyDescent="0.2">
      <c r="A206" s="271"/>
      <c r="B206" s="274"/>
      <c r="C206" s="237"/>
      <c r="D206" s="118" t="s">
        <v>9</v>
      </c>
      <c r="E206" s="120">
        <v>41.054000000000002</v>
      </c>
      <c r="F206" s="122">
        <v>6.02</v>
      </c>
      <c r="G206" s="95">
        <v>57</v>
      </c>
      <c r="H206" s="97">
        <v>247.15</v>
      </c>
      <c r="I206" s="182">
        <v>2340.08</v>
      </c>
      <c r="J206" s="102">
        <f t="shared" ref="J206:J207" si="196">(E206*F206)</f>
        <v>247.14508000000001</v>
      </c>
      <c r="K206" s="102">
        <f t="shared" ref="K206:K207" si="197">(E206*G206)</f>
        <v>2340.078</v>
      </c>
      <c r="L206" s="96">
        <f t="shared" ref="L206:L207" si="198">SUM(J206,K206)</f>
        <v>2587.2230799999998</v>
      </c>
      <c r="M206" s="98">
        <f t="shared" ref="M206:N207" si="199">SUM(J206-H206)</f>
        <v>-4.9199999999984811E-3</v>
      </c>
      <c r="N206" s="98">
        <f t="shared" si="199"/>
        <v>-1.9999999999527063E-3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71"/>
      <c r="B207" s="274"/>
      <c r="C207" s="237"/>
      <c r="D207" s="118" t="s">
        <v>10</v>
      </c>
      <c r="E207" s="120">
        <v>53.524999999999999</v>
      </c>
      <c r="F207" s="122">
        <v>6.02</v>
      </c>
      <c r="G207" s="95">
        <v>57</v>
      </c>
      <c r="H207" s="97">
        <v>322.22000000000003</v>
      </c>
      <c r="I207" s="182">
        <v>3050.93</v>
      </c>
      <c r="J207" s="102">
        <f t="shared" si="196"/>
        <v>322.22049999999996</v>
      </c>
      <c r="K207" s="102">
        <f t="shared" si="197"/>
        <v>3050.9249999999997</v>
      </c>
      <c r="L207" s="96">
        <f t="shared" si="198"/>
        <v>3373.1454999999996</v>
      </c>
      <c r="M207" s="98">
        <f t="shared" si="199"/>
        <v>4.9999999993133315E-4</v>
      </c>
      <c r="N207" s="98">
        <f t="shared" si="199"/>
        <v>-5.0000000001091394E-3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71"/>
      <c r="B208" s="274"/>
      <c r="C208" s="237"/>
      <c r="D208" s="105" t="s">
        <v>52</v>
      </c>
      <c r="E208" s="106">
        <f>SUM(E205,E206,E207)</f>
        <v>137.10300000000001</v>
      </c>
      <c r="F208" s="106"/>
      <c r="G208" s="106"/>
      <c r="H208" s="107">
        <f>SUM(H205:H207)</f>
        <v>825.36</v>
      </c>
      <c r="I208" s="107">
        <f>SUM(I205:I207)</f>
        <v>7814.8799999999992</v>
      </c>
      <c r="J208" s="106">
        <f t="shared" ref="J208:T208" si="200">SUM(J205,J206,J207)</f>
        <v>825.36005999999998</v>
      </c>
      <c r="K208" s="106">
        <f t="shared" si="200"/>
        <v>7814.8709999999992</v>
      </c>
      <c r="L208" s="106">
        <f t="shared" si="200"/>
        <v>8640.2310599999983</v>
      </c>
      <c r="M208" s="106">
        <f t="shared" si="200"/>
        <v>5.9999999905357981E-5</v>
      </c>
      <c r="N208" s="106">
        <f t="shared" si="200"/>
        <v>-9.0000000000145519E-3</v>
      </c>
      <c r="O208" s="106">
        <f t="shared" si="200"/>
        <v>0</v>
      </c>
      <c r="P208" s="106">
        <f t="shared" si="200"/>
        <v>0</v>
      </c>
      <c r="Q208" s="106">
        <f t="shared" si="200"/>
        <v>0</v>
      </c>
      <c r="R208" s="106"/>
      <c r="S208" s="106">
        <f t="shared" si="200"/>
        <v>0</v>
      </c>
      <c r="T208" s="106">
        <f t="shared" si="200"/>
        <v>0</v>
      </c>
      <c r="U208" s="108"/>
    </row>
    <row r="209" spans="1:21" x14ac:dyDescent="0.2">
      <c r="A209" s="271"/>
      <c r="B209" s="274"/>
      <c r="C209" s="237"/>
      <c r="D209" s="118" t="s">
        <v>11</v>
      </c>
      <c r="E209" s="119">
        <v>53.048999999999999</v>
      </c>
      <c r="F209" s="122">
        <v>6.02</v>
      </c>
      <c r="G209" s="95">
        <v>57</v>
      </c>
      <c r="H209" s="97">
        <v>319.35000000000002</v>
      </c>
      <c r="I209" s="182">
        <v>3023.79</v>
      </c>
      <c r="J209" s="102">
        <f>(E209*F209)</f>
        <v>319.35497999999995</v>
      </c>
      <c r="K209" s="102">
        <f>(E209*G209)</f>
        <v>3023.7930000000001</v>
      </c>
      <c r="L209" s="96">
        <f>SUM(J209,K209)</f>
        <v>3343.1479800000002</v>
      </c>
      <c r="M209" s="98">
        <f>SUM(J209-H209)</f>
        <v>4.9799999999322608E-3</v>
      </c>
      <c r="N209" s="98">
        <f>SUM(K209-I209)</f>
        <v>3.0000000001564331E-3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71"/>
      <c r="B210" s="274"/>
      <c r="C210" s="237"/>
      <c r="D210" s="118" t="s">
        <v>12</v>
      </c>
      <c r="E210" s="119">
        <v>64.799000000000007</v>
      </c>
      <c r="F210" s="122">
        <v>6.02</v>
      </c>
      <c r="G210" s="95">
        <v>57</v>
      </c>
      <c r="H210" s="97">
        <v>390.09</v>
      </c>
      <c r="I210" s="182">
        <v>3693.54</v>
      </c>
      <c r="J210" s="102">
        <f>(E210*F210)</f>
        <v>390.08998000000003</v>
      </c>
      <c r="K210" s="102">
        <f t="shared" ref="K210:K211" si="201">(E210*G210)</f>
        <v>3693.5430000000006</v>
      </c>
      <c r="L210" s="96">
        <f t="shared" ref="L210:L211" si="202">SUM(J210,K210)</f>
        <v>4083.6329800000008</v>
      </c>
      <c r="M210" s="98">
        <f t="shared" ref="M210:N211" si="203">SUM(J210-H210)</f>
        <v>-1.9999999949504854E-5</v>
      </c>
      <c r="N210" s="98">
        <f t="shared" si="203"/>
        <v>3.0000000006111804E-3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71"/>
      <c r="B211" s="275"/>
      <c r="C211" s="237"/>
      <c r="D211" s="118" t="s">
        <v>13</v>
      </c>
      <c r="E211" s="119">
        <v>57.015000000000001</v>
      </c>
      <c r="F211" s="122">
        <v>6.02</v>
      </c>
      <c r="G211" s="95">
        <v>57</v>
      </c>
      <c r="H211" s="97">
        <v>343.23</v>
      </c>
      <c r="I211" s="182">
        <v>3249.86</v>
      </c>
      <c r="J211" s="102">
        <f>(E211*F211)</f>
        <v>343.2303</v>
      </c>
      <c r="K211" s="102">
        <f t="shared" si="201"/>
        <v>3249.855</v>
      </c>
      <c r="L211" s="96">
        <f t="shared" si="202"/>
        <v>3593.0853000000002</v>
      </c>
      <c r="M211" s="98">
        <f t="shared" si="203"/>
        <v>2.9999999998153726E-4</v>
      </c>
      <c r="N211" s="98">
        <f t="shared" si="203"/>
        <v>-5.0000000001091394E-3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71"/>
      <c r="B212" s="123"/>
      <c r="C212" s="237"/>
      <c r="D212" s="105" t="s">
        <v>53</v>
      </c>
      <c r="E212" s="106">
        <f>SUM(E209,E210,E211)</f>
        <v>174.863</v>
      </c>
      <c r="F212" s="106"/>
      <c r="G212" s="106"/>
      <c r="H212" s="107">
        <f>SUM(H209:H211)</f>
        <v>1052.67</v>
      </c>
      <c r="I212" s="107">
        <f>SUM(I209:I211)</f>
        <v>9967.19</v>
      </c>
      <c r="J212" s="106">
        <f t="shared" ref="J212:T212" si="204">SUM(J209,J210,J211)</f>
        <v>1052.67526</v>
      </c>
      <c r="K212" s="106">
        <f t="shared" si="204"/>
        <v>9967.1910000000007</v>
      </c>
      <c r="L212" s="106">
        <f t="shared" si="204"/>
        <v>11019.866260000001</v>
      </c>
      <c r="M212" s="106">
        <f t="shared" si="204"/>
        <v>5.2599999999642932E-3</v>
      </c>
      <c r="N212" s="106">
        <f t="shared" si="204"/>
        <v>1.0000000006584742E-3</v>
      </c>
      <c r="O212" s="106">
        <f t="shared" si="204"/>
        <v>0</v>
      </c>
      <c r="P212" s="106">
        <f t="shared" si="204"/>
        <v>0</v>
      </c>
      <c r="Q212" s="106">
        <f t="shared" si="204"/>
        <v>0</v>
      </c>
      <c r="R212" s="106"/>
      <c r="S212" s="106">
        <f t="shared" si="204"/>
        <v>0</v>
      </c>
      <c r="T212" s="106">
        <f t="shared" si="204"/>
        <v>0</v>
      </c>
      <c r="U212" s="108"/>
    </row>
    <row r="213" spans="1:21" x14ac:dyDescent="0.2">
      <c r="A213" s="271"/>
      <c r="B213" s="273" t="s">
        <v>29</v>
      </c>
      <c r="C213" s="237"/>
      <c r="D213" s="118" t="s">
        <v>14</v>
      </c>
      <c r="E213" s="119">
        <v>76.510000000000005</v>
      </c>
      <c r="F213" s="122">
        <v>6.02</v>
      </c>
      <c r="G213" s="95">
        <v>57</v>
      </c>
      <c r="H213" s="97">
        <v>460.59</v>
      </c>
      <c r="I213" s="182">
        <v>4361.07</v>
      </c>
      <c r="J213" s="102">
        <f>(E213*F213)</f>
        <v>460.59019999999998</v>
      </c>
      <c r="K213" s="102">
        <f>(E213*G213)</f>
        <v>4361.0700000000006</v>
      </c>
      <c r="L213" s="96">
        <f>SUM(J213,K213)</f>
        <v>4821.6602000000003</v>
      </c>
      <c r="M213" s="98">
        <f>SUM(J213-H213)</f>
        <v>2.0000000000663931E-4</v>
      </c>
      <c r="N213" s="98">
        <f>SUM(K213-I213)</f>
        <v>9.0949470177292824E-13</v>
      </c>
      <c r="O213" s="102"/>
      <c r="P213" s="102"/>
      <c r="Q213" s="103">
        <v>12910.66</v>
      </c>
      <c r="R213" s="98"/>
      <c r="S213" s="103"/>
      <c r="T213" s="103"/>
      <c r="U213" s="104"/>
    </row>
    <row r="214" spans="1:21" x14ac:dyDescent="0.2">
      <c r="A214" s="271"/>
      <c r="B214" s="274"/>
      <c r="C214" s="237"/>
      <c r="D214" s="118" t="s">
        <v>15</v>
      </c>
      <c r="E214" s="119">
        <v>62.017000000000003</v>
      </c>
      <c r="F214" s="122">
        <v>6.02</v>
      </c>
      <c r="G214" s="95">
        <v>57</v>
      </c>
      <c r="H214" s="97">
        <v>373.34</v>
      </c>
      <c r="I214" s="182">
        <v>3534.97</v>
      </c>
      <c r="J214" s="102">
        <f>(E214*F214)</f>
        <v>373.34233999999998</v>
      </c>
      <c r="K214" s="102">
        <f t="shared" ref="K214:K215" si="205">(E214*G214)</f>
        <v>3534.9690000000001</v>
      </c>
      <c r="L214" s="96">
        <f t="shared" ref="L214:L215" si="206">SUM(J214,K214)</f>
        <v>3908.3113400000002</v>
      </c>
      <c r="M214" s="98">
        <f t="shared" ref="M214:N215" si="207">SUM(J214-H214)</f>
        <v>2.3400000000037835E-3</v>
      </c>
      <c r="N214" s="98">
        <f t="shared" si="207"/>
        <v>-9.9999999974897946E-4</v>
      </c>
      <c r="O214" s="102"/>
      <c r="P214" s="102"/>
      <c r="Q214" s="103">
        <v>9864</v>
      </c>
      <c r="R214" s="98"/>
      <c r="S214" s="103"/>
      <c r="T214" s="103"/>
      <c r="U214" s="104"/>
    </row>
    <row r="215" spans="1:21" x14ac:dyDescent="0.2">
      <c r="A215" s="271"/>
      <c r="B215" s="274"/>
      <c r="C215" s="237"/>
      <c r="D215" s="118" t="s">
        <v>16</v>
      </c>
      <c r="E215" s="143">
        <v>64.36</v>
      </c>
      <c r="F215" s="122">
        <v>6.02</v>
      </c>
      <c r="G215" s="95">
        <v>57</v>
      </c>
      <c r="H215" s="97">
        <v>387.45</v>
      </c>
      <c r="I215" s="182">
        <v>3668.52</v>
      </c>
      <c r="J215" s="102">
        <f>(E215*F215)</f>
        <v>387.44719999999995</v>
      </c>
      <c r="K215" s="102">
        <f t="shared" si="205"/>
        <v>3668.52</v>
      </c>
      <c r="L215" s="96">
        <f t="shared" si="206"/>
        <v>4055.9672</v>
      </c>
      <c r="M215" s="98">
        <f t="shared" si="207"/>
        <v>-2.8000000000361069E-3</v>
      </c>
      <c r="N215" s="98">
        <f t="shared" si="207"/>
        <v>0</v>
      </c>
      <c r="O215" s="102"/>
      <c r="P215" s="102"/>
      <c r="Q215" s="103"/>
      <c r="R215" s="98"/>
      <c r="S215" s="103"/>
      <c r="T215" s="103"/>
      <c r="U215" s="104"/>
    </row>
    <row r="216" spans="1:21" ht="24" x14ac:dyDescent="0.2">
      <c r="A216" s="271"/>
      <c r="B216" s="274"/>
      <c r="C216" s="237"/>
      <c r="D216" s="105" t="s">
        <v>54</v>
      </c>
      <c r="E216" s="106">
        <f>SUM(E213,E214,E215)</f>
        <v>202.887</v>
      </c>
      <c r="F216" s="106"/>
      <c r="G216" s="106"/>
      <c r="H216" s="107">
        <f>SUM(H213:H215)</f>
        <v>1221.3799999999999</v>
      </c>
      <c r="I216" s="107">
        <f>SUM(I213:I215)</f>
        <v>11564.56</v>
      </c>
      <c r="J216" s="106">
        <f t="shared" ref="J216:T216" si="208">SUM(J213,J214,J215)</f>
        <v>1221.3797399999999</v>
      </c>
      <c r="K216" s="106">
        <f t="shared" si="208"/>
        <v>11564.559000000001</v>
      </c>
      <c r="L216" s="106">
        <f t="shared" si="208"/>
        <v>12785.938740000001</v>
      </c>
      <c r="M216" s="106">
        <f t="shared" si="208"/>
        <v>-2.6000000002568413E-4</v>
      </c>
      <c r="N216" s="106">
        <f t="shared" si="208"/>
        <v>-9.9999999883948476E-4</v>
      </c>
      <c r="O216" s="106">
        <f t="shared" si="208"/>
        <v>0</v>
      </c>
      <c r="P216" s="106">
        <f t="shared" si="208"/>
        <v>0</v>
      </c>
      <c r="Q216" s="106">
        <f t="shared" si="208"/>
        <v>22774.66</v>
      </c>
      <c r="R216" s="106"/>
      <c r="S216" s="106">
        <f t="shared" si="208"/>
        <v>0</v>
      </c>
      <c r="T216" s="106">
        <f t="shared" si="208"/>
        <v>0</v>
      </c>
      <c r="U216" s="108"/>
    </row>
    <row r="217" spans="1:21" x14ac:dyDescent="0.2">
      <c r="A217" s="271"/>
      <c r="B217" s="274"/>
      <c r="C217" s="237"/>
      <c r="D217" s="118" t="s">
        <v>17</v>
      </c>
      <c r="E217" s="119">
        <v>63.665999999999997</v>
      </c>
      <c r="F217" s="122">
        <v>6.02</v>
      </c>
      <c r="G217" s="95">
        <v>57</v>
      </c>
      <c r="H217" s="97">
        <v>383.27</v>
      </c>
      <c r="I217" s="182">
        <v>3628.96</v>
      </c>
      <c r="J217" s="102">
        <f>(E217*F217)</f>
        <v>383.26931999999994</v>
      </c>
      <c r="K217" s="102">
        <f>(E217*G217)</f>
        <v>3628.962</v>
      </c>
      <c r="L217" s="96">
        <f>SUM(J217,K217)</f>
        <v>4012.2313199999999</v>
      </c>
      <c r="M217" s="98">
        <f>SUM(J217-H217)</f>
        <v>-6.8000000004531103E-4</v>
      </c>
      <c r="N217" s="98">
        <f>SUM(K217-I217)</f>
        <v>1.9999999999527063E-3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71"/>
      <c r="B218" s="274"/>
      <c r="C218" s="237"/>
      <c r="D218" s="118" t="s">
        <v>18</v>
      </c>
      <c r="E218" s="119">
        <v>56.924999999999997</v>
      </c>
      <c r="F218" s="122">
        <v>6.02</v>
      </c>
      <c r="G218" s="95">
        <v>57</v>
      </c>
      <c r="H218" s="97">
        <v>342.69</v>
      </c>
      <c r="I218" s="182">
        <v>3244.73</v>
      </c>
      <c r="J218" s="102">
        <f>(E218*F218)</f>
        <v>342.68849999999998</v>
      </c>
      <c r="K218" s="102">
        <f t="shared" ref="K218:K219" si="209">(E218*G218)</f>
        <v>3244.7249999999999</v>
      </c>
      <c r="L218" s="96">
        <f t="shared" ref="L218:L219" si="210">SUM(J218,K218)</f>
        <v>3587.4134999999997</v>
      </c>
      <c r="M218" s="98">
        <f t="shared" ref="M218:N219" si="211">SUM(J218-H218)</f>
        <v>-1.5000000000213731E-3</v>
      </c>
      <c r="N218" s="98">
        <f t="shared" si="211"/>
        <v>-5.0000000001091394E-3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72"/>
      <c r="B219" s="275"/>
      <c r="C219" s="238"/>
      <c r="D219" s="118" t="s">
        <v>19</v>
      </c>
      <c r="E219" s="120">
        <v>48.046999999999997</v>
      </c>
      <c r="F219" s="122">
        <v>6.02</v>
      </c>
      <c r="G219" s="95">
        <v>57</v>
      </c>
      <c r="H219" s="97">
        <v>289.24</v>
      </c>
      <c r="I219" s="182">
        <v>2738.68</v>
      </c>
      <c r="J219" s="102">
        <f>(E219*F219)</f>
        <v>289.24293999999998</v>
      </c>
      <c r="K219" s="102">
        <f t="shared" si="209"/>
        <v>2738.6789999999996</v>
      </c>
      <c r="L219" s="96">
        <f t="shared" si="210"/>
        <v>3027.9219399999997</v>
      </c>
      <c r="M219" s="98">
        <f t="shared" si="211"/>
        <v>2.939999999966858E-3</v>
      </c>
      <c r="N219" s="98">
        <f t="shared" si="211"/>
        <v>-1.0000000002037268E-3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168.63799999999998</v>
      </c>
      <c r="F220" s="106"/>
      <c r="G220" s="106"/>
      <c r="H220" s="107">
        <f>SUM(H217:H219)</f>
        <v>1015.2</v>
      </c>
      <c r="I220" s="107">
        <f>SUM(I217:I219)</f>
        <v>9612.3700000000008</v>
      </c>
      <c r="J220" s="106">
        <f t="shared" ref="J220:T220" si="212">SUM(J217,J218,J219)</f>
        <v>1015.2007599999998</v>
      </c>
      <c r="K220" s="106">
        <f t="shared" si="212"/>
        <v>9612.366</v>
      </c>
      <c r="L220" s="106">
        <f t="shared" si="212"/>
        <v>10627.56676</v>
      </c>
      <c r="M220" s="106">
        <f t="shared" si="212"/>
        <v>7.5999999990017386E-4</v>
      </c>
      <c r="N220" s="106">
        <f t="shared" si="212"/>
        <v>-4.0000000003601599E-3</v>
      </c>
      <c r="O220" s="106">
        <f t="shared" si="212"/>
        <v>0</v>
      </c>
      <c r="P220" s="106">
        <f t="shared" si="212"/>
        <v>0</v>
      </c>
      <c r="Q220" s="106">
        <f t="shared" si="212"/>
        <v>0</v>
      </c>
      <c r="R220" s="106"/>
      <c r="S220" s="106">
        <f t="shared" si="212"/>
        <v>0</v>
      </c>
      <c r="T220" s="106">
        <f t="shared" si="212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683.49099999999999</v>
      </c>
      <c r="F221" s="137"/>
      <c r="G221" s="137"/>
      <c r="H221" s="138">
        <f>SUM(H208,H212,H216,H220)</f>
        <v>4114.6099999999997</v>
      </c>
      <c r="I221" s="138">
        <f>SUM(I208,I212,I216,I220)</f>
        <v>38959</v>
      </c>
      <c r="J221" s="137">
        <f t="shared" ref="J221:T221" si="213">SUM(J208+J212+J216+J220)</f>
        <v>4114.61582</v>
      </c>
      <c r="K221" s="137">
        <f t="shared" si="213"/>
        <v>38958.987000000001</v>
      </c>
      <c r="L221" s="137">
        <f t="shared" si="213"/>
        <v>43073.60282</v>
      </c>
      <c r="M221" s="137">
        <f t="shared" si="213"/>
        <v>5.819999999744141E-3</v>
      </c>
      <c r="N221" s="137">
        <f t="shared" si="213"/>
        <v>-1.2999999998555722E-2</v>
      </c>
      <c r="O221" s="137">
        <f t="shared" si="213"/>
        <v>0</v>
      </c>
      <c r="P221" s="137">
        <f t="shared" si="213"/>
        <v>0</v>
      </c>
      <c r="Q221" s="137">
        <f t="shared" si="213"/>
        <v>22774.66</v>
      </c>
      <c r="R221" s="137"/>
      <c r="S221" s="137">
        <f t="shared" si="213"/>
        <v>0</v>
      </c>
      <c r="T221" s="137">
        <f t="shared" si="213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E221+'2018'!E222</f>
        <v>4658.3410000000003</v>
      </c>
      <c r="F222" s="114"/>
      <c r="G222" s="114"/>
      <c r="H222" s="114">
        <f>H221+'2018'!H222</f>
        <v>20900.53</v>
      </c>
      <c r="I222" s="114">
        <f>I221+'2018'!I222</f>
        <v>158023.81799999997</v>
      </c>
      <c r="J222" s="114">
        <f>J221+'2018'!J222</f>
        <v>20900.530330000001</v>
      </c>
      <c r="K222" s="114">
        <f>K221+'2018'!K222</f>
        <v>157808.13399999999</v>
      </c>
      <c r="L222" s="114">
        <f>L221+'2018'!L222</f>
        <v>178708.66433</v>
      </c>
      <c r="M222" s="114">
        <f>M221+'2018'!M222</f>
        <v>3.2999999908511768E-4</v>
      </c>
      <c r="N222" s="114">
        <f>N221+'2018'!N222</f>
        <v>-215.68399999999849</v>
      </c>
      <c r="O222" s="114">
        <f>O221+'2018'!O222</f>
        <v>0</v>
      </c>
      <c r="P222" s="114">
        <f>P221+'2018'!P222</f>
        <v>0</v>
      </c>
      <c r="Q222" s="114">
        <f>Q221+'2018'!Q222</f>
        <v>59148.270000000004</v>
      </c>
      <c r="R222" s="114">
        <f>I222-Q222</f>
        <v>98875.547999999966</v>
      </c>
      <c r="S222" s="114">
        <f>S221+'2018'!S222</f>
        <v>0</v>
      </c>
      <c r="T222" s="114">
        <f>T221+'2018'!T222</f>
        <v>0</v>
      </c>
      <c r="U222" s="116"/>
    </row>
    <row r="223" spans="1:21" x14ac:dyDescent="0.2">
      <c r="A223" s="256">
        <v>13</v>
      </c>
      <c r="B223" s="273" t="s">
        <v>35</v>
      </c>
      <c r="C223" s="236" t="s">
        <v>28</v>
      </c>
      <c r="D223" s="118" t="s">
        <v>8</v>
      </c>
      <c r="E223" s="119">
        <v>243.71299999999999</v>
      </c>
      <c r="F223" s="122">
        <v>6.02</v>
      </c>
      <c r="G223" s="95">
        <v>57</v>
      </c>
      <c r="H223" s="97">
        <v>1467.15</v>
      </c>
      <c r="I223" s="182">
        <v>13891.64</v>
      </c>
      <c r="J223" s="102">
        <f>(E223*F223)</f>
        <v>1467.1522599999998</v>
      </c>
      <c r="K223" s="102">
        <f>(E223*G223)</f>
        <v>13891.641</v>
      </c>
      <c r="L223" s="96">
        <f>SUM(J223,K223)</f>
        <v>15358.793259999999</v>
      </c>
      <c r="M223" s="98">
        <f>SUM(J223-H223)</f>
        <v>2.2599999997510167E-3</v>
      </c>
      <c r="N223" s="98">
        <f>SUM(K223-I223)</f>
        <v>1.0000000002037268E-3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57"/>
      <c r="B224" s="274"/>
      <c r="C224" s="237"/>
      <c r="D224" s="118" t="s">
        <v>9</v>
      </c>
      <c r="E224" s="120">
        <v>202.733</v>
      </c>
      <c r="F224" s="122">
        <v>6.02</v>
      </c>
      <c r="G224" s="95">
        <v>57</v>
      </c>
      <c r="H224" s="97">
        <v>1220.45</v>
      </c>
      <c r="I224" s="182">
        <v>11555.78</v>
      </c>
      <c r="J224" s="102">
        <f>(E224*F224)</f>
        <v>1220.4526599999999</v>
      </c>
      <c r="K224" s="102">
        <f t="shared" ref="K224:K225" si="214">(E224*G224)</f>
        <v>11555.781000000001</v>
      </c>
      <c r="L224" s="96">
        <f t="shared" ref="L224:L225" si="215">SUM(J224,K224)</f>
        <v>12776.233660000002</v>
      </c>
      <c r="M224" s="98">
        <f t="shared" ref="M224:N225" si="216">SUM(J224-H224)</f>
        <v>2.6599999998779822E-3</v>
      </c>
      <c r="N224" s="98">
        <f t="shared" si="216"/>
        <v>1.0000000002037268E-3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57"/>
      <c r="B225" s="274"/>
      <c r="C225" s="237"/>
      <c r="D225" s="118" t="s">
        <v>10</v>
      </c>
      <c r="E225" s="120">
        <v>205.041</v>
      </c>
      <c r="F225" s="122">
        <v>6.02</v>
      </c>
      <c r="G225" s="95">
        <v>57</v>
      </c>
      <c r="H225" s="97">
        <v>1234.3499999999999</v>
      </c>
      <c r="I225" s="182">
        <v>11687.34</v>
      </c>
      <c r="J225" s="102">
        <f>(E225*F225)</f>
        <v>1234.34682</v>
      </c>
      <c r="K225" s="102">
        <f t="shared" si="214"/>
        <v>11687.337</v>
      </c>
      <c r="L225" s="96">
        <f t="shared" si="215"/>
        <v>12921.68382</v>
      </c>
      <c r="M225" s="98">
        <f t="shared" si="216"/>
        <v>-3.1799999999293505E-3</v>
      </c>
      <c r="N225" s="98">
        <f t="shared" si="216"/>
        <v>-3.0000000006111804E-3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57"/>
      <c r="B226" s="274"/>
      <c r="C226" s="237"/>
      <c r="D226" s="105" t="s">
        <v>52</v>
      </c>
      <c r="E226" s="106">
        <f>SUM(E223,E224,E225)</f>
        <v>651.48700000000008</v>
      </c>
      <c r="F226" s="106"/>
      <c r="G226" s="106"/>
      <c r="H226" s="106">
        <f t="shared" ref="H226:T226" si="217">SUM(H223,H224,H225)</f>
        <v>3921.9500000000003</v>
      </c>
      <c r="I226" s="106">
        <f t="shared" si="217"/>
        <v>37134.759999999995</v>
      </c>
      <c r="J226" s="106">
        <f t="shared" si="217"/>
        <v>3921.9517399999995</v>
      </c>
      <c r="K226" s="106">
        <f t="shared" si="217"/>
        <v>37134.758999999998</v>
      </c>
      <c r="L226" s="106">
        <f t="shared" si="217"/>
        <v>41056.710740000002</v>
      </c>
      <c r="M226" s="106">
        <f t="shared" si="217"/>
        <v>1.7399999996996485E-3</v>
      </c>
      <c r="N226" s="106">
        <f t="shared" si="217"/>
        <v>-1.0000000002037268E-3</v>
      </c>
      <c r="O226" s="106">
        <f t="shared" si="217"/>
        <v>0</v>
      </c>
      <c r="P226" s="106">
        <f t="shared" si="217"/>
        <v>0</v>
      </c>
      <c r="Q226" s="106">
        <f t="shared" si="217"/>
        <v>0</v>
      </c>
      <c r="R226" s="106"/>
      <c r="S226" s="106">
        <f t="shared" si="217"/>
        <v>0</v>
      </c>
      <c r="T226" s="106">
        <f t="shared" si="217"/>
        <v>0</v>
      </c>
      <c r="U226" s="108"/>
    </row>
    <row r="227" spans="1:21" x14ac:dyDescent="0.2">
      <c r="A227" s="257"/>
      <c r="B227" s="274"/>
      <c r="C227" s="237"/>
      <c r="D227" s="118" t="s">
        <v>11</v>
      </c>
      <c r="E227" s="119">
        <v>198.22800000000001</v>
      </c>
      <c r="F227" s="122">
        <v>6.02</v>
      </c>
      <c r="G227" s="95">
        <v>57</v>
      </c>
      <c r="H227" s="97">
        <v>1193.33</v>
      </c>
      <c r="I227" s="182">
        <v>11298.99</v>
      </c>
      <c r="J227" s="102">
        <f>(E227*F227)</f>
        <v>1193.3325600000001</v>
      </c>
      <c r="K227" s="102">
        <f>(E227*G227)</f>
        <v>11298.996000000001</v>
      </c>
      <c r="L227" s="96">
        <f>SUM(J227,K227)</f>
        <v>12492.328560000002</v>
      </c>
      <c r="M227" s="98">
        <f>SUM(J227-H227)</f>
        <v>2.5600000001304579E-3</v>
      </c>
      <c r="N227" s="98">
        <f>SUM(K227-I227)</f>
        <v>6.0000000012223609E-3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57"/>
      <c r="B228" s="274"/>
      <c r="C228" s="237"/>
      <c r="D228" s="118" t="s">
        <v>12</v>
      </c>
      <c r="E228" s="119">
        <v>146.696</v>
      </c>
      <c r="F228" s="122">
        <v>6.02</v>
      </c>
      <c r="G228" s="95">
        <v>57</v>
      </c>
      <c r="H228" s="97">
        <v>883.11</v>
      </c>
      <c r="I228" s="182">
        <v>8361.67</v>
      </c>
      <c r="J228" s="102">
        <f>(E228*F228)</f>
        <v>883.10991999999987</v>
      </c>
      <c r="K228" s="102">
        <f t="shared" ref="K228:K229" si="218">(E228*G228)</f>
        <v>8361.6720000000005</v>
      </c>
      <c r="L228" s="96">
        <f t="shared" ref="L228:L229" si="219">SUM(J228,K228)</f>
        <v>9244.7819200000013</v>
      </c>
      <c r="M228" s="98">
        <f t="shared" ref="M228:N229" si="220">SUM(J228-H228)</f>
        <v>-8.000000013907993E-5</v>
      </c>
      <c r="N228" s="98">
        <f t="shared" si="220"/>
        <v>2.0000000004074536E-3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57"/>
      <c r="B229" s="275"/>
      <c r="C229" s="237"/>
      <c r="D229" s="118" t="s">
        <v>13</v>
      </c>
      <c r="E229" s="119">
        <v>126.51300000000001</v>
      </c>
      <c r="F229" s="122">
        <v>6.02</v>
      </c>
      <c r="G229" s="95">
        <v>57</v>
      </c>
      <c r="H229" s="97">
        <v>761.61</v>
      </c>
      <c r="I229" s="182">
        <v>7211.24</v>
      </c>
      <c r="J229" s="102">
        <f>(E229*F229)</f>
        <v>761.60825999999997</v>
      </c>
      <c r="K229" s="102">
        <f t="shared" si="218"/>
        <v>7211.241</v>
      </c>
      <c r="L229" s="96">
        <f t="shared" si="219"/>
        <v>7972.84926</v>
      </c>
      <c r="M229" s="98">
        <f t="shared" si="220"/>
        <v>-1.740000000040709E-3</v>
      </c>
      <c r="N229" s="98">
        <f t="shared" si="220"/>
        <v>1.0000000002037268E-3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57"/>
      <c r="B230" s="123"/>
      <c r="C230" s="237"/>
      <c r="D230" s="105" t="s">
        <v>53</v>
      </c>
      <c r="E230" s="106">
        <f>SUM(E227,E228,E229)</f>
        <v>471.43700000000001</v>
      </c>
      <c r="F230" s="106"/>
      <c r="G230" s="106"/>
      <c r="H230" s="106">
        <f t="shared" ref="H230:T230" si="221">SUM(H227,H228,H229)</f>
        <v>2838.05</v>
      </c>
      <c r="I230" s="106">
        <f t="shared" si="221"/>
        <v>26871.9</v>
      </c>
      <c r="J230" s="106">
        <f t="shared" si="221"/>
        <v>2838.0507399999997</v>
      </c>
      <c r="K230" s="106">
        <f t="shared" si="221"/>
        <v>26871.909</v>
      </c>
      <c r="L230" s="106">
        <f t="shared" si="221"/>
        <v>29709.959740000002</v>
      </c>
      <c r="M230" s="106">
        <f t="shared" si="221"/>
        <v>7.3999999995066901E-4</v>
      </c>
      <c r="N230" s="106">
        <f t="shared" si="221"/>
        <v>9.0000000018335413E-3</v>
      </c>
      <c r="O230" s="106">
        <f t="shared" si="221"/>
        <v>0</v>
      </c>
      <c r="P230" s="106">
        <f t="shared" si="221"/>
        <v>0</v>
      </c>
      <c r="Q230" s="106">
        <f t="shared" si="221"/>
        <v>0</v>
      </c>
      <c r="R230" s="106"/>
      <c r="S230" s="106">
        <f t="shared" si="221"/>
        <v>0</v>
      </c>
      <c r="T230" s="106">
        <f t="shared" si="221"/>
        <v>0</v>
      </c>
      <c r="U230" s="108"/>
    </row>
    <row r="231" spans="1:21" x14ac:dyDescent="0.2">
      <c r="A231" s="257"/>
      <c r="B231" s="273" t="s">
        <v>29</v>
      </c>
      <c r="C231" s="237"/>
      <c r="D231" s="118" t="s">
        <v>14</v>
      </c>
      <c r="E231" s="119">
        <v>133.89699999999999</v>
      </c>
      <c r="F231" s="122">
        <v>6.02</v>
      </c>
      <c r="G231" s="95">
        <v>57</v>
      </c>
      <c r="H231" s="97">
        <v>806.06</v>
      </c>
      <c r="I231" s="182">
        <v>7632.13</v>
      </c>
      <c r="J231" s="102">
        <f>(E231*F231)</f>
        <v>806.05993999999987</v>
      </c>
      <c r="K231" s="102">
        <f>(E231*G231)</f>
        <v>7632.1289999999999</v>
      </c>
      <c r="L231" s="96">
        <f>SUM(J231,K231)</f>
        <v>8438.18894</v>
      </c>
      <c r="M231" s="98">
        <f>SUM(J231-H231)</f>
        <v>-6.0000000075888238E-5</v>
      </c>
      <c r="N231" s="98">
        <f>SUM(K231-I231)</f>
        <v>-1.0000000002037268E-3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57"/>
      <c r="B232" s="274"/>
      <c r="C232" s="237"/>
      <c r="D232" s="118" t="s">
        <v>15</v>
      </c>
      <c r="E232" s="119">
        <v>205.54499999999999</v>
      </c>
      <c r="F232" s="122">
        <v>6.02</v>
      </c>
      <c r="G232" s="95">
        <v>57</v>
      </c>
      <c r="H232" s="97">
        <v>1237.3800000000001</v>
      </c>
      <c r="I232" s="182">
        <v>11716.07</v>
      </c>
      <c r="J232" s="102">
        <f>(E232*F232)</f>
        <v>1237.3808999999999</v>
      </c>
      <c r="K232" s="102">
        <f t="shared" ref="K232:K233" si="222">(E232*G232)</f>
        <v>11716.064999999999</v>
      </c>
      <c r="L232" s="96">
        <f t="shared" ref="L232:L233" si="223">SUM(J232,K232)</f>
        <v>12953.445899999999</v>
      </c>
      <c r="M232" s="98">
        <f t="shared" ref="M232:N233" si="224">SUM(J232-H232)</f>
        <v>8.9999999977408152E-4</v>
      </c>
      <c r="N232" s="98">
        <f t="shared" si="224"/>
        <v>-5.0000000010186341E-3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57"/>
      <c r="B233" s="274"/>
      <c r="C233" s="237"/>
      <c r="D233" s="118" t="s">
        <v>16</v>
      </c>
      <c r="E233" s="143">
        <v>191.48500000000001</v>
      </c>
      <c r="F233" s="122">
        <v>6.02</v>
      </c>
      <c r="G233" s="95">
        <v>57</v>
      </c>
      <c r="H233" s="97">
        <v>1152.74</v>
      </c>
      <c r="I233" s="182">
        <v>10914.65</v>
      </c>
      <c r="J233" s="102">
        <f>(E233*F233)</f>
        <v>1152.7397000000001</v>
      </c>
      <c r="K233" s="102">
        <f t="shared" si="222"/>
        <v>10914.645</v>
      </c>
      <c r="L233" s="96">
        <f t="shared" si="223"/>
        <v>12067.384700000001</v>
      </c>
      <c r="M233" s="98">
        <f t="shared" si="224"/>
        <v>-2.9999999992469384E-4</v>
      </c>
      <c r="N233" s="98">
        <f t="shared" si="224"/>
        <v>-4.9999999991996447E-3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57"/>
      <c r="B234" s="274"/>
      <c r="C234" s="237"/>
      <c r="D234" s="105" t="s">
        <v>54</v>
      </c>
      <c r="E234" s="106">
        <f>SUM(E231,E232,E233)</f>
        <v>530.92700000000002</v>
      </c>
      <c r="F234" s="106"/>
      <c r="G234" s="106"/>
      <c r="H234" s="106">
        <f t="shared" ref="H234:T234" si="225">SUM(H231,H232,H233)</f>
        <v>3196.1800000000003</v>
      </c>
      <c r="I234" s="106">
        <f t="shared" si="225"/>
        <v>30262.85</v>
      </c>
      <c r="J234" s="106">
        <f t="shared" si="225"/>
        <v>3196.1805399999998</v>
      </c>
      <c r="K234" s="106">
        <f t="shared" si="225"/>
        <v>30262.839</v>
      </c>
      <c r="L234" s="106">
        <f t="shared" si="225"/>
        <v>33459.019540000001</v>
      </c>
      <c r="M234" s="106">
        <f t="shared" si="225"/>
        <v>5.3999999977349944E-4</v>
      </c>
      <c r="N234" s="106">
        <f t="shared" si="225"/>
        <v>-1.1000000000422006E-2</v>
      </c>
      <c r="O234" s="106">
        <f t="shared" si="225"/>
        <v>0</v>
      </c>
      <c r="P234" s="106">
        <f t="shared" si="225"/>
        <v>0</v>
      </c>
      <c r="Q234" s="106">
        <f t="shared" si="225"/>
        <v>0</v>
      </c>
      <c r="R234" s="106"/>
      <c r="S234" s="106">
        <f t="shared" si="225"/>
        <v>0</v>
      </c>
      <c r="T234" s="106">
        <f t="shared" si="225"/>
        <v>0</v>
      </c>
      <c r="U234" s="108"/>
    </row>
    <row r="235" spans="1:21" x14ac:dyDescent="0.2">
      <c r="A235" s="257"/>
      <c r="B235" s="274"/>
      <c r="C235" s="237"/>
      <c r="D235" s="118" t="s">
        <v>17</v>
      </c>
      <c r="E235" s="119">
        <v>93.536000000000001</v>
      </c>
      <c r="F235" s="122">
        <v>6.02</v>
      </c>
      <c r="G235" s="95">
        <v>57</v>
      </c>
      <c r="H235" s="97">
        <v>563.09</v>
      </c>
      <c r="I235" s="182">
        <v>5331.55</v>
      </c>
      <c r="J235" s="102">
        <f>(E235*F235)</f>
        <v>563.08672000000001</v>
      </c>
      <c r="K235" s="102">
        <f>(E235*G235)</f>
        <v>5331.5519999999997</v>
      </c>
      <c r="L235" s="96">
        <f>SUM(J235,K235)</f>
        <v>5894.6387199999999</v>
      </c>
      <c r="M235" s="98">
        <f>SUM(J235-H235)</f>
        <v>-3.2800000000179352E-3</v>
      </c>
      <c r="N235" s="98">
        <f>SUM(K235-I235)</f>
        <v>1.9999999994979589E-3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57"/>
      <c r="B236" s="274"/>
      <c r="C236" s="237"/>
      <c r="D236" s="118" t="s">
        <v>18</v>
      </c>
      <c r="E236" s="119">
        <v>51.774000000000001</v>
      </c>
      <c r="F236" s="122">
        <v>6.02</v>
      </c>
      <c r="G236" s="95">
        <v>57</v>
      </c>
      <c r="H236" s="97">
        <v>311.68</v>
      </c>
      <c r="I236" s="182">
        <v>2951.12</v>
      </c>
      <c r="J236" s="102">
        <f>(E236*F236)</f>
        <v>311.67947999999996</v>
      </c>
      <c r="K236" s="102">
        <f t="shared" ref="K236:K237" si="226">(E236*G236)</f>
        <v>2951.1179999999999</v>
      </c>
      <c r="L236" s="96">
        <f t="shared" ref="L236:L237" si="227">SUM(J236,K236)</f>
        <v>3262.7974799999997</v>
      </c>
      <c r="M236" s="98">
        <f t="shared" ref="M236:N237" si="228">SUM(J236-H236)</f>
        <v>-5.2000000005136826E-4</v>
      </c>
      <c r="N236" s="98">
        <f t="shared" si="228"/>
        <v>-1.9999999999527063E-3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58"/>
      <c r="B237" s="275"/>
      <c r="C237" s="238"/>
      <c r="D237" s="118" t="s">
        <v>19</v>
      </c>
      <c r="E237" s="120">
        <v>72.313000000000002</v>
      </c>
      <c r="F237" s="122">
        <v>6.02</v>
      </c>
      <c r="G237" s="95">
        <v>57</v>
      </c>
      <c r="H237" s="97">
        <v>435.32</v>
      </c>
      <c r="I237" s="182">
        <v>4121.84</v>
      </c>
      <c r="J237" s="102">
        <f>(E237*F237)</f>
        <v>435.32425999999998</v>
      </c>
      <c r="K237" s="102">
        <f t="shared" si="226"/>
        <v>4121.8410000000003</v>
      </c>
      <c r="L237" s="96">
        <f t="shared" si="227"/>
        <v>4557.1652600000007</v>
      </c>
      <c r="M237" s="98">
        <f t="shared" si="228"/>
        <v>4.2599999999879401E-3</v>
      </c>
      <c r="N237" s="98">
        <f t="shared" si="228"/>
        <v>1.0000000002037268E-3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217.62299999999999</v>
      </c>
      <c r="F238" s="106"/>
      <c r="G238" s="106"/>
      <c r="H238" s="106">
        <f t="shared" ref="H238:T238" si="229">SUM(H235,H236,H237)</f>
        <v>1310.0899999999999</v>
      </c>
      <c r="I238" s="106">
        <f t="shared" si="229"/>
        <v>12404.51</v>
      </c>
      <c r="J238" s="106">
        <f t="shared" si="229"/>
        <v>1310.0904599999999</v>
      </c>
      <c r="K238" s="106">
        <f t="shared" si="229"/>
        <v>12404.511</v>
      </c>
      <c r="L238" s="106">
        <f t="shared" si="229"/>
        <v>13714.601460000002</v>
      </c>
      <c r="M238" s="106">
        <f t="shared" si="229"/>
        <v>4.599999999186366E-4</v>
      </c>
      <c r="N238" s="106">
        <f t="shared" si="229"/>
        <v>9.9999999974897946E-4</v>
      </c>
      <c r="O238" s="106">
        <f t="shared" si="229"/>
        <v>0</v>
      </c>
      <c r="P238" s="106">
        <f t="shared" si="229"/>
        <v>0</v>
      </c>
      <c r="Q238" s="106">
        <f t="shared" si="229"/>
        <v>0</v>
      </c>
      <c r="R238" s="106"/>
      <c r="S238" s="106">
        <f t="shared" si="229"/>
        <v>0</v>
      </c>
      <c r="T238" s="106">
        <f t="shared" si="22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1871.4740000000002</v>
      </c>
      <c r="F239" s="137"/>
      <c r="G239" s="137"/>
      <c r="H239" s="137">
        <f>SUM(H226+H230+H234+H238)</f>
        <v>11266.27</v>
      </c>
      <c r="I239" s="137">
        <f t="shared" ref="I239" si="230">SUM(I226+I230+I234+I238)</f>
        <v>106674.01999999999</v>
      </c>
      <c r="J239" s="137">
        <f>SUM(J226,J230,J234,J238)</f>
        <v>11266.273479999998</v>
      </c>
      <c r="K239" s="137">
        <f>SUM(K238,K234,K230,K226)</f>
        <v>106674.01799999998</v>
      </c>
      <c r="L239" s="137">
        <f t="shared" ref="L239:T239" si="231">SUM(L226+L230+L234+L238)</f>
        <v>117940.29148000001</v>
      </c>
      <c r="M239" s="137">
        <f t="shared" si="231"/>
        <v>3.4799999993424535E-3</v>
      </c>
      <c r="N239" s="137">
        <f t="shared" si="231"/>
        <v>-1.9999999990432116E-3</v>
      </c>
      <c r="O239" s="137">
        <f t="shared" si="231"/>
        <v>0</v>
      </c>
      <c r="P239" s="137">
        <f t="shared" si="231"/>
        <v>0</v>
      </c>
      <c r="Q239" s="137">
        <f t="shared" si="231"/>
        <v>0</v>
      </c>
      <c r="R239" s="137"/>
      <c r="S239" s="137">
        <f t="shared" si="231"/>
        <v>0</v>
      </c>
      <c r="T239" s="137">
        <f t="shared" si="231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E239+'2018'!E240</f>
        <v>10858.720000000001</v>
      </c>
      <c r="F240" s="114"/>
      <c r="G240" s="114"/>
      <c r="H240" s="114">
        <f>H239+'2018'!H240</f>
        <v>46784.292999999991</v>
      </c>
      <c r="I240" s="114">
        <f>I239+'2018'!I240</f>
        <v>392311.17700000003</v>
      </c>
      <c r="J240" s="114">
        <f>J239+'2018'!J240</f>
        <v>46784.207799999996</v>
      </c>
      <c r="K240" s="114">
        <f>K239+'2018'!K240</f>
        <v>392311.04200000002</v>
      </c>
      <c r="L240" s="114">
        <f>L239+'2018'!L240</f>
        <v>439095.24979999999</v>
      </c>
      <c r="M240" s="114">
        <f>M239+'2018'!M240</f>
        <v>-7.0740000000874659E-2</v>
      </c>
      <c r="N240" s="114">
        <f>N239+'2018'!N240</f>
        <v>-0.12099999999891153</v>
      </c>
      <c r="O240" s="114">
        <f>O239+'2018'!O240</f>
        <v>0</v>
      </c>
      <c r="P240" s="114">
        <f>P239+'2018'!P240</f>
        <v>0</v>
      </c>
      <c r="Q240" s="114">
        <f>Q239+'2018'!Q240</f>
        <v>0</v>
      </c>
      <c r="R240" s="114">
        <f>I240-Q240</f>
        <v>392311.17700000003</v>
      </c>
      <c r="S240" s="114">
        <f>S239+'2018'!S240</f>
        <v>0</v>
      </c>
      <c r="T240" s="114">
        <f>T239+'2018'!T240</f>
        <v>0</v>
      </c>
      <c r="U240" s="116"/>
    </row>
    <row r="241" spans="1:21" x14ac:dyDescent="0.2">
      <c r="A241" s="256">
        <v>14</v>
      </c>
      <c r="B241" s="273" t="s">
        <v>35</v>
      </c>
      <c r="C241" s="236" t="s">
        <v>22</v>
      </c>
      <c r="D241" s="118" t="s">
        <v>8</v>
      </c>
      <c r="E241" s="119">
        <v>154.42400000000001</v>
      </c>
      <c r="F241" s="122">
        <v>6.02</v>
      </c>
      <c r="G241" s="95">
        <v>57</v>
      </c>
      <c r="H241" s="97">
        <v>929.63</v>
      </c>
      <c r="I241" s="182">
        <v>8802.17</v>
      </c>
      <c r="J241" s="102">
        <f>(E241*F241)</f>
        <v>929.63247999999999</v>
      </c>
      <c r="K241" s="102">
        <f>(E241*G241)</f>
        <v>8802.1679999999997</v>
      </c>
      <c r="L241" s="96">
        <f>SUM(J241,K241)</f>
        <v>9731.8004799999999</v>
      </c>
      <c r="M241" s="98">
        <f>SUM(J241-H241)</f>
        <v>2.479999999991378E-3</v>
      </c>
      <c r="N241" s="98">
        <f>SUM(K241-I241)</f>
        <v>-2.0000000004074536E-3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57"/>
      <c r="B242" s="274"/>
      <c r="C242" s="237"/>
      <c r="D242" s="118" t="s">
        <v>9</v>
      </c>
      <c r="E242" s="120">
        <v>143.68600000000001</v>
      </c>
      <c r="F242" s="122">
        <v>6.02</v>
      </c>
      <c r="G242" s="95">
        <v>57</v>
      </c>
      <c r="H242" s="97">
        <v>864.99</v>
      </c>
      <c r="I242" s="182">
        <v>8190.1</v>
      </c>
      <c r="J242" s="102">
        <f>(E242*F242)</f>
        <v>864.98972000000003</v>
      </c>
      <c r="K242" s="102">
        <f t="shared" ref="K242:K243" si="232">(E242*G242)</f>
        <v>8190.1020000000008</v>
      </c>
      <c r="L242" s="96">
        <f t="shared" ref="L242:L243" si="233">SUM(J242,K242)</f>
        <v>9055.0917200000004</v>
      </c>
      <c r="M242" s="98">
        <f t="shared" ref="M242:N243" si="234">SUM(J242-H242)</f>
        <v>-2.7999999997518898E-4</v>
      </c>
      <c r="N242" s="98">
        <f t="shared" si="234"/>
        <v>2.0000000004074536E-3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57"/>
      <c r="B243" s="274"/>
      <c r="C243" s="237"/>
      <c r="D243" s="118" t="s">
        <v>10</v>
      </c>
      <c r="E243" s="120">
        <v>182.577</v>
      </c>
      <c r="F243" s="122">
        <v>6.02</v>
      </c>
      <c r="G243" s="95">
        <v>57</v>
      </c>
      <c r="H243" s="97">
        <v>1099.1099999999999</v>
      </c>
      <c r="I243" s="182">
        <v>10406.89</v>
      </c>
      <c r="J243" s="102">
        <f>(E243*F243)</f>
        <v>1099.1135399999998</v>
      </c>
      <c r="K243" s="102">
        <f t="shared" si="232"/>
        <v>10406.888999999999</v>
      </c>
      <c r="L243" s="96">
        <f t="shared" si="233"/>
        <v>11506.002539999999</v>
      </c>
      <c r="M243" s="98">
        <f t="shared" si="234"/>
        <v>3.5399999999299325E-3</v>
      </c>
      <c r="N243" s="98">
        <f t="shared" si="234"/>
        <v>-1.0000000002037268E-3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57"/>
      <c r="B244" s="274"/>
      <c r="C244" s="237"/>
      <c r="D244" s="105" t="s">
        <v>52</v>
      </c>
      <c r="E244" s="106">
        <f>SUM(E241:E243)</f>
        <v>480.68700000000001</v>
      </c>
      <c r="F244" s="106"/>
      <c r="G244" s="106"/>
      <c r="H244" s="106">
        <f t="shared" ref="H244:I244" si="235">SUM(H241:H243)</f>
        <v>2893.7299999999996</v>
      </c>
      <c r="I244" s="106">
        <f t="shared" si="235"/>
        <v>27399.16</v>
      </c>
      <c r="J244" s="106">
        <f t="shared" ref="J244:T244" si="236">SUM(J241,J242,J243)</f>
        <v>2893.7357400000001</v>
      </c>
      <c r="K244" s="106">
        <f t="shared" si="236"/>
        <v>27399.159</v>
      </c>
      <c r="L244" s="106">
        <f t="shared" si="236"/>
        <v>30292.894740000003</v>
      </c>
      <c r="M244" s="106">
        <f t="shared" si="236"/>
        <v>5.7399999999461215E-3</v>
      </c>
      <c r="N244" s="106">
        <f t="shared" si="236"/>
        <v>-1.0000000002037268E-3</v>
      </c>
      <c r="O244" s="106">
        <f t="shared" si="236"/>
        <v>0</v>
      </c>
      <c r="P244" s="106">
        <f t="shared" si="236"/>
        <v>0</v>
      </c>
      <c r="Q244" s="106">
        <f t="shared" si="236"/>
        <v>0</v>
      </c>
      <c r="R244" s="106"/>
      <c r="S244" s="106">
        <f t="shared" si="236"/>
        <v>0</v>
      </c>
      <c r="T244" s="106">
        <f t="shared" si="236"/>
        <v>0</v>
      </c>
      <c r="U244" s="108"/>
    </row>
    <row r="245" spans="1:21" x14ac:dyDescent="0.2">
      <c r="A245" s="257"/>
      <c r="B245" s="274"/>
      <c r="C245" s="237"/>
      <c r="D245" s="118" t="s">
        <v>11</v>
      </c>
      <c r="E245" s="119">
        <v>185.404</v>
      </c>
      <c r="F245" s="122">
        <v>6.02</v>
      </c>
      <c r="G245" s="95">
        <v>57</v>
      </c>
      <c r="H245" s="97">
        <v>1116.1300000000001</v>
      </c>
      <c r="I245" s="182">
        <v>10568.03</v>
      </c>
      <c r="J245" s="102">
        <f>(E245*F245)</f>
        <v>1116.1320799999999</v>
      </c>
      <c r="K245" s="102">
        <f>(E245*G245)</f>
        <v>10568.028</v>
      </c>
      <c r="L245" s="96">
        <f>SUM(J245,K245)</f>
        <v>11684.16008</v>
      </c>
      <c r="M245" s="98">
        <f>SUM(J245-H245)</f>
        <v>2.0799999997507257E-3</v>
      </c>
      <c r="N245" s="98">
        <f>SUM(K245-I245)</f>
        <v>-2.0000000004074536E-3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57"/>
      <c r="B246" s="274"/>
      <c r="C246" s="237"/>
      <c r="D246" s="118" t="s">
        <v>12</v>
      </c>
      <c r="E246" s="119">
        <v>189.05199999999999</v>
      </c>
      <c r="F246" s="122">
        <v>6.02</v>
      </c>
      <c r="G246" s="95">
        <v>57</v>
      </c>
      <c r="H246" s="97">
        <v>1138.0899999999999</v>
      </c>
      <c r="I246" s="182">
        <v>10775.96</v>
      </c>
      <c r="J246" s="102">
        <f>(E246*F246)</f>
        <v>1138.09304</v>
      </c>
      <c r="K246" s="102">
        <f t="shared" ref="K246:K247" si="237">(E246*G246)</f>
        <v>10775.964</v>
      </c>
      <c r="L246" s="96">
        <f t="shared" ref="L246:L247" si="238">SUM(J246,K246)</f>
        <v>11914.05704</v>
      </c>
      <c r="M246" s="98">
        <f t="shared" ref="M246:N247" si="239">SUM(J246-H246)</f>
        <v>3.0400000000554428E-3</v>
      </c>
      <c r="N246" s="98">
        <f t="shared" si="239"/>
        <v>4.0000000008149073E-3</v>
      </c>
      <c r="O246" s="102"/>
      <c r="P246" s="102"/>
      <c r="Q246" s="103"/>
      <c r="R246" s="98"/>
      <c r="S246" s="103"/>
      <c r="T246" s="103"/>
      <c r="U246" s="104"/>
    </row>
    <row r="247" spans="1:21" x14ac:dyDescent="0.2">
      <c r="A247" s="257"/>
      <c r="B247" s="275"/>
      <c r="C247" s="237"/>
      <c r="D247" s="118" t="s">
        <v>13</v>
      </c>
      <c r="E247" s="119">
        <v>171.69800000000001</v>
      </c>
      <c r="F247" s="122">
        <v>6.02</v>
      </c>
      <c r="G247" s="95">
        <v>57</v>
      </c>
      <c r="H247" s="97">
        <v>1033.6199999999999</v>
      </c>
      <c r="I247" s="182">
        <v>9786.7900000000009</v>
      </c>
      <c r="J247" s="102">
        <f>(E247*F247)</f>
        <v>1033.6219599999999</v>
      </c>
      <c r="K247" s="102">
        <f t="shared" si="237"/>
        <v>9786.7860000000001</v>
      </c>
      <c r="L247" s="96">
        <f t="shared" si="238"/>
        <v>10820.40796</v>
      </c>
      <c r="M247" s="98">
        <f t="shared" si="239"/>
        <v>1.9600000000536966E-3</v>
      </c>
      <c r="N247" s="98">
        <f t="shared" si="239"/>
        <v>-4.0000000008149073E-3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57"/>
      <c r="B248" s="123"/>
      <c r="C248" s="237"/>
      <c r="D248" s="105" t="s">
        <v>53</v>
      </c>
      <c r="E248" s="106">
        <f>SUM(E245,E246,E247)</f>
        <v>546.154</v>
      </c>
      <c r="F248" s="106"/>
      <c r="G248" s="106"/>
      <c r="H248" s="106">
        <f t="shared" ref="H248:T248" si="240">SUM(H245,H246,H247)</f>
        <v>3287.84</v>
      </c>
      <c r="I248" s="106">
        <f t="shared" si="240"/>
        <v>31130.78</v>
      </c>
      <c r="J248" s="106">
        <f t="shared" si="240"/>
        <v>3287.84708</v>
      </c>
      <c r="K248" s="106">
        <f t="shared" si="240"/>
        <v>31130.777999999998</v>
      </c>
      <c r="L248" s="106">
        <f t="shared" si="240"/>
        <v>34418.625079999998</v>
      </c>
      <c r="M248" s="106">
        <f t="shared" si="240"/>
        <v>7.0799999998598651E-3</v>
      </c>
      <c r="N248" s="106">
        <f t="shared" si="240"/>
        <v>-2.0000000004074536E-3</v>
      </c>
      <c r="O248" s="106">
        <f t="shared" si="240"/>
        <v>0</v>
      </c>
      <c r="P248" s="106">
        <f t="shared" si="240"/>
        <v>0</v>
      </c>
      <c r="Q248" s="106">
        <f t="shared" si="240"/>
        <v>0</v>
      </c>
      <c r="R248" s="106"/>
      <c r="S248" s="106">
        <f t="shared" si="240"/>
        <v>0</v>
      </c>
      <c r="T248" s="106">
        <f t="shared" si="240"/>
        <v>0</v>
      </c>
      <c r="U248" s="108"/>
    </row>
    <row r="249" spans="1:21" x14ac:dyDescent="0.2">
      <c r="A249" s="257"/>
      <c r="B249" s="273" t="s">
        <v>29</v>
      </c>
      <c r="C249" s="237"/>
      <c r="D249" s="118" t="s">
        <v>14</v>
      </c>
      <c r="E249" s="119">
        <v>224.93600000000001</v>
      </c>
      <c r="F249" s="122">
        <v>6.02</v>
      </c>
      <c r="G249" s="95">
        <v>57</v>
      </c>
      <c r="H249" s="97">
        <v>1354.11</v>
      </c>
      <c r="I249" s="182">
        <v>12821.35</v>
      </c>
      <c r="J249" s="102">
        <f>(E249*F249)</f>
        <v>1354.11472</v>
      </c>
      <c r="K249" s="102">
        <f>(E249*G249)</f>
        <v>12821.352000000001</v>
      </c>
      <c r="L249" s="96">
        <f>SUM(J249,K249)</f>
        <v>14175.46672</v>
      </c>
      <c r="M249" s="98">
        <f>SUM(J249-H249)</f>
        <v>4.7200000001339504E-3</v>
      </c>
      <c r="N249" s="98">
        <f>SUM(K249-I249)</f>
        <v>2.0000000004074536E-3</v>
      </c>
      <c r="O249" s="102"/>
      <c r="P249" s="102"/>
      <c r="Q249" s="98">
        <v>209440</v>
      </c>
      <c r="R249" s="98"/>
      <c r="S249" s="103"/>
      <c r="T249" s="103"/>
      <c r="U249" s="104"/>
    </row>
    <row r="250" spans="1:21" x14ac:dyDescent="0.2">
      <c r="A250" s="257"/>
      <c r="B250" s="274"/>
      <c r="C250" s="237"/>
      <c r="D250" s="118" t="s">
        <v>15</v>
      </c>
      <c r="E250" s="119">
        <v>177.709</v>
      </c>
      <c r="F250" s="122">
        <v>6.02</v>
      </c>
      <c r="G250" s="95">
        <v>57</v>
      </c>
      <c r="H250" s="97">
        <v>1069.81</v>
      </c>
      <c r="I250" s="182">
        <v>10129.41</v>
      </c>
      <c r="J250" s="102">
        <f>(E250*F250)</f>
        <v>1069.80818</v>
      </c>
      <c r="K250" s="102">
        <f t="shared" ref="K250:K251" si="241">(E250*G250)</f>
        <v>10129.413</v>
      </c>
      <c r="L250" s="96">
        <f t="shared" ref="L250:L251" si="242">SUM(J250,K250)</f>
        <v>11199.22118</v>
      </c>
      <c r="M250" s="98">
        <f t="shared" ref="M250:N251" si="243">SUM(J250-H250)</f>
        <v>-1.8199999999524152E-3</v>
      </c>
      <c r="N250" s="98">
        <f t="shared" si="243"/>
        <v>3.0000000006111804E-3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57"/>
      <c r="B251" s="274"/>
      <c r="C251" s="237"/>
      <c r="D251" s="118" t="s">
        <v>16</v>
      </c>
      <c r="E251" s="143">
        <v>189.60599999999999</v>
      </c>
      <c r="F251" s="122">
        <v>6.02</v>
      </c>
      <c r="G251" s="95">
        <v>57</v>
      </c>
      <c r="H251" s="97">
        <v>1141.43</v>
      </c>
      <c r="I251" s="182">
        <v>10807.54</v>
      </c>
      <c r="J251" s="102">
        <f>(E251*F251)</f>
        <v>1141.4281199999998</v>
      </c>
      <c r="K251" s="102">
        <f t="shared" si="241"/>
        <v>10807.541999999999</v>
      </c>
      <c r="L251" s="96">
        <f t="shared" si="242"/>
        <v>11948.97012</v>
      </c>
      <c r="M251" s="98">
        <f t="shared" si="243"/>
        <v>-1.8800000002556772E-3</v>
      </c>
      <c r="N251" s="98">
        <f t="shared" si="243"/>
        <v>1.9999999985884642E-3</v>
      </c>
      <c r="O251" s="102"/>
      <c r="P251" s="102"/>
      <c r="Q251" s="103"/>
      <c r="R251" s="98"/>
      <c r="S251" s="103"/>
      <c r="T251" s="103"/>
      <c r="U251" s="104"/>
    </row>
    <row r="252" spans="1:21" ht="24" x14ac:dyDescent="0.2">
      <c r="A252" s="257"/>
      <c r="B252" s="274"/>
      <c r="C252" s="237"/>
      <c r="D252" s="105" t="s">
        <v>54</v>
      </c>
      <c r="E252" s="106">
        <f>SUM(E249,E250,E251)</f>
        <v>592.25099999999998</v>
      </c>
      <c r="F252" s="106"/>
      <c r="G252" s="106"/>
      <c r="H252" s="106">
        <f t="shared" ref="H252:T252" si="244">SUM(H249,H250,H251)</f>
        <v>3565.3500000000004</v>
      </c>
      <c r="I252" s="106">
        <f t="shared" si="244"/>
        <v>33758.300000000003</v>
      </c>
      <c r="J252" s="106">
        <f t="shared" si="244"/>
        <v>3565.3510200000001</v>
      </c>
      <c r="K252" s="106">
        <f t="shared" si="244"/>
        <v>33758.307000000001</v>
      </c>
      <c r="L252" s="106">
        <f t="shared" si="244"/>
        <v>37323.658020000003</v>
      </c>
      <c r="M252" s="106">
        <f t="shared" si="244"/>
        <v>1.019999999925858E-3</v>
      </c>
      <c r="N252" s="106">
        <f t="shared" si="244"/>
        <v>6.9999999996070983E-3</v>
      </c>
      <c r="O252" s="106">
        <f t="shared" si="244"/>
        <v>0</v>
      </c>
      <c r="P252" s="106">
        <f t="shared" si="244"/>
        <v>0</v>
      </c>
      <c r="Q252" s="106">
        <f t="shared" si="244"/>
        <v>209440</v>
      </c>
      <c r="R252" s="106"/>
      <c r="S252" s="106">
        <f t="shared" si="244"/>
        <v>0</v>
      </c>
      <c r="T252" s="106">
        <f t="shared" si="244"/>
        <v>0</v>
      </c>
      <c r="U252" s="108"/>
    </row>
    <row r="253" spans="1:21" x14ac:dyDescent="0.2">
      <c r="A253" s="257"/>
      <c r="B253" s="274"/>
      <c r="C253" s="237"/>
      <c r="D253" s="118" t="s">
        <v>17</v>
      </c>
      <c r="E253" s="119">
        <v>208.37700000000001</v>
      </c>
      <c r="F253" s="122">
        <v>6.02</v>
      </c>
      <c r="G253" s="95">
        <v>57</v>
      </c>
      <c r="H253" s="97">
        <v>1254.43</v>
      </c>
      <c r="I253" s="182">
        <v>11877.49</v>
      </c>
      <c r="J253" s="102">
        <f>(E253*F253)</f>
        <v>1254.4295399999999</v>
      </c>
      <c r="K253" s="102">
        <f>(E253*G253)</f>
        <v>11877.489000000001</v>
      </c>
      <c r="L253" s="96">
        <f>SUM(J253,K253)</f>
        <v>13131.918540000001</v>
      </c>
      <c r="M253" s="98">
        <f>SUM(J253-H253)</f>
        <v>-4.600000002028537E-4</v>
      </c>
      <c r="N253" s="98">
        <f>SUM(K253-I253)</f>
        <v>-9.9999999838473741E-4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57"/>
      <c r="B254" s="274"/>
      <c r="C254" s="237"/>
      <c r="D254" s="118" t="s">
        <v>18</v>
      </c>
      <c r="E254" s="119">
        <v>193.405</v>
      </c>
      <c r="F254" s="122">
        <v>6.02</v>
      </c>
      <c r="G254" s="95">
        <v>57</v>
      </c>
      <c r="H254" s="97">
        <v>1164.3</v>
      </c>
      <c r="I254" s="182">
        <v>11024.09</v>
      </c>
      <c r="J254" s="102">
        <f>(E254*F254)</f>
        <v>1164.2981</v>
      </c>
      <c r="K254" s="102">
        <f t="shared" ref="K254:K255" si="245">(E254*G254)</f>
        <v>11024.085000000001</v>
      </c>
      <c r="L254" s="96">
        <f t="shared" ref="L254:L255" si="246">SUM(J254,K254)</f>
        <v>12188.383100000001</v>
      </c>
      <c r="M254" s="98">
        <f t="shared" ref="M254:N255" si="247">SUM(J254-H254)</f>
        <v>-1.8999999999778083E-3</v>
      </c>
      <c r="N254" s="98">
        <f t="shared" si="247"/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58"/>
      <c r="B255" s="275"/>
      <c r="C255" s="238"/>
      <c r="D255" s="118" t="s">
        <v>19</v>
      </c>
      <c r="E255" s="143">
        <v>173.31700000000001</v>
      </c>
      <c r="F255" s="122">
        <v>6.02</v>
      </c>
      <c r="G255" s="95">
        <v>57</v>
      </c>
      <c r="H255" s="97">
        <v>1043.3699999999999</v>
      </c>
      <c r="I255" s="182">
        <v>9879.07</v>
      </c>
      <c r="J255" s="102">
        <f>(E255*F255)</f>
        <v>1043.36834</v>
      </c>
      <c r="K255" s="102">
        <f t="shared" si="245"/>
        <v>9879.0689999999995</v>
      </c>
      <c r="L255" s="96">
        <f t="shared" si="246"/>
        <v>10922.43734</v>
      </c>
      <c r="M255" s="98">
        <f t="shared" si="247"/>
        <v>-1.6599999999016291E-3</v>
      </c>
      <c r="N255" s="98">
        <f t="shared" si="247"/>
        <v>-1.0000000002037268E-3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575.09900000000005</v>
      </c>
      <c r="F256" s="106"/>
      <c r="G256" s="106"/>
      <c r="H256" s="106">
        <f t="shared" ref="H256:T256" si="248">SUM(H253,H254,H255)</f>
        <v>3462.1</v>
      </c>
      <c r="I256" s="106">
        <f t="shared" si="248"/>
        <v>32780.65</v>
      </c>
      <c r="J256" s="106">
        <f t="shared" si="248"/>
        <v>3462.0959800000001</v>
      </c>
      <c r="K256" s="106">
        <f t="shared" si="248"/>
        <v>32780.642999999996</v>
      </c>
      <c r="L256" s="106">
        <f t="shared" si="248"/>
        <v>36242.738980000002</v>
      </c>
      <c r="M256" s="106">
        <f t="shared" si="248"/>
        <v>-4.0200000000822911E-3</v>
      </c>
      <c r="N256" s="106">
        <f t="shared" si="248"/>
        <v>-6.9999999977881089E-3</v>
      </c>
      <c r="O256" s="106">
        <f t="shared" si="248"/>
        <v>0</v>
      </c>
      <c r="P256" s="106">
        <f t="shared" si="248"/>
        <v>0</v>
      </c>
      <c r="Q256" s="106">
        <f t="shared" si="248"/>
        <v>0</v>
      </c>
      <c r="R256" s="106">
        <f t="shared" si="248"/>
        <v>0</v>
      </c>
      <c r="S256" s="106">
        <f t="shared" si="248"/>
        <v>0</v>
      </c>
      <c r="T256" s="106">
        <f t="shared" si="248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2194.1909999999998</v>
      </c>
      <c r="F257" s="137"/>
      <c r="G257" s="137"/>
      <c r="H257" s="137">
        <f>SUM(H256,H252,H248,H244)</f>
        <v>13209.02</v>
      </c>
      <c r="I257" s="137">
        <f t="shared" ref="I257" si="249">SUM(I256,I252,I248,I244)</f>
        <v>125068.89000000001</v>
      </c>
      <c r="J257" s="137">
        <f t="shared" ref="J257:T257" si="250">SUM(J244+J248+J252+J256)</f>
        <v>13209.02982</v>
      </c>
      <c r="K257" s="137">
        <f t="shared" si="250"/>
        <v>125068.887</v>
      </c>
      <c r="L257" s="137">
        <f t="shared" si="250"/>
        <v>138277.91682000001</v>
      </c>
      <c r="M257" s="137">
        <f t="shared" si="250"/>
        <v>9.8199999996495535E-3</v>
      </c>
      <c r="N257" s="137">
        <f t="shared" si="250"/>
        <v>-2.999999998792191E-3</v>
      </c>
      <c r="O257" s="137">
        <f t="shared" si="250"/>
        <v>0</v>
      </c>
      <c r="P257" s="137">
        <f t="shared" si="250"/>
        <v>0</v>
      </c>
      <c r="Q257" s="137">
        <f t="shared" si="250"/>
        <v>209440</v>
      </c>
      <c r="R257" s="137">
        <f t="shared" si="250"/>
        <v>0</v>
      </c>
      <c r="S257" s="137">
        <f t="shared" si="250"/>
        <v>0</v>
      </c>
      <c r="T257" s="137">
        <f t="shared" si="250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E257+'2018'!E258</f>
        <v>7903.2730000000001</v>
      </c>
      <c r="F258" s="114"/>
      <c r="G258" s="114"/>
      <c r="H258" s="114">
        <f>H257+'2018'!H258</f>
        <v>40848.71</v>
      </c>
      <c r="I258" s="114">
        <f>I257+'2018'!I258</f>
        <v>343562.7</v>
      </c>
      <c r="J258" s="114">
        <f>J257+'2018'!J258</f>
        <v>40848.711500000005</v>
      </c>
      <c r="K258" s="114">
        <f>K257+'2018'!K258</f>
        <v>343562.70599999995</v>
      </c>
      <c r="L258" s="114">
        <f>L257+'2018'!L258</f>
        <v>384411.41749999998</v>
      </c>
      <c r="M258" s="114">
        <f>M257+'2018'!M258</f>
        <v>1.4999999980886969E-3</v>
      </c>
      <c r="N258" s="114">
        <f>N257+'2018'!N258</f>
        <v>6.000000003268724E-3</v>
      </c>
      <c r="O258" s="114">
        <f>O257+'2018'!O258</f>
        <v>0</v>
      </c>
      <c r="P258" s="114">
        <f>P257+'2018'!P258</f>
        <v>0</v>
      </c>
      <c r="Q258" s="114">
        <f>Q257+'2018'!Q258</f>
        <v>375727.86</v>
      </c>
      <c r="R258" s="114">
        <f>I258-Q258</f>
        <v>-32165.159999999974</v>
      </c>
      <c r="S258" s="114">
        <f>S257+'2018'!S258</f>
        <v>0</v>
      </c>
      <c r="T258" s="114">
        <f>T257+'2018'!T258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112707.098</v>
      </c>
      <c r="F259" s="142"/>
      <c r="G259" s="142"/>
      <c r="H259" s="142">
        <f t="shared" ref="H259:T259" si="251">H23+H41+H59+H77+H95+H113+H131+H149+H185+H203+H221+H239+H257+H167</f>
        <v>675459.87</v>
      </c>
      <c r="I259" s="142">
        <f t="shared" si="251"/>
        <v>6424304.6099999994</v>
      </c>
      <c r="J259" s="142">
        <f t="shared" si="251"/>
        <v>675459.90755999996</v>
      </c>
      <c r="K259" s="142">
        <f t="shared" si="251"/>
        <v>6424304.5860000011</v>
      </c>
      <c r="L259" s="142">
        <f t="shared" si="251"/>
        <v>7099764.4935599994</v>
      </c>
      <c r="M259" s="142">
        <f t="shared" si="251"/>
        <v>3.7020000018742394E-2</v>
      </c>
      <c r="N259" s="142">
        <f t="shared" si="251"/>
        <v>-2.2999999776743607E-2</v>
      </c>
      <c r="O259" s="142">
        <f t="shared" si="251"/>
        <v>0</v>
      </c>
      <c r="P259" s="142">
        <f t="shared" si="251"/>
        <v>0</v>
      </c>
      <c r="Q259" s="142">
        <f>Q23+Q41+Q59+Q77+Q95+Q113+Q131+Q149+Q185+Q203+Q221+Q239+Q257+Q167</f>
        <v>3321454.4400000009</v>
      </c>
      <c r="R259" s="142">
        <f>R23+R41+R59+R77+R95+R113+R131+R149+R185+R203+R221+R239+R257+R167</f>
        <v>0</v>
      </c>
      <c r="S259" s="142">
        <f t="shared" si="251"/>
        <v>0</v>
      </c>
      <c r="T259" s="142">
        <f t="shared" si="251"/>
        <v>0</v>
      </c>
      <c r="U259" s="145"/>
    </row>
    <row r="261" spans="1:21" x14ac:dyDescent="0.2">
      <c r="C261" s="92" t="s">
        <v>120</v>
      </c>
    </row>
  </sheetData>
  <mergeCells count="67">
    <mergeCell ref="C1:D1"/>
    <mergeCell ref="A2:A5"/>
    <mergeCell ref="B2:B5"/>
    <mergeCell ref="C2:C5"/>
    <mergeCell ref="D2:E4"/>
    <mergeCell ref="A25:A39"/>
    <mergeCell ref="B25:B39"/>
    <mergeCell ref="C25:C39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T2:T5"/>
    <mergeCell ref="U2:U5"/>
    <mergeCell ref="A7:A21"/>
    <mergeCell ref="B7:B21"/>
    <mergeCell ref="C7:C21"/>
    <mergeCell ref="P2:P5"/>
    <mergeCell ref="Q2:Q5"/>
    <mergeCell ref="R2:R5"/>
    <mergeCell ref="S2:S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65"/>
    <mergeCell ref="C151:C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223:A237"/>
    <mergeCell ref="B223:B229"/>
    <mergeCell ref="C223:C237"/>
    <mergeCell ref="B231:B237"/>
    <mergeCell ref="A241:A255"/>
    <mergeCell ref="B241:B247"/>
    <mergeCell ref="C241:C255"/>
    <mergeCell ref="B249:B255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15</vt:i4>
      </vt:variant>
      <vt:variant>
        <vt:lpstr>Наименувани диапазони</vt:lpstr>
      </vt:variant>
      <vt:variant>
        <vt:i4>14</vt:i4>
      </vt:variant>
    </vt:vector>
  </HeadingPairs>
  <TitlesOfParts>
    <vt:vector size="2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Общо</vt:lpstr>
      <vt:lpstr>'2011'!Област_печат</vt:lpstr>
      <vt:lpstr>'2012'!Област_печат</vt:lpstr>
      <vt:lpstr>'2013'!Област_печат</vt:lpstr>
      <vt:lpstr>'2014'!Област_печат</vt:lpstr>
      <vt:lpstr>'2015'!Област_печат</vt:lpstr>
      <vt:lpstr>'2016'!Област_печат</vt:lpstr>
      <vt:lpstr>'2017'!Област_печат</vt:lpstr>
      <vt:lpstr>'2018'!Област_печат</vt:lpstr>
      <vt:lpstr>'2019'!Област_печат</vt:lpstr>
      <vt:lpstr>'2020'!Област_печат</vt:lpstr>
      <vt:lpstr>'2021'!Област_печат</vt:lpstr>
      <vt:lpstr>'2022'!Област_печат</vt:lpstr>
      <vt:lpstr>'2023'!Област_печат</vt:lpstr>
      <vt:lpstr>'2024'!Област_печат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SLAleksandrov</dc:creator>
  <cp:lastModifiedBy>Nadejda Avdjieva</cp:lastModifiedBy>
  <cp:lastPrinted>2021-05-13T06:01:31Z</cp:lastPrinted>
  <dcterms:created xsi:type="dcterms:W3CDTF">2013-11-08T15:13:18Z</dcterms:created>
  <dcterms:modified xsi:type="dcterms:W3CDTF">2024-05-10T08:50:12Z</dcterms:modified>
</cp:coreProperties>
</file>